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15107\Desktop\365 Data Science\Statistics\"/>
    </mc:Choice>
  </mc:AlternateContent>
  <xr:revisionPtr revIDLastSave="0" documentId="8_{623C1D47-E735-4386-A9C6-BEC523E17830}" xr6:coauthVersionLast="45" xr6:coauthVersionMax="45" xr10:uidLastSave="{00000000-0000-0000-0000-000000000000}"/>
  <bookViews>
    <workbookView xWindow="-120" yWindow="-120" windowWidth="29040" windowHeight="15840"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'365RE'!$B$5:$AA$272</definedName>
    <definedName name="_xlchart.v1.0" hidden="1">'365RE'!$I$241:$I$272</definedName>
    <definedName name="_xlchart.v1.1" hidden="1">'365RE'!$I$6:$I$272</definedName>
    <definedName name="_xlchart.v1.2" hidden="1">'365RE'!$I$241:$I$272</definedName>
    <definedName name="_xlchart.v1.3" hidden="1">'365RE'!$I$6:$I$272</definedName>
    <definedName name="_xlchart.v1.4" hidden="1">'365RE'!$I$6:$I$272</definedName>
    <definedName name="_xlchart.v1.5" hidden="1">'Tasks 8,9'!$C$8:$C$266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6" l="1"/>
  <c r="C8" i="6"/>
  <c r="G8" i="5"/>
  <c r="H8" i="5"/>
  <c r="I8" i="5" s="1"/>
  <c r="F8" i="5"/>
  <c r="E8" i="5"/>
  <c r="D8" i="5"/>
  <c r="D12" i="10"/>
  <c r="D13" i="10"/>
  <c r="D11" i="10"/>
  <c r="D16" i="10"/>
  <c r="D15" i="10"/>
  <c r="D14" i="10"/>
  <c r="D10" i="10"/>
  <c r="D9" i="10"/>
  <c r="D17" i="10" l="1"/>
  <c r="E12" i="10" s="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E16" i="10" l="1"/>
  <c r="E14" i="10"/>
  <c r="E15" i="10"/>
  <c r="E9" i="10"/>
  <c r="F9" i="10" s="1"/>
  <c r="F10" i="10" s="1"/>
  <c r="F11" i="10" s="1"/>
  <c r="F12" i="10" s="1"/>
  <c r="F13" i="10" s="1"/>
  <c r="F14" i="10" s="1"/>
  <c r="F15" i="10" s="1"/>
  <c r="F16" i="10" s="1"/>
  <c r="E10" i="10"/>
  <c r="E13" i="10"/>
  <c r="E11" i="10"/>
  <c r="Q161" i="1"/>
  <c r="P159" i="1"/>
  <c r="P170" i="1"/>
  <c r="P180" i="1"/>
  <c r="E17" i="10" l="1"/>
  <c r="P6" i="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<sst xmlns="http://schemas.openxmlformats.org/spreadsheetml/2006/main" count="2540" uniqueCount="576">
  <si>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</si>
  <si>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</si>
  <si>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</si>
  <si>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</si>
  <si>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</si>
  <si>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</si>
  <si>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</si>
  <si>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</si>
  <si>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</si>
  <si>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</si>
  <si>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</si>
  <si>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</si>
  <si>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</si>
  <si>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</si>
  <si>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</si>
  <si>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</si>
  <si>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</si>
  <si>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</si>
  <si>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</si>
  <si>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</si>
  <si>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</si>
  <si>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</si>
  <si>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</si>
  <si>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</si>
  <si>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</si>
  <si>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</si>
  <si>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</si>
  <si>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</si>
  <si>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</si>
  <si>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</si>
  <si>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</si>
  <si>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</si>
  <si>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</si>
  <si>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</si>
  <si>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</si>
  <si>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</si>
  <si>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</si>
  <si>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</si>
  <si>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</si>
  <si>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</si>
  <si>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</si>
  <si>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</si>
  <si>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</si>
  <si>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</si>
  <si>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</si>
  <si>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</si>
  <si>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</si>
  <si>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</si>
  <si>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</si>
  <si>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</si>
  <si>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</si>
  <si>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</si>
  <si>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</si>
  <si>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</si>
  <si>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</si>
  <si>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</si>
  <si>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</si>
  <si>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</si>
  <si>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</si>
  <si>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</si>
  <si>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</si>
  <si>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</si>
  <si>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</si>
  <si>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</si>
  <si>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</si>
  <si>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</si>
  <si>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</si>
  <si>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</si>
  <si>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</si>
  <si>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</si>
  <si>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</si>
  <si>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</si>
  <si>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</si>
  <si>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</si>
  <si>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</si>
  <si>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</si>
  <si>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</si>
  <si>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</si>
  <si>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</si>
  <si>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</si>
  <si>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</si>
  <si>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</si>
  <si>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</si>
  <si>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</si>
  <si>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</si>
  <si>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</si>
  <si>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</si>
  <si>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</si>
  <si>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</si>
  <si>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</si>
  <si>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</si>
  <si>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</si>
  <si>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</si>
  <si>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</si>
  <si>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</si>
  <si>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</si>
  <si>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</si>
  <si>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</si>
  <si>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</si>
  <si>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</si>
  <si>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</si>
  <si>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</si>
  <si>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</si>
  <si>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</si>
  <si>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</si>
  <si>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</si>
  <si>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</si>
  <si>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</si>
  <si>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</si>
  <si>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</si>
  <si>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</si>
  <si>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</si>
  <si>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</si>
  <si>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</si>
  <si>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</si>
  <si>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</si>
  <si>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</si>
  <si>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</si>
  <si>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</si>
  <si>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</si>
  <si>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</si>
  <si>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</si>
  <si>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</si>
  <si>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</si>
  <si>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</si>
  <si>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</si>
  <si>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</si>
  <si>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</si>
  <si>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</si>
  <si>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</si>
  <si>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</si>
  <si>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</si>
  <si>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</si>
  <si>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</si>
  <si>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</si>
  <si>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</si>
  <si>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</si>
  <si>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</si>
  <si>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</si>
  <si>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</si>
  <si>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</si>
  <si>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</si>
  <si>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</si>
  <si>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</si>
  <si>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</si>
  <si>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</si>
  <si>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</si>
  <si>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</si>
  <si>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</si>
  <si>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</si>
  <si>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</si>
  <si>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</si>
  <si>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</si>
  <si>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</si>
  <si>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</si>
  <si>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</si>
  <si>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</si>
  <si>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</si>
  <si>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</si>
  <si>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</si>
  <si>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</si>
  <si>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</si>
  <si>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</si>
  <si>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</si>
  <si>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</si>
  <si>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</si>
  <si>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</si>
  <si>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</si>
  <si>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</si>
  <si>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</si>
  <si>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</si>
  <si>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</si>
  <si>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</si>
  <si>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</si>
  <si>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</si>
  <si>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</si>
  <si>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</si>
  <si>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</si>
  <si>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</si>
  <si>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</si>
  <si>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</si>
  <si>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</si>
  <si>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</si>
  <si>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</si>
  <si>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</si>
  <si>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</si>
  <si>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</si>
  <si>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</si>
  <si>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</si>
  <si>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</si>
  <si>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</si>
  <si>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</si>
  <si>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</si>
  <si>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</si>
  <si>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</si>
  <si>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</si>
  <si>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</si>
  <si>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</si>
  <si>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</si>
  <si>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</si>
  <si>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</si>
  <si>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</si>
  <si>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</si>
  <si>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</si>
  <si>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</si>
  <si>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</si>
  <si>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</si>
  <si>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</si>
  <si>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</si>
  <si>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</si>
  <si>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</si>
  <si>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</si>
  <si>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</si>
  <si>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</si>
  <si>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</si>
  <si>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</si>
  <si>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</si>
  <si>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</si>
  <si>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</si>
  <si>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</si>
  <si>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</si>
  <si>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</si>
  <si>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</si>
  <si>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</si>
  <si>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</si>
  <si>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</si>
  <si>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</si>
  <si>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</si>
  <si>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</si>
  <si>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</si>
  <si>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</si>
  <si>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</si>
  <si>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</si>
  <si>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</si>
  <si>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</si>
  <si>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</si>
  <si>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</si>
  <si>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</si>
  <si>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</si>
  <si>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</si>
  <si>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</si>
  <si>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</si>
  <si>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</si>
  <si>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</si>
  <si>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</si>
  <si>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</si>
  <si>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</si>
  <si>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</si>
  <si>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</si>
  <si>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</si>
  <si>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</si>
  <si>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</si>
  <si>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</si>
  <si>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</si>
  <si>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</si>
  <si>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</si>
  <si>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</si>
  <si>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</si>
  <si>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</si>
  <si>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</si>
  <si>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</si>
  <si>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</si>
  <si>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</si>
  <si>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</si>
  <si>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</si>
  <si>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</si>
  <si>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</si>
  <si>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</si>
  <si>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</si>
  <si>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</si>
  <si>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</si>
  <si>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</si>
  <si>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</si>
  <si>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</si>
  <si>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</si>
  <si>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</si>
  <si>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</si>
  <si>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</si>
  <si>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</si>
  <si>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</si>
  <si>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</si>
  <si>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</si>
  <si>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</si>
  <si>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</si>
  <si>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</si>
  <si>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</si>
  <si>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</si>
  <si>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</si>
  <si>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</si>
  <si>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</si>
  <si>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</si>
  <si>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</si>
  <si>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</si>
  <si>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</si>
  <si>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</si>
  <si>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</si>
  <si>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</si>
  <si>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</si>
  <si>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</si>
  <si>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</si>
  <si>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</si>
  <si>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</si>
  <si>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</si>
  <si>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</si>
  <si>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</si>
  <si>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</si>
  <si>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</si>
  <si>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</si>
  <si>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</si>
  <si>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</si>
  <si>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</si>
  <si>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</si>
  <si>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</si>
  <si>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</si>
  <si>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</si>
  <si>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</si>
  <si>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</si>
  <si>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</si>
  <si>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</si>
  <si>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</si>
  <si>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</si>
  <si>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</si>
  <si>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</si>
  <si>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</si>
  <si>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</si>
  <si>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</si>
  <si>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</si>
  <si>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</si>
  <si>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</si>
  <si>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</si>
  <si>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</si>
  <si>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</si>
  <si>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</si>
  <si>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</si>
  <si>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</si>
  <si>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</si>
  <si>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</si>
  <si>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</si>
  <si>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</si>
  <si>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</si>
  <si>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</si>
  <si>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</si>
  <si>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</si>
  <si>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</si>
  <si>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</si>
  <si>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</si>
  <si>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</si>
  <si>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</si>
  <si>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</si>
  <si>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</si>
  <si>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</si>
  <si>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</si>
  <si>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</si>
  <si>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</si>
  <si>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</si>
  <si>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</si>
  <si>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</si>
  <si>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</si>
  <si>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</si>
  <si>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</si>
  <si>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</si>
  <si>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</si>
  <si>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</si>
  <si>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</si>
  <si>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</si>
  <si>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</si>
  <si>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</si>
  <si>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</si>
  <si>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</si>
  <si>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</si>
  <si>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</si>
  <si>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</si>
  <si>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</si>
  <si>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</si>
  <si>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</si>
  <si>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</si>
  <si>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</si>
  <si>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</si>
  <si>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</si>
  <si>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</si>
  <si>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</si>
  <si>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</si>
  <si>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</si>
  <si>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</si>
  <si>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</si>
  <si>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</si>
  <si>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</si>
  <si>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</si>
  <si>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</si>
  <si>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</si>
  <si>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</si>
  <si>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</si>
  <si>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</si>
  <si>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</si>
  <si>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</si>
  <si>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</si>
  <si>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</si>
  <si>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</si>
  <si>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</si>
  <si>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</si>
  <si>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</si>
  <si>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</si>
  <si>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</si>
  <si>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</si>
  <si>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</si>
  <si>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</si>
  <si>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</si>
  <si>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</si>
  <si>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</si>
  <si>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</si>
  <si>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</si>
  <si>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</si>
  <si>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</si>
  <si>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</si>
  <si>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</si>
  <si>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</si>
  <si>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</si>
  <si>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</si>
  <si>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</si>
  <si>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</si>
  <si>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</si>
  <si>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</si>
  <si>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</si>
  <si>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</si>
  <si>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</si>
  <si>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</si>
  <si>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</si>
  <si>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</si>
  <si>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</si>
  <si>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</si>
  <si>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</si>
  <si>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</si>
  <si>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</si>
  <si>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</si>
  <si>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</si>
  <si>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</si>
  <si>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</si>
  <si>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</si>
  <si>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</si>
  <si>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</si>
  <si>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</si>
  <si>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</si>
  <si>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</si>
  <si>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</si>
  <si>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</si>
  <si>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</si>
  <si>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</si>
  <si>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</si>
  <si>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</si>
  <si>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</si>
  <si>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</si>
  <si>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</si>
  <si>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</si>
  <si>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</si>
  <si>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</si>
  <si>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</si>
  <si>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</si>
  <si>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</si>
  <si>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</si>
  <si>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</si>
  <si>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</si>
  <si>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</si>
  <si>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</si>
  <si>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</si>
  <si>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</si>
  <si>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</si>
  <si>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</si>
  <si>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</si>
  <si>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</si>
  <si>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</si>
  <si>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</si>
  <si>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</si>
  <si>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</si>
  <si>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</si>
  <si>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</si>
  <si>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</si>
  <si>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</si>
  <si>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</si>
  <si>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</si>
  <si>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</si>
  <si>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</si>
  <si>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</si>
  <si>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</si>
  <si>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</si>
  <si>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</si>
  <si>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</si>
  <si>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</si>
  <si>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</si>
  <si>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</si>
  <si>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</si>
  <si>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</si>
  <si>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</si>
  <si>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</si>
  <si>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</si>
  <si>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</si>
  <si>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</si>
  <si>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</si>
  <si>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</si>
  <si>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</si>
  <si>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</si>
  <si>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</si>
  <si>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</si>
  <si>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</si>
  <si>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</si>
  <si>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</si>
  <si>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</si>
  <si>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</si>
  <si>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</si>
  <si>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</si>
  <si>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</si>
  <si>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</si>
  <si>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</si>
  <si>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</si>
  <si>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</si>
  <si>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</si>
  <si>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</si>
  <si>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</si>
  <si>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</si>
  <si>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</si>
  <si>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</si>
  <si>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</si>
  <si>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</si>
  <si>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</si>
  <si>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</si>
  <si>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</si>
  <si>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</si>
  <si>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</si>
  <si>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</si>
  <si>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</si>
  <si>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</si>
  <si>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</si>
  <si>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</si>
  <si>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</si>
  <si>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</si>
  <si>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</si>
  <si>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 xml:space="preserve">              Use the data on all apartments, no matter if sold or not.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</si>
  <si>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</si>
  <si>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</si>
  <si>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</si>
  <si>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</si>
  <si>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</si>
  <si>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apartments,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</si>
  <si>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</si>
  <si>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</si>
  <si>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apartment is sold or not. Is the result in line with the scatter plot?</t>
    </r>
  </si>
  <si>
    <r>
      <t xml:space="preserve">Task 5: </t>
    </r>
    <r>
      <rPr>
        <sz val="9"/>
        <color theme="1"/>
        <rFont val="Arial"/>
        <family val="2"/>
      </rPr>
      <t>Create a scatter plot showing the relationship between Price and Area. Use the data on all apartments, no matter if sold or not. Interpret the results.</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</si>
  <si>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</si>
  <si>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</si>
  <si>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</si>
  <si>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</si>
  <si>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</si>
  <si>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Cust ID</t>
  </si>
  <si>
    <t>Type of data</t>
  </si>
  <si>
    <t>Level of measurement</t>
  </si>
  <si>
    <t>Categorical</t>
  </si>
  <si>
    <t>Numerical</t>
  </si>
  <si>
    <t>Nominal</t>
  </si>
  <si>
    <t>Ration</t>
  </si>
  <si>
    <t>The majority of home prices are between $117k- $417k with the most frequent pricing in the range of $217k-$317k</t>
  </si>
  <si>
    <t>The maximum home price is $582k</t>
  </si>
  <si>
    <t>There is a strong positive relationship between the price of the unit and the size of the unit</t>
  </si>
  <si>
    <t>Number of Buyers</t>
  </si>
  <si>
    <t>Relative Frequency</t>
  </si>
  <si>
    <t>Cumulative Frequency</t>
  </si>
  <si>
    <t>Total</t>
  </si>
  <si>
    <t>Apartment Prices</t>
  </si>
  <si>
    <t>Mean</t>
  </si>
  <si>
    <t>Median</t>
  </si>
  <si>
    <t>Mode</t>
  </si>
  <si>
    <t>Skewness</t>
  </si>
  <si>
    <t>Variance</t>
  </si>
  <si>
    <t>Standard Deviation</t>
  </si>
  <si>
    <t>The skewness can be interpreted as a right skew suggesting most apartment prices are at or below the mean.</t>
  </si>
  <si>
    <t>Covariance</t>
  </si>
  <si>
    <t>Correlation</t>
  </si>
  <si>
    <t>We see a strong positive correlation, which is in line with the results from the scatter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</si>
</sst>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cellStyleXfs>
  <cellXfs count="62">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xf numFmtId="0" fontId="2" fillId="2" borderId="2" xfId="0" applyFont="1" applyFill="1" applyBorder="1" applyAlignment="1">
      <alignment horizontal="left" vertical="center"/>
    </xf>
    <xf numFmtId="9" fontId="2" fillId="4" borderId="0" xfId="3" applyFont="1" applyFill="1" applyAlignment="1"/>
    <xf numFmtId="0" fontId="2" fillId="4" borderId="0" xfId="0" applyFont="1" applyFill="1" applyBorder="1" applyAlignment="1">
      <alignment horizontal="right"/>
    </xf>
    <xf numFmtId="164" fontId="2" fillId="4" borderId="0" xfId="3" applyNumberFormat="1" applyFont="1" applyFill="1" applyBorder="1" applyAlignment="1">
      <alignment horizontal="right"/>
    </xf>
    <xf numFmtId="164" fontId="2" fillId="4" borderId="0" xfId="0" applyNumberFormat="1" applyFont="1" applyFill="1" applyBorder="1" applyAlignment="1">
      <alignment horizontal="right"/>
    </xf>
    <xf numFmtId="0" fontId="2" fillId="4" borderId="0" xfId="0" applyFont="1" applyFill="1" applyAlignment="1">
      <alignment horizontal="right"/>
    </xf>
    <xf numFmtId="164" fontId="2" fillId="4" borderId="0" xfId="3" applyNumberFormat="1" applyFont="1" applyFill="1" applyAlignment="1">
      <alignment horizontal="right"/>
    </xf>
    <xf numFmtId="0" fontId="2" fillId="4" borderId="2" xfId="0" applyFont="1" applyFill="1" applyBorder="1" applyAlignment="1">
      <alignment horizontal="right"/>
    </xf>
    <xf numFmtId="164" fontId="2" fillId="4" borderId="2" xfId="3" applyNumberFormat="1" applyFont="1" applyFill="1" applyBorder="1" applyAlignment="1">
      <alignment horizontal="right"/>
    </xf>
    <xf numFmtId="164" fontId="2" fillId="4" borderId="2" xfId="0" applyNumberFormat="1" applyFont="1" applyFill="1" applyBorder="1" applyAlignment="1">
      <alignment horizontal="right"/>
    </xf>
    <xf numFmtId="44" fontId="2" fillId="4" borderId="0" xfId="1" applyFont="1" applyFill="1" applyAlignment="1"/>
    <xf numFmtId="44" fontId="2" fillId="4" borderId="0" xfId="0" applyNumberFormat="1" applyFont="1" applyFill="1" applyAlignment="1"/>
    <xf numFmtId="44" fontId="0" fillId="4" borderId="0" xfId="1" applyFont="1" applyFill="1" applyAlignment="1"/>
    <xf numFmtId="2" fontId="2" fillId="4" borderId="0" xfId="0" applyNumberFormat="1" applyFont="1" applyFill="1" applyAlignment="1"/>
    <xf numFmtId="43" fontId="2" fillId="4" borderId="0" xfId="2" applyFont="1" applyFill="1" applyAlignment="1"/>
  </cellXfs>
  <cellStyles count="4">
    <cellStyle name="Comma" xfId="2" builtinId="3"/>
    <cellStyle name="Currency" xfId="1" builtinId="4"/>
    <cellStyle name="Normal" xfId="0" builtinId="0"/>
    <cellStyle name="Percent" xfId="3"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2913932633420822"/>
                  <c:y val="-0.206794619422572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59B7-48A2-AD02-C75CF231C11B}"/>
            </c:ext>
          </c:extLst>
        </c:ser>
        <c:dLbls>
          <c:showLegendKey val="0"/>
          <c:showVal val="0"/>
          <c:showCatName val="0"/>
          <c:showSerName val="0"/>
          <c:showPercent val="0"/>
          <c:showBubbleSize val="0"/>
        </c:dLbls>
        <c:axId val="916987384"/>
        <c:axId val="916980168"/>
      </c:scatterChart>
      <c:valAx>
        <c:axId val="9169873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80168"/>
        <c:crosses val="autoZero"/>
        <c:crossBetween val="midCat"/>
      </c:valAx>
      <c:valAx>
        <c:axId val="9169801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87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'Tasks 6,7'!$D$8</c:f>
              <c:strCache>
                <c:ptCount val="1"/>
                <c:pt idx="0">
                  <c:v>Number of Buyers</c:v>
                </c:pt>
              </c:strCache>
            </c:strRef>
          </c:tx>
          <c:spPr>
            <a:solidFill>
              <a:schemeClr val="accent1"/>
            </a:solidFill>
            <a:ln>
              <a:noFill/>
            </a:ln>
            <a:effectLst/>
          </c:spPr>
          <c:invertIfNegative val="0"/>
          <c:cat>
            <c:strRef>
              <c:f>'Tasks 6,7'!$C$9:$C$16</c:f>
              <c:strCache>
                <c:ptCount val="8"/>
                <c:pt idx="0">
                  <c:v>USA</c:v>
                </c:pt>
                <c:pt idx="1">
                  <c:v>Canada</c:v>
                </c:pt>
                <c:pt idx="2">
                  <c:v>Russia</c:v>
                </c:pt>
                <c:pt idx="3">
                  <c:v>UK</c:v>
                </c:pt>
                <c:pt idx="4">
                  <c:v>Belgium</c:v>
                </c:pt>
                <c:pt idx="5">
                  <c:v>Mexico</c:v>
                </c:pt>
                <c:pt idx="6">
                  <c:v>Germany</c:v>
                </c:pt>
                <c:pt idx="7">
                  <c:v>Denmark</c:v>
                </c:pt>
              </c:strCache>
            </c:strRef>
          </c:cat>
          <c:val>
            <c:numRef>
              <c:f>'Tasks 6,7'!$D$9:$D$16</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37E1-443C-9920-4B79C8A42332}"/>
            </c:ext>
          </c:extLst>
        </c:ser>
        <c:dLbls>
          <c:showLegendKey val="0"/>
          <c:showVal val="0"/>
          <c:showCatName val="0"/>
          <c:showSerName val="0"/>
          <c:showPercent val="0"/>
          <c:showBubbleSize val="0"/>
        </c:dLbls>
        <c:gapWidth val="219"/>
        <c:overlap val="-27"/>
        <c:axId val="513915600"/>
        <c:axId val="513908712"/>
      </c:barChart>
      <c:lineChart>
        <c:grouping val="standard"/>
        <c:varyColors val="0"/>
        <c:ser>
          <c:idx val="1"/>
          <c:order val="1"/>
          <c:tx>
            <c:strRef>
              <c:f>'Tasks 6,7'!$E$8</c:f>
              <c:strCache>
                <c:ptCount val="1"/>
                <c:pt idx="0">
                  <c:v>Relative Frequency</c:v>
                </c:pt>
              </c:strCache>
            </c:strRef>
          </c:tx>
          <c:spPr>
            <a:ln w="28575" cap="rnd">
              <a:solidFill>
                <a:schemeClr val="accent2"/>
              </a:solidFill>
              <a:round/>
            </a:ln>
            <a:effectLst/>
          </c:spPr>
          <c:marker>
            <c:symbol val="none"/>
          </c:marker>
          <c:cat>
            <c:strRef>
              <c:f>'Tasks 6,7'!$C$9:$C$16</c:f>
              <c:strCache>
                <c:ptCount val="8"/>
                <c:pt idx="0">
                  <c:v>USA</c:v>
                </c:pt>
                <c:pt idx="1">
                  <c:v>Canada</c:v>
                </c:pt>
                <c:pt idx="2">
                  <c:v>Russia</c:v>
                </c:pt>
                <c:pt idx="3">
                  <c:v>UK</c:v>
                </c:pt>
                <c:pt idx="4">
                  <c:v>Belgium</c:v>
                </c:pt>
                <c:pt idx="5">
                  <c:v>Mexico</c:v>
                </c:pt>
                <c:pt idx="6">
                  <c:v>Germany</c:v>
                </c:pt>
                <c:pt idx="7">
                  <c:v>Denmark</c:v>
                </c:pt>
              </c:strCache>
            </c:strRef>
          </c:cat>
          <c:val>
            <c:numRef>
              <c:f>'Tasks 6,7'!$F$9:$F$16</c:f>
              <c:numCache>
                <c:formatCode>0.0%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37E1-443C-9920-4B79C8A42332}"/>
            </c:ext>
          </c:extLst>
        </c:ser>
        <c:dLbls>
          <c:showLegendKey val="0"/>
          <c:showVal val="0"/>
          <c:showCatName val="0"/>
          <c:showSerName val="0"/>
          <c:showPercent val="0"/>
          <c:showBubbleSize val="0"/>
        </c:dLbls>
        <c:marker val="1"/>
        <c:smooth val="0"/>
        <c:axId val="502736560"/>
        <c:axId val="502736232"/>
      </c:lineChart>
      <c:catAx>
        <c:axId val="5139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08712"/>
        <c:crosses val="autoZero"/>
        <c:auto val="1"/>
        <c:lblAlgn val="ctr"/>
        <c:lblOffset val="100"/>
        <c:noMultiLvlLbl val="0"/>
      </c:catAx>
      <c:valAx>
        <c:axId val="51390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15600"/>
        <c:crosses val="autoZero"/>
        <c:crossBetween val="between"/>
      </c:valAx>
      <c:valAx>
        <c:axId val="50273623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36560"/>
        <c:crosses val="max"/>
        <c:crossBetween val="between"/>
      </c:valAx>
      <c:catAx>
        <c:axId val="502736560"/>
        <c:scaling>
          <c:orientation val="minMax"/>
        </c:scaling>
        <c:delete val="1"/>
        <c:axPos val="b"/>
        <c:numFmt formatCode="General" sourceLinked="1"/>
        <c:majorTickMark val="out"/>
        <c:minorTickMark val="none"/>
        <c:tickLblPos val="nextTo"/>
        <c:crossAx val="502736232"/>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Price (in $100,00s) Frequency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(in $100,00s) Frequency</a:t>
          </a:r>
        </a:p>
      </cx:txPr>
    </cx:title>
    <cx:plotArea>
      <cx:plotAreaRegion>
        <cx:series layoutId="clusteredColumn" uniqueId="{CFF108B4-CF35-419A-AD47-844C51EFB498}">
          <cx:dataId val="0"/>
          <cx:layoutPr>
            <cx:binning intervalClosed="r">
              <cx:binCount val="272"/>
            </cx:binning>
          </cx:layoutPr>
        </cx:series>
      </cx:plotAreaRegion>
      <cx:axis id="0" hidden="1">
        <cx:catScaling gapWidth="0.330000013"/>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Price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Histogram</a:t>
          </a:r>
        </a:p>
      </cx:txPr>
    </cx:title>
    <cx:plotArea>
      <cx:plotAreaRegion>
        <cx:series layoutId="clusteredColumn" uniqueId="{8613FD13-4A2B-4CC4-AA4E-A49E5C08458C}">
          <cx:dataId val="0"/>
          <cx:layoutPr>
            <cx:binning intervalClosed="r">
              <cx:binSize val="100000"/>
            </cx:binning>
          </cx:layoutPr>
        </cx:series>
      </cx:plotAreaRegion>
      <cx:axis id="0">
        <cx:catScaling gapWidth="0.330000013"/>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390525</xdr:colOff>
      <xdr:row>8</xdr:row>
      <xdr:rowOff>14287</xdr:rowOff>
    </xdr:from>
    <xdr:to>
      <xdr:col>7</xdr:col>
      <xdr:colOff>476250</xdr:colOff>
      <xdr:row>26</xdr:row>
      <xdr:rowOff>14287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0689DC7-356C-42C0-97CC-3EC6CBA293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875" y="12811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128586</xdr:colOff>
      <xdr:row>8</xdr:row>
      <xdr:rowOff>23812</xdr:rowOff>
    </xdr:from>
    <xdr:to>
      <xdr:col>22</xdr:col>
      <xdr:colOff>9525</xdr:colOff>
      <xdr:row>26</xdr:row>
      <xdr:rowOff>23812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03413A7-5B14-4AEF-8A38-0E1AC53325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38761" y="1290637"/>
              <a:ext cx="8148639"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461962</xdr:colOff>
      <xdr:row>5</xdr:row>
      <xdr:rowOff>14287</xdr:rowOff>
    </xdr:from>
    <xdr:to>
      <xdr:col>7</xdr:col>
      <xdr:colOff>547687</xdr:colOff>
      <xdr:row>23</xdr:row>
      <xdr:rowOff>14287</xdr:rowOff>
    </xdr:to>
    <xdr:graphicFrame macro="">
      <xdr:nvGraphicFramePr>
        <xdr:cNvPr id="2" name="Chart 1">
          <a:extLst>
            <a:ext uri="{FF2B5EF4-FFF2-40B4-BE49-F238E27FC236}">
              <a16:creationId xmlns:a16="http://schemas.microsoft.com/office/drawing/2014/main" id="{408ABF67-9D64-49F9-9B57-92FB6379F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414337</xdr:colOff>
      <xdr:row>18</xdr:row>
      <xdr:rowOff>90487</xdr:rowOff>
    </xdr:from>
    <xdr:to>
      <xdr:col>7</xdr:col>
      <xdr:colOff>61912</xdr:colOff>
      <xdr:row>32</xdr:row>
      <xdr:rowOff>166687</xdr:rowOff>
    </xdr:to>
    <xdr:graphicFrame macro="">
      <xdr:nvGraphicFramePr>
        <xdr:cNvPr id="2" name="Chart 1">
          <a:extLst>
            <a:ext uri="{FF2B5EF4-FFF2-40B4-BE49-F238E27FC236}">
              <a16:creationId xmlns:a16="http://schemas.microsoft.com/office/drawing/2014/main" id="{ED51FF8B-C8A8-452B-86E3-871D5E3D8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B1" zoomScale="102" zoomScaleNormal="102" workbookViewId="0">
      <pane ySplit="5" topLeftCell="A241" activePane="bottomLeft" state="frozen"/>
      <selection pane="bottomLeft" activeCell="F6" sqref="F6"/>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8.42578125" style="23" bestFit="1" customWidth="1"/>
    <col min="14" max="15" width="9.5703125" style="11" bestFit="1" customWidth="1"/>
    <col min="16" max="16" width="19.42578125" style="14" bestFit="1" customWidth="1"/>
    <col min="17" max="17" width="6.7109375" style="14" bestFit="1" customWidth="1"/>
    <col min="18" max="18" width="5" style="14" bestFit="1" customWidth="1"/>
    <col min="19" max="20" width="3" style="14" bestFit="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autoFilter ref="B5:AA272" xr:uid="{4311EDAA-9FA8-4DAA-B880-E70F41A611E8}"/>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disablePrompts="1"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10" sqref="D10"/>
    </sheetView>
  </sheetViews>
  <sheetFormatPr defaultColWidth="8.85546875" defaultRowHeight="12" x14ac:dyDescent="0.2"/>
  <cols>
    <col min="1" max="1" width="2" style="32" customWidth="1"/>
    <col min="2" max="2" width="12.57031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534</v>
      </c>
    </row>
    <row r="4" spans="2:4" x14ac:dyDescent="0.2">
      <c r="B4" s="33" t="s">
        <v>548</v>
      </c>
    </row>
    <row r="5" spans="2:4" x14ac:dyDescent="0.2">
      <c r="B5" s="29"/>
      <c r="C5" s="39"/>
      <c r="D5" s="39"/>
    </row>
    <row r="6" spans="2:4" x14ac:dyDescent="0.2">
      <c r="C6" s="25" t="s">
        <v>552</v>
      </c>
      <c r="D6" s="25" t="s">
        <v>553</v>
      </c>
    </row>
    <row r="7" spans="2:4" x14ac:dyDescent="0.2">
      <c r="B7" s="25" t="s">
        <v>551</v>
      </c>
      <c r="C7" s="29" t="s">
        <v>554</v>
      </c>
      <c r="D7" s="30" t="s">
        <v>556</v>
      </c>
    </row>
    <row r="8" spans="2:4" x14ac:dyDescent="0.2">
      <c r="B8" s="25" t="s">
        <v>37</v>
      </c>
      <c r="C8" s="28" t="s">
        <v>555</v>
      </c>
      <c r="D8" s="27" t="s">
        <v>557</v>
      </c>
    </row>
    <row r="9" spans="2:4" x14ac:dyDescent="0.2">
      <c r="B9" s="25" t="s">
        <v>26</v>
      </c>
      <c r="C9" s="28" t="s">
        <v>555</v>
      </c>
      <c r="D9" s="27" t="s">
        <v>523</v>
      </c>
    </row>
    <row r="19" spans="2:2" x14ac:dyDescent="0.2">
      <c r="B19" s="26"/>
    </row>
  </sheetData>
  <dataValidations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0"/>
  <sheetViews>
    <sheetView workbookViewId="0">
      <selection activeCell="D33" sqref="D33"/>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550</v>
      </c>
    </row>
    <row r="5" spans="2:4" x14ac:dyDescent="0.2">
      <c r="B5" s="33" t="s">
        <v>546</v>
      </c>
      <c r="C5" s="39"/>
      <c r="D5" s="39"/>
    </row>
    <row r="6" spans="2:4" x14ac:dyDescent="0.2">
      <c r="B6" s="45" t="s">
        <v>535</v>
      </c>
      <c r="C6" s="29"/>
      <c r="D6" s="30"/>
    </row>
    <row r="7" spans="2:4" x14ac:dyDescent="0.2">
      <c r="B7" s="33" t="s">
        <v>547</v>
      </c>
      <c r="C7" s="29"/>
      <c r="D7" s="30"/>
    </row>
    <row r="8" spans="2:4" x14ac:dyDescent="0.2">
      <c r="B8" s="26"/>
      <c r="C8" s="28"/>
      <c r="D8" s="27"/>
    </row>
    <row r="29" spans="3:3" x14ac:dyDescent="0.2">
      <c r="C29" s="32" t="s">
        <v>558</v>
      </c>
    </row>
    <row r="30" spans="3:3" x14ac:dyDescent="0.2">
      <c r="C30" s="32" t="s">
        <v>559</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26"/>
  <sheetViews>
    <sheetView workbookViewId="0">
      <selection activeCell="C27" sqref="C27"/>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537</v>
      </c>
    </row>
    <row r="4" spans="2:4" x14ac:dyDescent="0.2">
      <c r="B4" s="33" t="s">
        <v>545</v>
      </c>
    </row>
    <row r="5" spans="2:4" x14ac:dyDescent="0.2">
      <c r="B5" s="33"/>
      <c r="C5" s="39"/>
      <c r="D5" s="39"/>
    </row>
    <row r="26" spans="3:3" x14ac:dyDescent="0.2">
      <c r="C26" s="32" t="s">
        <v>560</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204"/>
  <sheetViews>
    <sheetView workbookViewId="0">
      <selection activeCell="I13" sqref="I13"/>
    </sheetView>
  </sheetViews>
  <sheetFormatPr defaultColWidth="8.85546875" defaultRowHeight="12" x14ac:dyDescent="0.2"/>
  <cols>
    <col min="1" max="1" width="2" style="32" customWidth="1"/>
    <col min="2" max="2" width="7.28515625" style="32" customWidth="1"/>
    <col min="3" max="3" width="14.85546875" style="32" bestFit="1" customWidth="1"/>
    <col min="4" max="4" width="15.7109375" style="32" bestFit="1" customWidth="1"/>
    <col min="5" max="5" width="18.28515625" style="32" bestFit="1" customWidth="1"/>
    <col min="6" max="6" width="17.28515625" style="32" customWidth="1"/>
    <col min="7" max="16384" width="8.85546875" style="32"/>
  </cols>
  <sheetData>
    <row r="1" spans="2:10" ht="15.75" x14ac:dyDescent="0.2">
      <c r="B1" s="24" t="s">
        <v>527</v>
      </c>
    </row>
    <row r="2" spans="2:10" x14ac:dyDescent="0.2">
      <c r="B2" s="25" t="s">
        <v>538</v>
      </c>
    </row>
    <row r="4" spans="2:10" x14ac:dyDescent="0.2">
      <c r="B4" s="33" t="s">
        <v>549</v>
      </c>
    </row>
    <row r="5" spans="2:10" x14ac:dyDescent="0.2">
      <c r="B5" s="33" t="s">
        <v>539</v>
      </c>
      <c r="C5" s="39"/>
      <c r="D5" s="39"/>
    </row>
    <row r="6" spans="2:10" x14ac:dyDescent="0.2">
      <c r="B6" s="33"/>
      <c r="C6" s="39"/>
      <c r="D6" s="39"/>
    </row>
    <row r="7" spans="2:10" x14ac:dyDescent="0.2">
      <c r="B7" s="33"/>
      <c r="C7" s="39"/>
      <c r="D7" s="39"/>
    </row>
    <row r="8" spans="2:10" ht="15" x14ac:dyDescent="0.25">
      <c r="C8" s="25" t="s">
        <v>25</v>
      </c>
      <c r="D8" s="25" t="s">
        <v>561</v>
      </c>
      <c r="E8" s="25" t="s">
        <v>562</v>
      </c>
      <c r="F8" s="25" t="s">
        <v>563</v>
      </c>
      <c r="J8" s="31"/>
    </row>
    <row r="9" spans="2:10" ht="15" x14ac:dyDescent="0.25">
      <c r="C9" s="3" t="s">
        <v>5</v>
      </c>
      <c r="D9" s="49">
        <f>COUNTIF('365RE'!$V$6:$V$201,C9)</f>
        <v>177</v>
      </c>
      <c r="E9" s="50">
        <f>D9/$D$17</f>
        <v>0.90769230769230769</v>
      </c>
      <c r="F9" s="51">
        <f>E9</f>
        <v>0.90769230769230769</v>
      </c>
      <c r="G9" s="49"/>
      <c r="J9" s="31"/>
    </row>
    <row r="10" spans="2:10" ht="15" x14ac:dyDescent="0.25">
      <c r="C10" s="3" t="s">
        <v>490</v>
      </c>
      <c r="D10" s="49">
        <f>COUNTIF('365RE'!$V$6:$V$201,C10)</f>
        <v>7</v>
      </c>
      <c r="E10" s="50">
        <f>D10/$D$17</f>
        <v>3.5897435897435895E-2</v>
      </c>
      <c r="F10" s="51">
        <f>F9+E10</f>
        <v>0.94358974358974357</v>
      </c>
      <c r="G10" s="49"/>
      <c r="J10" s="31"/>
    </row>
    <row r="11" spans="2:10" ht="15" x14ac:dyDescent="0.25">
      <c r="C11" s="3" t="s">
        <v>6</v>
      </c>
      <c r="D11" s="52">
        <f>COUNTIF('365RE'!$V$6:$V$201,C11)</f>
        <v>4</v>
      </c>
      <c r="E11" s="53">
        <f>D11/$D$17</f>
        <v>2.0512820512820513E-2</v>
      </c>
      <c r="F11" s="51">
        <f t="shared" ref="F11:F16" si="0">F10+E11</f>
        <v>0.96410256410256412</v>
      </c>
      <c r="G11" s="52"/>
      <c r="J11" s="31"/>
    </row>
    <row r="12" spans="2:10" ht="15" x14ac:dyDescent="0.25">
      <c r="B12" s="33"/>
      <c r="C12" s="3" t="s">
        <v>9</v>
      </c>
      <c r="D12" s="52">
        <f>COUNTIF('365RE'!$V$6:$V$201,C12)</f>
        <v>2</v>
      </c>
      <c r="E12" s="53">
        <f>D12/$D$17</f>
        <v>1.0256410256410256E-2</v>
      </c>
      <c r="F12" s="51">
        <f t="shared" si="0"/>
        <v>0.97435897435897434</v>
      </c>
      <c r="G12" s="52"/>
      <c r="J12" s="31"/>
    </row>
    <row r="13" spans="2:10" ht="15" x14ac:dyDescent="0.25">
      <c r="C13" s="3" t="s">
        <v>7</v>
      </c>
      <c r="D13" s="49">
        <f>COUNTIF('365RE'!$V$6:$V$201,C13)</f>
        <v>2</v>
      </c>
      <c r="E13" s="50">
        <f>D13/$D$17</f>
        <v>1.0256410256410256E-2</v>
      </c>
      <c r="F13" s="51">
        <f t="shared" si="0"/>
        <v>0.98461538461538456</v>
      </c>
      <c r="G13" s="49"/>
      <c r="J13" s="31"/>
    </row>
    <row r="14" spans="2:10" ht="15" x14ac:dyDescent="0.25">
      <c r="C14" s="3" t="s">
        <v>11</v>
      </c>
      <c r="D14" s="49">
        <f>COUNTIF('365RE'!$V$6:$V$201,C14)</f>
        <v>1</v>
      </c>
      <c r="E14" s="50">
        <f>D14/$D$17</f>
        <v>5.1282051282051282E-3</v>
      </c>
      <c r="F14" s="51">
        <f t="shared" si="0"/>
        <v>0.98974358974358967</v>
      </c>
      <c r="G14" s="49"/>
      <c r="J14" s="31"/>
    </row>
    <row r="15" spans="2:10" ht="15" x14ac:dyDescent="0.25">
      <c r="C15" s="3" t="s">
        <v>10</v>
      </c>
      <c r="D15" s="52">
        <f>COUNTIF('365RE'!$V$6:$V$201,C15)</f>
        <v>1</v>
      </c>
      <c r="E15" s="53">
        <f>D15/$D$17</f>
        <v>5.1282051282051282E-3</v>
      </c>
      <c r="F15" s="51">
        <f t="shared" si="0"/>
        <v>0.99487179487179478</v>
      </c>
      <c r="G15" s="52"/>
      <c r="J15" s="31"/>
    </row>
    <row r="16" spans="2:10" ht="15" x14ac:dyDescent="0.25">
      <c r="C16" s="47" t="s">
        <v>8</v>
      </c>
      <c r="D16" s="54">
        <f>COUNTIF('365RE'!$V$6:$V$201,C16)</f>
        <v>1</v>
      </c>
      <c r="E16" s="55">
        <f>D16/$D$17</f>
        <v>5.1282051282051282E-3</v>
      </c>
      <c r="F16" s="56">
        <f t="shared" si="0"/>
        <v>0.99999999999999989</v>
      </c>
      <c r="G16" s="54"/>
      <c r="J16" s="31"/>
    </row>
    <row r="17" spans="3:10" ht="15" x14ac:dyDescent="0.25">
      <c r="C17" s="25" t="s">
        <v>564</v>
      </c>
      <c r="D17" s="32">
        <f>SUM(D9:D16)</f>
        <v>195</v>
      </c>
      <c r="E17" s="48">
        <f>SUM(E9:E16)</f>
        <v>0.99999999999999989</v>
      </c>
      <c r="J17" s="31"/>
    </row>
    <row r="18" spans="3:10" ht="15" x14ac:dyDescent="0.25">
      <c r="C18" s="3"/>
      <c r="J18" s="31"/>
    </row>
    <row r="19" spans="3:10" ht="15" x14ac:dyDescent="0.25">
      <c r="C19" s="3"/>
      <c r="J19" s="31"/>
    </row>
    <row r="20" spans="3:10" ht="15" x14ac:dyDescent="0.25">
      <c r="C20" s="3"/>
      <c r="J20" s="31"/>
    </row>
    <row r="21" spans="3:10" ht="15" x14ac:dyDescent="0.25">
      <c r="C21" s="3"/>
      <c r="J21" s="31"/>
    </row>
    <row r="22" spans="3:10" ht="15" x14ac:dyDescent="0.25">
      <c r="C22" s="3"/>
      <c r="J22" s="31"/>
    </row>
    <row r="23" spans="3:10" ht="15" x14ac:dyDescent="0.25">
      <c r="C23" s="3"/>
      <c r="J23" s="31"/>
    </row>
    <row r="24" spans="3:10" ht="15" x14ac:dyDescent="0.25">
      <c r="C24" s="3"/>
      <c r="J24" s="31"/>
    </row>
    <row r="25" spans="3:10" ht="15" x14ac:dyDescent="0.25">
      <c r="C25" s="3"/>
      <c r="J25" s="31"/>
    </row>
    <row r="26" spans="3:10" ht="15" x14ac:dyDescent="0.25">
      <c r="C26" s="3"/>
      <c r="J26" s="31"/>
    </row>
    <row r="27" spans="3:10" ht="15" x14ac:dyDescent="0.25">
      <c r="C27" s="3"/>
      <c r="J27" s="31"/>
    </row>
    <row r="28" spans="3:10" ht="15" x14ac:dyDescent="0.25">
      <c r="C28" s="3"/>
      <c r="J28" s="31"/>
    </row>
    <row r="29" spans="3:10" ht="15" x14ac:dyDescent="0.25">
      <c r="C29" s="3"/>
      <c r="J29" s="31"/>
    </row>
    <row r="30" spans="3:10" ht="15" x14ac:dyDescent="0.25">
      <c r="C30" s="3"/>
      <c r="J30" s="31"/>
    </row>
    <row r="31" spans="3:10" ht="15" x14ac:dyDescent="0.25">
      <c r="C31" s="3"/>
      <c r="J31" s="31"/>
    </row>
    <row r="32" spans="3:10" ht="15" x14ac:dyDescent="0.25">
      <c r="C32" s="3"/>
      <c r="J32" s="31"/>
    </row>
    <row r="33" spans="3:10" ht="15" x14ac:dyDescent="0.25">
      <c r="C33" s="3"/>
      <c r="J33" s="31"/>
    </row>
    <row r="34" spans="3:10" ht="15" x14ac:dyDescent="0.25">
      <c r="C34" s="3"/>
      <c r="J34" s="31"/>
    </row>
    <row r="35" spans="3:10" ht="15" x14ac:dyDescent="0.25">
      <c r="C35" s="3"/>
      <c r="J35" s="31"/>
    </row>
    <row r="36" spans="3:10" ht="15" x14ac:dyDescent="0.25">
      <c r="C36" s="3"/>
      <c r="J36" s="31"/>
    </row>
    <row r="37" spans="3:10" ht="15" x14ac:dyDescent="0.25">
      <c r="C37" s="3"/>
      <c r="J37" s="31"/>
    </row>
    <row r="38" spans="3:10" ht="15" x14ac:dyDescent="0.25">
      <c r="C38" s="3"/>
      <c r="J38" s="31"/>
    </row>
    <row r="39" spans="3:10" ht="15" x14ac:dyDescent="0.25">
      <c r="C39" s="3"/>
      <c r="J39" s="31"/>
    </row>
    <row r="40" spans="3:10" ht="15" x14ac:dyDescent="0.25">
      <c r="C40" s="3"/>
      <c r="J40" s="31"/>
    </row>
    <row r="41" spans="3:10" ht="15" x14ac:dyDescent="0.25">
      <c r="C41" s="3"/>
      <c r="J41" s="31"/>
    </row>
    <row r="42" spans="3:10" ht="15" x14ac:dyDescent="0.25">
      <c r="C42" s="3"/>
      <c r="J42" s="31"/>
    </row>
    <row r="43" spans="3:10" ht="15" x14ac:dyDescent="0.25">
      <c r="C43" s="3"/>
      <c r="J43" s="31"/>
    </row>
    <row r="44" spans="3:10" ht="15" x14ac:dyDescent="0.25">
      <c r="C44" s="3"/>
      <c r="J44" s="31"/>
    </row>
    <row r="45" spans="3:10" ht="15" x14ac:dyDescent="0.25">
      <c r="C45" s="3"/>
      <c r="J45" s="31"/>
    </row>
    <row r="46" spans="3:10" ht="15" x14ac:dyDescent="0.25">
      <c r="C46" s="3"/>
      <c r="J46" s="31"/>
    </row>
    <row r="47" spans="3:10" ht="15" x14ac:dyDescent="0.25">
      <c r="C47" s="3"/>
      <c r="J47" s="31"/>
    </row>
    <row r="48" spans="3:10" ht="15" x14ac:dyDescent="0.25">
      <c r="C48" s="3"/>
      <c r="J48" s="31"/>
    </row>
    <row r="49" spans="3:10" ht="15" x14ac:dyDescent="0.25">
      <c r="C49" s="3"/>
      <c r="J49" s="31"/>
    </row>
    <row r="50" spans="3:10" ht="15" x14ac:dyDescent="0.25">
      <c r="C50" s="3"/>
      <c r="J50" s="31"/>
    </row>
    <row r="51" spans="3:10" ht="15" x14ac:dyDescent="0.25">
      <c r="C51" s="3"/>
      <c r="J51" s="31"/>
    </row>
    <row r="52" spans="3:10" ht="15" x14ac:dyDescent="0.25">
      <c r="C52" s="3"/>
      <c r="J52" s="31"/>
    </row>
    <row r="53" spans="3:10" ht="15" x14ac:dyDescent="0.25">
      <c r="C53" s="3"/>
      <c r="J53" s="31"/>
    </row>
    <row r="54" spans="3:10" ht="15" x14ac:dyDescent="0.25">
      <c r="C54" s="3"/>
      <c r="J54" s="31"/>
    </row>
    <row r="55" spans="3:10" ht="15" x14ac:dyDescent="0.25">
      <c r="C55" s="3"/>
      <c r="J55" s="31"/>
    </row>
    <row r="56" spans="3:10" ht="15" x14ac:dyDescent="0.25">
      <c r="C56" s="3"/>
      <c r="J56" s="31"/>
    </row>
    <row r="57" spans="3:10" ht="15" x14ac:dyDescent="0.25">
      <c r="C57" s="3"/>
      <c r="J57" s="31"/>
    </row>
    <row r="58" spans="3:10" ht="15" x14ac:dyDescent="0.25">
      <c r="C58" s="3"/>
      <c r="J58" s="31"/>
    </row>
    <row r="59" spans="3:10" ht="15" x14ac:dyDescent="0.25">
      <c r="C59" s="3"/>
      <c r="J59" s="31"/>
    </row>
    <row r="60" spans="3:10" ht="15" x14ac:dyDescent="0.25">
      <c r="C60" s="3"/>
      <c r="J60" s="31"/>
    </row>
    <row r="61" spans="3:10" ht="15" x14ac:dyDescent="0.25">
      <c r="C61" s="3"/>
      <c r="J61" s="31"/>
    </row>
    <row r="62" spans="3:10" ht="15" x14ac:dyDescent="0.25">
      <c r="C62" s="3"/>
      <c r="J62" s="31"/>
    </row>
    <row r="63" spans="3:10" ht="15" x14ac:dyDescent="0.25">
      <c r="C63" s="3"/>
      <c r="J63" s="31"/>
    </row>
    <row r="64" spans="3:10" ht="15" x14ac:dyDescent="0.25">
      <c r="C64" s="3"/>
      <c r="J64" s="31"/>
    </row>
    <row r="65" spans="3:10" ht="15" x14ac:dyDescent="0.25">
      <c r="C65" s="3"/>
      <c r="J65" s="31"/>
    </row>
    <row r="66" spans="3:10" ht="15" x14ac:dyDescent="0.25">
      <c r="C66" s="3"/>
      <c r="J66" s="31"/>
    </row>
    <row r="67" spans="3:10" ht="15" x14ac:dyDescent="0.25">
      <c r="C67" s="3"/>
      <c r="J67" s="31"/>
    </row>
    <row r="68" spans="3:10" ht="15" x14ac:dyDescent="0.25">
      <c r="C68" s="3"/>
      <c r="J68" s="31"/>
    </row>
    <row r="69" spans="3:10" ht="15" x14ac:dyDescent="0.25">
      <c r="C69" s="3"/>
      <c r="J69" s="31"/>
    </row>
    <row r="70" spans="3:10" ht="15" x14ac:dyDescent="0.25">
      <c r="C70" s="3"/>
      <c r="J70" s="31"/>
    </row>
    <row r="71" spans="3:10" ht="15" x14ac:dyDescent="0.25">
      <c r="C71" s="3"/>
      <c r="J71" s="31"/>
    </row>
    <row r="72" spans="3:10" ht="15" x14ac:dyDescent="0.25">
      <c r="C72" s="3"/>
      <c r="J72" s="31"/>
    </row>
    <row r="73" spans="3:10" ht="15" x14ac:dyDescent="0.25">
      <c r="C73" s="3"/>
      <c r="J73" s="31"/>
    </row>
    <row r="74" spans="3:10" ht="15" x14ac:dyDescent="0.25">
      <c r="C74" s="3"/>
      <c r="J74" s="31"/>
    </row>
    <row r="75" spans="3:10" ht="15" x14ac:dyDescent="0.25">
      <c r="C75" s="3"/>
      <c r="J75" s="31"/>
    </row>
    <row r="76" spans="3:10" ht="15" x14ac:dyDescent="0.25">
      <c r="C76" s="3"/>
      <c r="J76" s="31"/>
    </row>
    <row r="77" spans="3:10" ht="15" x14ac:dyDescent="0.25">
      <c r="C77" s="3"/>
      <c r="J77" s="31"/>
    </row>
    <row r="78" spans="3:10" ht="15" x14ac:dyDescent="0.25">
      <c r="C78" s="3"/>
      <c r="J78" s="31"/>
    </row>
    <row r="79" spans="3:10" ht="15" x14ac:dyDescent="0.25">
      <c r="C79" s="3"/>
      <c r="J79" s="31"/>
    </row>
    <row r="80" spans="3:10" ht="15" x14ac:dyDescent="0.25">
      <c r="C80" s="3"/>
      <c r="J80" s="31"/>
    </row>
    <row r="81" spans="3:10" ht="15" x14ac:dyDescent="0.25">
      <c r="C81" s="3"/>
      <c r="J81" s="31"/>
    </row>
    <row r="82" spans="3:10" ht="15" x14ac:dyDescent="0.25">
      <c r="C82" s="3"/>
      <c r="J82" s="31"/>
    </row>
    <row r="83" spans="3:10" ht="15" x14ac:dyDescent="0.25">
      <c r="C83" s="3"/>
      <c r="J83" s="31"/>
    </row>
    <row r="84" spans="3:10" ht="15" x14ac:dyDescent="0.25">
      <c r="C84" s="3"/>
      <c r="J84" s="31"/>
    </row>
    <row r="85" spans="3:10" ht="15" x14ac:dyDescent="0.25">
      <c r="C85" s="3"/>
      <c r="J85" s="31"/>
    </row>
    <row r="86" spans="3:10" ht="15" x14ac:dyDescent="0.25">
      <c r="C86" s="3"/>
      <c r="J86" s="31"/>
    </row>
    <row r="87" spans="3:10" ht="15" x14ac:dyDescent="0.25">
      <c r="C87" s="3"/>
      <c r="J87" s="31"/>
    </row>
    <row r="88" spans="3:10" ht="15" x14ac:dyDescent="0.25">
      <c r="C88" s="3"/>
      <c r="J88" s="31"/>
    </row>
    <row r="89" spans="3:10" ht="15" x14ac:dyDescent="0.25">
      <c r="C89" s="3"/>
      <c r="J89" s="31"/>
    </row>
    <row r="90" spans="3:10" ht="15" x14ac:dyDescent="0.25">
      <c r="C90" s="3"/>
      <c r="J90" s="31"/>
    </row>
    <row r="91" spans="3:10" ht="15" x14ac:dyDescent="0.25">
      <c r="C91" s="3"/>
      <c r="J91" s="31"/>
    </row>
    <row r="92" spans="3:10" ht="15" x14ac:dyDescent="0.25">
      <c r="C92" s="3"/>
      <c r="J92" s="31"/>
    </row>
    <row r="93" spans="3:10" ht="15" x14ac:dyDescent="0.25">
      <c r="C93" s="3"/>
      <c r="J93" s="31"/>
    </row>
    <row r="94" spans="3:10" ht="15" x14ac:dyDescent="0.25">
      <c r="C94" s="3"/>
      <c r="J94" s="31"/>
    </row>
    <row r="95" spans="3:10" ht="15" x14ac:dyDescent="0.25">
      <c r="C95" s="3"/>
      <c r="J95" s="31"/>
    </row>
    <row r="96" spans="3:10" ht="15" x14ac:dyDescent="0.25">
      <c r="C96" s="3"/>
      <c r="J96" s="31"/>
    </row>
    <row r="97" spans="3:10" ht="15" x14ac:dyDescent="0.25">
      <c r="C97" s="3"/>
      <c r="J97" s="31"/>
    </row>
    <row r="98" spans="3:10" ht="15" x14ac:dyDescent="0.25">
      <c r="C98" s="3"/>
      <c r="J98" s="31"/>
    </row>
    <row r="99" spans="3:10" ht="15" x14ac:dyDescent="0.25">
      <c r="C99" s="3"/>
      <c r="J99" s="31"/>
    </row>
    <row r="100" spans="3:10" ht="15" x14ac:dyDescent="0.25">
      <c r="C100" s="3"/>
      <c r="J100" s="31"/>
    </row>
    <row r="101" spans="3:10" ht="15" x14ac:dyDescent="0.25">
      <c r="C101" s="3"/>
      <c r="J101" s="31"/>
    </row>
    <row r="102" spans="3:10" ht="15" x14ac:dyDescent="0.25">
      <c r="C102" s="3"/>
      <c r="J102" s="31"/>
    </row>
    <row r="103" spans="3:10" ht="15" x14ac:dyDescent="0.25">
      <c r="C103" s="3"/>
      <c r="J103" s="31"/>
    </row>
    <row r="104" spans="3:10" ht="15" x14ac:dyDescent="0.25">
      <c r="C104" s="3"/>
      <c r="J104" s="31"/>
    </row>
    <row r="105" spans="3:10" ht="15" x14ac:dyDescent="0.25">
      <c r="C105" s="3"/>
      <c r="J105" s="31"/>
    </row>
    <row r="106" spans="3:10" ht="15" x14ac:dyDescent="0.25">
      <c r="C106" s="3"/>
      <c r="J106" s="31"/>
    </row>
    <row r="107" spans="3:10" ht="15" x14ac:dyDescent="0.25">
      <c r="C107" s="3"/>
      <c r="J107" s="31"/>
    </row>
    <row r="108" spans="3:10" ht="15" x14ac:dyDescent="0.25">
      <c r="C108" s="3"/>
      <c r="J108" s="31"/>
    </row>
    <row r="109" spans="3:10" ht="15" x14ac:dyDescent="0.25">
      <c r="C109" s="3"/>
      <c r="J109" s="31"/>
    </row>
    <row r="110" spans="3:10" ht="15" x14ac:dyDescent="0.25">
      <c r="C110" s="3"/>
      <c r="J110" s="31"/>
    </row>
    <row r="111" spans="3:10" ht="15" x14ac:dyDescent="0.25">
      <c r="C111" s="3"/>
      <c r="J111" s="31"/>
    </row>
    <row r="112" spans="3:10" ht="15" x14ac:dyDescent="0.25">
      <c r="C112" s="3"/>
      <c r="J112" s="31"/>
    </row>
    <row r="113" spans="3:10" ht="15" x14ac:dyDescent="0.25">
      <c r="C113" s="3"/>
      <c r="J113" s="31"/>
    </row>
    <row r="114" spans="3:10" ht="15" x14ac:dyDescent="0.25">
      <c r="C114" s="3"/>
      <c r="J114" s="31"/>
    </row>
    <row r="115" spans="3:10" ht="15" x14ac:dyDescent="0.25">
      <c r="C115" s="3"/>
      <c r="J115" s="31"/>
    </row>
    <row r="116" spans="3:10" ht="15" x14ac:dyDescent="0.25">
      <c r="C116" s="3"/>
      <c r="J116" s="31"/>
    </row>
    <row r="117" spans="3:10" ht="15" x14ac:dyDescent="0.25">
      <c r="C117" s="3"/>
      <c r="J117" s="31"/>
    </row>
    <row r="118" spans="3:10" ht="15" x14ac:dyDescent="0.25">
      <c r="C118" s="3"/>
      <c r="J118" s="31"/>
    </row>
    <row r="119" spans="3:10" ht="15" x14ac:dyDescent="0.25">
      <c r="C119" s="3"/>
      <c r="J119" s="31"/>
    </row>
    <row r="120" spans="3:10" ht="15" x14ac:dyDescent="0.25">
      <c r="C120" s="3"/>
      <c r="J120" s="31"/>
    </row>
    <row r="121" spans="3:10" ht="15" x14ac:dyDescent="0.25">
      <c r="C121" s="3"/>
      <c r="J121" s="31"/>
    </row>
    <row r="122" spans="3:10" ht="15" x14ac:dyDescent="0.25">
      <c r="C122" s="3"/>
      <c r="J122" s="31"/>
    </row>
    <row r="123" spans="3:10" ht="15" x14ac:dyDescent="0.25">
      <c r="C123" s="3"/>
      <c r="J123" s="31"/>
    </row>
    <row r="124" spans="3:10" ht="15" x14ac:dyDescent="0.25">
      <c r="C124" s="3"/>
      <c r="J124" s="31"/>
    </row>
    <row r="125" spans="3:10" ht="15" x14ac:dyDescent="0.25">
      <c r="C125" s="3"/>
      <c r="J125" s="31"/>
    </row>
    <row r="126" spans="3:10" ht="15" x14ac:dyDescent="0.25">
      <c r="C126" s="3"/>
      <c r="J126" s="31"/>
    </row>
    <row r="127" spans="3:10" ht="15" x14ac:dyDescent="0.25">
      <c r="C127" s="3"/>
      <c r="J127" s="31"/>
    </row>
    <row r="128" spans="3:10" ht="15" x14ac:dyDescent="0.25">
      <c r="C128" s="3"/>
      <c r="J128" s="31"/>
    </row>
    <row r="129" spans="3:10" ht="15" x14ac:dyDescent="0.25">
      <c r="C129" s="3"/>
      <c r="J129" s="31"/>
    </row>
    <row r="130" spans="3:10" ht="15" x14ac:dyDescent="0.25">
      <c r="C130" s="3"/>
      <c r="J130" s="31"/>
    </row>
    <row r="131" spans="3:10" ht="15" x14ac:dyDescent="0.25">
      <c r="C131" s="3"/>
      <c r="J131" s="31"/>
    </row>
    <row r="132" spans="3:10" ht="15" x14ac:dyDescent="0.25">
      <c r="C132" s="3"/>
      <c r="J132" s="31"/>
    </row>
    <row r="133" spans="3:10" ht="15" x14ac:dyDescent="0.25">
      <c r="C133" s="3"/>
      <c r="J133" s="31"/>
    </row>
    <row r="134" spans="3:10" ht="15" x14ac:dyDescent="0.25">
      <c r="C134" s="3"/>
      <c r="J134" s="31"/>
    </row>
    <row r="135" spans="3:10" ht="15" x14ac:dyDescent="0.25">
      <c r="C135" s="3"/>
      <c r="J135" s="31"/>
    </row>
    <row r="136" spans="3:10" ht="15" x14ac:dyDescent="0.25">
      <c r="C136" s="3"/>
      <c r="J136" s="31"/>
    </row>
    <row r="137" spans="3:10" ht="15" x14ac:dyDescent="0.25">
      <c r="C137" s="3"/>
      <c r="J137" s="31"/>
    </row>
    <row r="138" spans="3:10" ht="15" x14ac:dyDescent="0.25">
      <c r="C138" s="3"/>
      <c r="J138" s="31"/>
    </row>
    <row r="139" spans="3:10" ht="15" x14ac:dyDescent="0.25">
      <c r="C139" s="3"/>
      <c r="J139" s="31"/>
    </row>
    <row r="140" spans="3:10" ht="15" x14ac:dyDescent="0.25">
      <c r="C140" s="3"/>
      <c r="J140" s="31"/>
    </row>
    <row r="141" spans="3:10" ht="15" x14ac:dyDescent="0.25">
      <c r="C141" s="3"/>
      <c r="J141" s="31"/>
    </row>
    <row r="142" spans="3:10" ht="15" x14ac:dyDescent="0.25">
      <c r="C142" s="3"/>
      <c r="J142" s="31"/>
    </row>
    <row r="143" spans="3:10" ht="15" x14ac:dyDescent="0.25">
      <c r="C143" s="3"/>
      <c r="J143" s="31"/>
    </row>
    <row r="144" spans="3:10" ht="15" x14ac:dyDescent="0.25">
      <c r="C144" s="3"/>
      <c r="J144" s="31"/>
    </row>
    <row r="145" spans="3:10" ht="15" x14ac:dyDescent="0.25">
      <c r="C145" s="3"/>
      <c r="J145" s="31"/>
    </row>
    <row r="146" spans="3:10" ht="15" x14ac:dyDescent="0.25">
      <c r="C146" s="3"/>
      <c r="J146" s="31"/>
    </row>
    <row r="147" spans="3:10" ht="15" x14ac:dyDescent="0.25">
      <c r="C147" s="3"/>
      <c r="J147" s="31"/>
    </row>
    <row r="148" spans="3:10" ht="15" x14ac:dyDescent="0.25">
      <c r="C148" s="3"/>
      <c r="J148" s="31"/>
    </row>
    <row r="149" spans="3:10" ht="15" x14ac:dyDescent="0.25">
      <c r="C149" s="3"/>
      <c r="J149" s="31"/>
    </row>
    <row r="150" spans="3:10" ht="15" x14ac:dyDescent="0.25">
      <c r="C150" s="3"/>
      <c r="J150" s="31"/>
    </row>
    <row r="151" spans="3:10" ht="15" x14ac:dyDescent="0.25">
      <c r="C151" s="3"/>
      <c r="J151" s="31"/>
    </row>
    <row r="152" spans="3:10" ht="15" x14ac:dyDescent="0.25">
      <c r="C152" s="3"/>
      <c r="J152" s="31"/>
    </row>
    <row r="153" spans="3:10" ht="15" x14ac:dyDescent="0.25">
      <c r="C153" s="3"/>
      <c r="J153" s="31"/>
    </row>
    <row r="154" spans="3:10" ht="15" x14ac:dyDescent="0.25">
      <c r="C154" s="3"/>
      <c r="J154" s="31"/>
    </row>
    <row r="155" spans="3:10" ht="15" x14ac:dyDescent="0.25">
      <c r="C155" s="3"/>
      <c r="J155" s="31"/>
    </row>
    <row r="156" spans="3:10" ht="15" x14ac:dyDescent="0.25">
      <c r="C156" s="3"/>
      <c r="J156" s="31"/>
    </row>
    <row r="157" spans="3:10" ht="15" x14ac:dyDescent="0.25">
      <c r="C157" s="3"/>
      <c r="J157" s="31"/>
    </row>
    <row r="158" spans="3:10" ht="15" x14ac:dyDescent="0.25">
      <c r="C158" s="3"/>
      <c r="J158" s="31"/>
    </row>
    <row r="159" spans="3:10" ht="15" x14ac:dyDescent="0.25">
      <c r="C159" s="3"/>
      <c r="J159" s="31"/>
    </row>
    <row r="160" spans="3:10" ht="15" x14ac:dyDescent="0.25">
      <c r="C160" s="3"/>
      <c r="J160" s="31"/>
    </row>
    <row r="161" spans="3:10" ht="15" x14ac:dyDescent="0.25">
      <c r="C161" s="3"/>
      <c r="J161" s="31"/>
    </row>
    <row r="162" spans="3:10" ht="15" x14ac:dyDescent="0.25">
      <c r="C162" s="3"/>
      <c r="J162" s="31"/>
    </row>
    <row r="163" spans="3:10" ht="15" x14ac:dyDescent="0.25">
      <c r="C163" s="3"/>
      <c r="J163" s="31"/>
    </row>
    <row r="164" spans="3:10" ht="15" x14ac:dyDescent="0.25">
      <c r="C164" s="3"/>
      <c r="J164" s="31"/>
    </row>
    <row r="165" spans="3:10" ht="15" x14ac:dyDescent="0.25">
      <c r="C165" s="3"/>
      <c r="J165" s="31"/>
    </row>
    <row r="166" spans="3:10" ht="15" x14ac:dyDescent="0.25">
      <c r="C166" s="3"/>
      <c r="J166" s="31"/>
    </row>
    <row r="167" spans="3:10" ht="15" x14ac:dyDescent="0.25">
      <c r="C167" s="3"/>
      <c r="J167" s="31"/>
    </row>
    <row r="168" spans="3:10" ht="15" x14ac:dyDescent="0.25">
      <c r="C168" s="3"/>
      <c r="J168" s="31"/>
    </row>
    <row r="169" spans="3:10" ht="15" x14ac:dyDescent="0.25">
      <c r="C169" s="3"/>
      <c r="J169" s="31"/>
    </row>
    <row r="170" spans="3:10" x14ac:dyDescent="0.2">
      <c r="C170" s="3"/>
    </row>
    <row r="171" spans="3:10" x14ac:dyDescent="0.2">
      <c r="C171" s="3"/>
    </row>
    <row r="172" spans="3:10" x14ac:dyDescent="0.2">
      <c r="C172" s="3"/>
    </row>
    <row r="173" spans="3:10" x14ac:dyDescent="0.2">
      <c r="C173" s="3"/>
    </row>
    <row r="174" spans="3:10" x14ac:dyDescent="0.2">
      <c r="C174" s="3"/>
    </row>
    <row r="175" spans="3:10" x14ac:dyDescent="0.2">
      <c r="C175" s="3"/>
    </row>
    <row r="176" spans="3:10"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sheetData>
  <sortState xmlns:xlrd2="http://schemas.microsoft.com/office/spreadsheetml/2017/richdata2" ref="C9:G16">
    <sortCondition descending="1" ref="D9:D16"/>
  </sortState>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266"/>
  <sheetViews>
    <sheetView zoomScaleNormal="100" workbookViewId="0">
      <selection activeCell="E11" sqref="E11"/>
    </sheetView>
  </sheetViews>
  <sheetFormatPr defaultColWidth="8.85546875" defaultRowHeight="12" x14ac:dyDescent="0.2"/>
  <cols>
    <col min="1" max="1" width="2" style="32" customWidth="1"/>
    <col min="2" max="2" width="7" style="32" customWidth="1"/>
    <col min="3" max="3" width="16" style="32" customWidth="1"/>
    <col min="4" max="6" width="12" style="32" bestFit="1" customWidth="1"/>
    <col min="7" max="7" width="10.85546875" style="32" customWidth="1"/>
    <col min="8" max="8" width="18" style="32" bestFit="1" customWidth="1"/>
    <col min="9" max="9" width="16.7109375" style="32" customWidth="1"/>
    <col min="10" max="16384" width="8.85546875" style="32"/>
  </cols>
  <sheetData>
    <row r="1" spans="2:24" ht="15.75" x14ac:dyDescent="0.2">
      <c r="B1" s="24" t="s">
        <v>527</v>
      </c>
    </row>
    <row r="2" spans="2:24" x14ac:dyDescent="0.2">
      <c r="B2" s="25" t="s">
        <v>540</v>
      </c>
    </row>
    <row r="4" spans="2:24" x14ac:dyDescent="0.2">
      <c r="B4" s="40" t="s">
        <v>541</v>
      </c>
      <c r="C4" s="41"/>
      <c r="D4" s="41"/>
      <c r="E4" s="41"/>
      <c r="F4" s="41"/>
      <c r="G4" s="41"/>
      <c r="H4" s="41"/>
      <c r="I4" s="41"/>
      <c r="J4" s="41"/>
      <c r="K4" s="41"/>
      <c r="L4" s="41"/>
      <c r="M4" s="41"/>
      <c r="N4" s="41"/>
      <c r="O4" s="41"/>
      <c r="P4" s="41"/>
      <c r="Q4" s="41"/>
      <c r="R4" s="41"/>
      <c r="S4" s="41"/>
      <c r="T4" s="41"/>
      <c r="U4" s="41"/>
      <c r="V4" s="41"/>
      <c r="W4" s="41"/>
      <c r="X4" s="41"/>
    </row>
    <row r="5" spans="2:24" x14ac:dyDescent="0.2">
      <c r="B5" s="41" t="s">
        <v>542</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x14ac:dyDescent="0.2">
      <c r="C7" s="25" t="s">
        <v>565</v>
      </c>
      <c r="D7" s="25" t="s">
        <v>566</v>
      </c>
      <c r="E7" s="25" t="s">
        <v>567</v>
      </c>
      <c r="F7" s="25" t="s">
        <v>568</v>
      </c>
      <c r="G7" s="25" t="s">
        <v>569</v>
      </c>
      <c r="H7" s="25" t="s">
        <v>570</v>
      </c>
      <c r="I7" s="25" t="s">
        <v>571</v>
      </c>
    </row>
    <row r="8" spans="2:24" ht="15" x14ac:dyDescent="0.25">
      <c r="C8" s="57">
        <v>147343.69400000002</v>
      </c>
      <c r="D8" s="58">
        <f>AVERAGE(C8:C266)</f>
        <v>282172.26429343625</v>
      </c>
      <c r="E8" s="58">
        <f>MEDIAN(C8:C266)</f>
        <v>249591.99479999999</v>
      </c>
      <c r="F8" s="57">
        <f>MODE(C8:C266)</f>
        <v>460001.25599999994</v>
      </c>
      <c r="G8" s="60">
        <f>SKEW(C8:C266)</f>
        <v>1.1131517561628335</v>
      </c>
      <c r="H8" s="59">
        <f>_xlfn.VAR.S(C8:C266)</f>
        <v>7949140114.9673424</v>
      </c>
      <c r="I8" s="57">
        <f>SQRT(H8)</f>
        <v>89157.950374418899</v>
      </c>
    </row>
    <row r="9" spans="2:24" ht="15" x14ac:dyDescent="0.25">
      <c r="C9" s="57">
        <v>153466.71240000002</v>
      </c>
      <c r="H9" s="31"/>
    </row>
    <row r="10" spans="2:24" ht="15" x14ac:dyDescent="0.25">
      <c r="C10" s="57">
        <v>163162.8792</v>
      </c>
      <c r="E10" s="32" t="s">
        <v>572</v>
      </c>
      <c r="H10" s="31"/>
    </row>
    <row r="11" spans="2:24" ht="15" x14ac:dyDescent="0.25">
      <c r="C11" s="57">
        <v>165430.28200000001</v>
      </c>
      <c r="H11" s="31"/>
    </row>
    <row r="12" spans="2:24" ht="15" x14ac:dyDescent="0.25">
      <c r="C12" s="57">
        <v>168834.04240000001</v>
      </c>
      <c r="H12" s="31"/>
    </row>
    <row r="13" spans="2:24" ht="15" x14ac:dyDescent="0.25">
      <c r="C13" s="57">
        <v>169158.29440000001</v>
      </c>
      <c r="H13" s="31"/>
    </row>
    <row r="14" spans="2:24" ht="15" x14ac:dyDescent="0.25">
      <c r="C14" s="57">
        <v>171262.6544</v>
      </c>
      <c r="H14" s="31"/>
    </row>
    <row r="15" spans="2:24" ht="15" x14ac:dyDescent="0.25">
      <c r="C15" s="57">
        <v>175773.58559999999</v>
      </c>
      <c r="H15" s="31"/>
    </row>
    <row r="16" spans="2:24" ht="15" x14ac:dyDescent="0.25">
      <c r="C16" s="57">
        <v>177555.06399999998</v>
      </c>
      <c r="H16" s="31"/>
    </row>
    <row r="17" spans="3:8" ht="15" x14ac:dyDescent="0.25">
      <c r="C17" s="57">
        <v>179674.07519999999</v>
      </c>
      <c r="H17" s="31"/>
    </row>
    <row r="18" spans="3:8" ht="15" x14ac:dyDescent="0.25">
      <c r="C18" s="57">
        <v>188273.7304</v>
      </c>
      <c r="H18" s="31"/>
    </row>
    <row r="19" spans="3:8" ht="15" x14ac:dyDescent="0.25">
      <c r="C19" s="57">
        <v>188743.1072</v>
      </c>
      <c r="H19" s="31"/>
    </row>
    <row r="20" spans="3:8" ht="15" x14ac:dyDescent="0.25">
      <c r="C20" s="57">
        <v>189194.30720000001</v>
      </c>
      <c r="H20" s="31"/>
    </row>
    <row r="21" spans="3:8" ht="15" x14ac:dyDescent="0.25">
      <c r="C21" s="57">
        <v>190119.50400000002</v>
      </c>
      <c r="H21" s="31"/>
    </row>
    <row r="22" spans="3:8" ht="15" x14ac:dyDescent="0.25">
      <c r="C22" s="57">
        <v>191389.8688</v>
      </c>
      <c r="H22" s="31"/>
    </row>
    <row r="23" spans="3:8" ht="15" x14ac:dyDescent="0.25">
      <c r="C23" s="57">
        <v>192092.24</v>
      </c>
      <c r="H23" s="31"/>
    </row>
    <row r="24" spans="3:8" ht="15" x14ac:dyDescent="0.25">
      <c r="C24" s="57">
        <v>195153.16</v>
      </c>
      <c r="H24" s="31"/>
    </row>
    <row r="25" spans="3:8" ht="15" x14ac:dyDescent="0.25">
      <c r="C25" s="57">
        <v>195874.94399999999</v>
      </c>
      <c r="H25" s="31"/>
    </row>
    <row r="26" spans="3:8" ht="15" x14ac:dyDescent="0.25">
      <c r="C26" s="57">
        <v>196142.19200000001</v>
      </c>
      <c r="H26" s="31"/>
    </row>
    <row r="27" spans="3:8" ht="15" x14ac:dyDescent="0.25">
      <c r="C27" s="57">
        <v>196220.04800000001</v>
      </c>
      <c r="H27" s="31"/>
    </row>
    <row r="28" spans="3:8" ht="15" x14ac:dyDescent="0.25">
      <c r="C28" s="57">
        <v>197053.51439999999</v>
      </c>
      <c r="H28" s="31"/>
    </row>
    <row r="29" spans="3:8" ht="15" x14ac:dyDescent="0.25">
      <c r="C29" s="57">
        <v>197869.36400000003</v>
      </c>
      <c r="H29" s="31"/>
    </row>
    <row r="30" spans="3:8" ht="15" x14ac:dyDescent="0.25">
      <c r="C30" s="57">
        <v>198075.992</v>
      </c>
      <c r="H30" s="31"/>
    </row>
    <row r="31" spans="3:8" ht="15" x14ac:dyDescent="0.25">
      <c r="C31" s="57">
        <v>198591.84879999998</v>
      </c>
      <c r="H31" s="31"/>
    </row>
    <row r="32" spans="3:8" ht="15" x14ac:dyDescent="0.25">
      <c r="C32" s="57">
        <v>198841.69519999996</v>
      </c>
      <c r="H32" s="31"/>
    </row>
    <row r="33" spans="3:8" ht="15" x14ac:dyDescent="0.25">
      <c r="C33" s="57">
        <v>199054.1992</v>
      </c>
      <c r="H33" s="31"/>
    </row>
    <row r="34" spans="3:8" ht="15" x14ac:dyDescent="0.25">
      <c r="C34" s="57">
        <v>199216.40399999995</v>
      </c>
      <c r="H34" s="31"/>
    </row>
    <row r="35" spans="3:8" ht="15" x14ac:dyDescent="0.25">
      <c r="C35" s="57">
        <v>199730.734</v>
      </c>
      <c r="H35" s="31"/>
    </row>
    <row r="36" spans="3:8" ht="15" x14ac:dyDescent="0.25">
      <c r="C36" s="57">
        <v>200148.89440000002</v>
      </c>
      <c r="H36" s="31"/>
    </row>
    <row r="37" spans="3:8" ht="15" x14ac:dyDescent="0.25">
      <c r="C37" s="57">
        <v>200300.63399999999</v>
      </c>
      <c r="H37" s="31"/>
    </row>
    <row r="38" spans="3:8" ht="15" x14ac:dyDescent="0.25">
      <c r="C38" s="57">
        <v>200678.75119999997</v>
      </c>
      <c r="H38" s="31"/>
    </row>
    <row r="39" spans="3:8" ht="15" x14ac:dyDescent="0.25">
      <c r="C39" s="57">
        <v>200719.01519999999</v>
      </c>
      <c r="H39" s="31"/>
    </row>
    <row r="40" spans="3:8" ht="15" x14ac:dyDescent="0.25">
      <c r="C40" s="57">
        <v>201518.89440000002</v>
      </c>
      <c r="H40" s="31"/>
    </row>
    <row r="41" spans="3:8" ht="15" x14ac:dyDescent="0.25">
      <c r="C41" s="57">
        <v>203491.84999999998</v>
      </c>
      <c r="H41" s="31"/>
    </row>
    <row r="42" spans="3:8" ht="15" x14ac:dyDescent="0.25">
      <c r="C42" s="57">
        <v>204027.0912</v>
      </c>
      <c r="H42" s="31"/>
    </row>
    <row r="43" spans="3:8" ht="15" x14ac:dyDescent="0.25">
      <c r="C43" s="57">
        <v>204286.66679999998</v>
      </c>
      <c r="H43" s="31"/>
    </row>
    <row r="44" spans="3:8" ht="15" x14ac:dyDescent="0.25">
      <c r="C44" s="57">
        <v>204292.49399999998</v>
      </c>
      <c r="H44" s="31"/>
    </row>
    <row r="45" spans="3:8" ht="15" x14ac:dyDescent="0.25">
      <c r="C45" s="57">
        <v>204434.6784</v>
      </c>
      <c r="H45" s="31"/>
    </row>
    <row r="46" spans="3:8" ht="15" x14ac:dyDescent="0.25">
      <c r="C46" s="57">
        <v>204808.16039999996</v>
      </c>
      <c r="H46" s="31"/>
    </row>
    <row r="47" spans="3:8" ht="15" x14ac:dyDescent="0.25">
      <c r="C47" s="57">
        <v>205085.40479999999</v>
      </c>
      <c r="H47" s="31"/>
    </row>
    <row r="48" spans="3:8" ht="15" x14ac:dyDescent="0.25">
      <c r="C48" s="57">
        <v>205098.2108</v>
      </c>
      <c r="H48" s="31"/>
    </row>
    <row r="49" spans="3:8" ht="15" x14ac:dyDescent="0.25">
      <c r="C49" s="57">
        <v>206445.42319999999</v>
      </c>
      <c r="H49" s="31"/>
    </row>
    <row r="50" spans="3:8" ht="15" x14ac:dyDescent="0.25">
      <c r="C50" s="57">
        <v>206631.81</v>
      </c>
      <c r="H50" s="31"/>
    </row>
    <row r="51" spans="3:8" ht="15" x14ac:dyDescent="0.25">
      <c r="C51" s="57">
        <v>206958.712</v>
      </c>
      <c r="H51" s="31"/>
    </row>
    <row r="52" spans="3:8" ht="15" x14ac:dyDescent="0.25">
      <c r="C52" s="57">
        <v>207281.5912</v>
      </c>
      <c r="H52" s="31"/>
    </row>
    <row r="53" spans="3:8" ht="15" x14ac:dyDescent="0.25">
      <c r="C53" s="57">
        <v>207581.42720000001</v>
      </c>
      <c r="H53" s="31"/>
    </row>
    <row r="54" spans="3:8" ht="15" x14ac:dyDescent="0.25">
      <c r="C54" s="57">
        <v>208655.6704</v>
      </c>
      <c r="H54" s="31"/>
    </row>
    <row r="55" spans="3:8" ht="15" x14ac:dyDescent="0.25">
      <c r="C55" s="57">
        <v>208930.81200000001</v>
      </c>
      <c r="H55" s="31"/>
    </row>
    <row r="56" spans="3:8" ht="15" x14ac:dyDescent="0.25">
      <c r="C56" s="57">
        <v>209280.91039999999</v>
      </c>
      <c r="H56" s="31"/>
    </row>
    <row r="57" spans="3:8" ht="15" x14ac:dyDescent="0.25">
      <c r="C57" s="57">
        <v>210038.6992</v>
      </c>
      <c r="H57" s="31"/>
    </row>
    <row r="58" spans="3:8" ht="15" x14ac:dyDescent="0.25">
      <c r="C58" s="57">
        <v>210745.16639999999</v>
      </c>
      <c r="H58" s="31"/>
    </row>
    <row r="59" spans="3:8" ht="15" x14ac:dyDescent="0.25">
      <c r="C59" s="57">
        <v>210824.0576</v>
      </c>
      <c r="H59" s="31"/>
    </row>
    <row r="60" spans="3:8" ht="15" x14ac:dyDescent="0.25">
      <c r="C60" s="57">
        <v>211406.86800000002</v>
      </c>
      <c r="H60" s="31"/>
    </row>
    <row r="61" spans="3:8" ht="15" x14ac:dyDescent="0.25">
      <c r="C61" s="57">
        <v>212265.66799999998</v>
      </c>
      <c r="H61" s="31"/>
    </row>
    <row r="62" spans="3:8" ht="15" x14ac:dyDescent="0.25">
      <c r="C62" s="57">
        <v>212520.826</v>
      </c>
      <c r="H62" s="31"/>
    </row>
    <row r="63" spans="3:8" ht="15" x14ac:dyDescent="0.25">
      <c r="C63" s="57">
        <v>212644.39479999998</v>
      </c>
      <c r="H63" s="31"/>
    </row>
    <row r="64" spans="3:8" ht="15" x14ac:dyDescent="0.25">
      <c r="C64" s="57">
        <v>212916.35680000001</v>
      </c>
      <c r="H64" s="31"/>
    </row>
    <row r="65" spans="3:8" ht="15" x14ac:dyDescent="0.25">
      <c r="C65" s="57">
        <v>213942.5624</v>
      </c>
      <c r="H65" s="31"/>
    </row>
    <row r="66" spans="3:8" ht="15" x14ac:dyDescent="0.25">
      <c r="C66" s="57">
        <v>214341.3364</v>
      </c>
      <c r="H66" s="31"/>
    </row>
    <row r="67" spans="3:8" ht="15" x14ac:dyDescent="0.25">
      <c r="C67" s="57">
        <v>214631.68039999998</v>
      </c>
      <c r="H67" s="31"/>
    </row>
    <row r="68" spans="3:8" ht="15" x14ac:dyDescent="0.25">
      <c r="C68" s="57">
        <v>215410.27600000001</v>
      </c>
      <c r="H68" s="31"/>
    </row>
    <row r="69" spans="3:8" ht="15" x14ac:dyDescent="0.25">
      <c r="C69" s="57">
        <v>215774.28439999997</v>
      </c>
      <c r="H69" s="31"/>
    </row>
    <row r="70" spans="3:8" ht="15" x14ac:dyDescent="0.25">
      <c r="C70" s="57">
        <v>216552.71200000003</v>
      </c>
      <c r="H70" s="31"/>
    </row>
    <row r="71" spans="3:8" ht="15" x14ac:dyDescent="0.25">
      <c r="C71" s="57">
        <v>216826</v>
      </c>
      <c r="H71" s="31"/>
    </row>
    <row r="72" spans="3:8" ht="15" x14ac:dyDescent="0.25">
      <c r="C72" s="57">
        <v>217357.63279999999</v>
      </c>
      <c r="H72" s="31"/>
    </row>
    <row r="73" spans="3:8" ht="15" x14ac:dyDescent="0.25">
      <c r="C73" s="57">
        <v>217748.48000000001</v>
      </c>
      <c r="H73" s="31"/>
    </row>
    <row r="74" spans="3:8" ht="15" x14ac:dyDescent="0.25">
      <c r="C74" s="57">
        <v>217786.37600000002</v>
      </c>
      <c r="H74" s="31"/>
    </row>
    <row r="75" spans="3:8" ht="15" x14ac:dyDescent="0.25">
      <c r="C75" s="57">
        <v>218585.92480000001</v>
      </c>
      <c r="H75" s="31"/>
    </row>
    <row r="76" spans="3:8" ht="15" x14ac:dyDescent="0.25">
      <c r="C76" s="57">
        <v>219252.89199999996</v>
      </c>
      <c r="H76" s="31"/>
    </row>
    <row r="77" spans="3:8" ht="15" x14ac:dyDescent="0.25">
      <c r="C77" s="57">
        <v>219373.4056</v>
      </c>
      <c r="H77" s="31"/>
    </row>
    <row r="78" spans="3:8" ht="15" x14ac:dyDescent="0.25">
      <c r="C78" s="57">
        <v>219630.90120000002</v>
      </c>
      <c r="H78" s="31"/>
    </row>
    <row r="79" spans="3:8" ht="15" x14ac:dyDescent="0.25">
      <c r="C79" s="57">
        <v>219865.76079999999</v>
      </c>
      <c r="H79" s="31"/>
    </row>
    <row r="80" spans="3:8" ht="15" x14ac:dyDescent="0.25">
      <c r="C80" s="57">
        <v>220606.28</v>
      </c>
      <c r="H80" s="31"/>
    </row>
    <row r="81" spans="3:8" ht="15" x14ac:dyDescent="0.25">
      <c r="C81" s="57">
        <v>220865</v>
      </c>
      <c r="H81" s="31"/>
    </row>
    <row r="82" spans="3:8" ht="15" x14ac:dyDescent="0.25">
      <c r="C82" s="57">
        <v>222138.71599999999</v>
      </c>
      <c r="H82" s="31"/>
    </row>
    <row r="83" spans="3:8" ht="15" x14ac:dyDescent="0.25">
      <c r="C83" s="57">
        <v>222867.42080000002</v>
      </c>
      <c r="H83" s="31"/>
    </row>
    <row r="84" spans="3:8" ht="15" x14ac:dyDescent="0.25">
      <c r="C84" s="57">
        <v>223577.32</v>
      </c>
      <c r="H84" s="31"/>
    </row>
    <row r="85" spans="3:8" ht="15" x14ac:dyDescent="0.25">
      <c r="C85" s="57">
        <v>223917.33600000001</v>
      </c>
      <c r="H85" s="31"/>
    </row>
    <row r="86" spans="3:8" ht="15" x14ac:dyDescent="0.25">
      <c r="C86" s="57">
        <v>224076.83600000001</v>
      </c>
      <c r="H86" s="31"/>
    </row>
    <row r="87" spans="3:8" ht="15" x14ac:dyDescent="0.25">
      <c r="C87" s="57">
        <v>224463.86599999998</v>
      </c>
      <c r="H87" s="31"/>
    </row>
    <row r="88" spans="3:8" ht="15" x14ac:dyDescent="0.25">
      <c r="C88" s="57">
        <v>225050.52000000002</v>
      </c>
      <c r="H88" s="31"/>
    </row>
    <row r="89" spans="3:8" ht="15" x14ac:dyDescent="0.25">
      <c r="C89" s="57">
        <v>225290.22039999999</v>
      </c>
      <c r="H89" s="31"/>
    </row>
    <row r="90" spans="3:8" ht="15" x14ac:dyDescent="0.25">
      <c r="C90" s="57">
        <v>225401.6152</v>
      </c>
      <c r="H90" s="31"/>
    </row>
    <row r="91" spans="3:8" ht="15" x14ac:dyDescent="0.25">
      <c r="C91" s="57">
        <v>226342.80319999999</v>
      </c>
      <c r="H91" s="31"/>
    </row>
    <row r="92" spans="3:8" ht="15" x14ac:dyDescent="0.25">
      <c r="C92" s="57">
        <v>226578.51199999999</v>
      </c>
      <c r="H92" s="31"/>
    </row>
    <row r="93" spans="3:8" ht="15" x14ac:dyDescent="0.25">
      <c r="C93" s="57">
        <v>227072.87839999996</v>
      </c>
      <c r="H93" s="31"/>
    </row>
    <row r="94" spans="3:8" ht="15" x14ac:dyDescent="0.25">
      <c r="C94" s="57">
        <v>228170.02560000002</v>
      </c>
      <c r="H94" s="31"/>
    </row>
    <row r="95" spans="3:8" ht="15" x14ac:dyDescent="0.25">
      <c r="C95" s="57">
        <v>228410.054</v>
      </c>
      <c r="H95" s="31"/>
    </row>
    <row r="96" spans="3:8" ht="15" x14ac:dyDescent="0.25">
      <c r="C96" s="57">
        <v>228872.91199999995</v>
      </c>
      <c r="H96" s="31"/>
    </row>
    <row r="97" spans="3:8" ht="15" x14ac:dyDescent="0.25">
      <c r="C97" s="57">
        <v>228937.89599999995</v>
      </c>
      <c r="H97" s="31"/>
    </row>
    <row r="98" spans="3:8" ht="15" x14ac:dyDescent="0.25">
      <c r="C98" s="57">
        <v>229464.71119999999</v>
      </c>
      <c r="H98" s="31"/>
    </row>
    <row r="99" spans="3:8" ht="15" x14ac:dyDescent="0.25">
      <c r="C99" s="57">
        <v>229581.7836</v>
      </c>
      <c r="H99" s="31"/>
    </row>
    <row r="100" spans="3:8" ht="15" x14ac:dyDescent="0.25">
      <c r="C100" s="57">
        <v>230154.52999999997</v>
      </c>
      <c r="H100" s="31"/>
    </row>
    <row r="101" spans="3:8" ht="15" x14ac:dyDescent="0.25">
      <c r="C101" s="57">
        <v>230216.21919999999</v>
      </c>
      <c r="H101" s="31"/>
    </row>
    <row r="102" spans="3:8" ht="15" x14ac:dyDescent="0.25">
      <c r="C102" s="57">
        <v>230495.00639999998</v>
      </c>
      <c r="H102" s="31"/>
    </row>
    <row r="103" spans="3:8" ht="15" x14ac:dyDescent="0.25">
      <c r="C103" s="57">
        <v>230943.37959999996</v>
      </c>
      <c r="H103" s="31"/>
    </row>
    <row r="104" spans="3:8" ht="15" x14ac:dyDescent="0.25">
      <c r="C104" s="57">
        <v>231348.92799999996</v>
      </c>
      <c r="H104" s="31"/>
    </row>
    <row r="105" spans="3:8" ht="15" x14ac:dyDescent="0.25">
      <c r="C105" s="57">
        <v>231552.32559999998</v>
      </c>
      <c r="H105" s="31"/>
    </row>
    <row r="106" spans="3:8" ht="15" x14ac:dyDescent="0.25">
      <c r="C106" s="57">
        <v>233142.8</v>
      </c>
      <c r="H106" s="31"/>
    </row>
    <row r="107" spans="3:8" ht="15" x14ac:dyDescent="0.25">
      <c r="C107" s="57">
        <v>233172.48999999996</v>
      </c>
      <c r="H107" s="31"/>
    </row>
    <row r="108" spans="3:8" ht="15" x14ac:dyDescent="0.25">
      <c r="C108" s="57">
        <v>233834.00480000002</v>
      </c>
      <c r="H108" s="31"/>
    </row>
    <row r="109" spans="3:8" ht="15" x14ac:dyDescent="0.25">
      <c r="C109" s="57">
        <v>234032.88399999996</v>
      </c>
      <c r="H109" s="31"/>
    </row>
    <row r="110" spans="3:8" ht="15" x14ac:dyDescent="0.25">
      <c r="C110" s="57">
        <v>234172.38800000004</v>
      </c>
      <c r="H110" s="31"/>
    </row>
    <row r="111" spans="3:8" ht="15" x14ac:dyDescent="0.25">
      <c r="C111" s="57">
        <v>234750.58600000001</v>
      </c>
      <c r="H111" s="31"/>
    </row>
    <row r="112" spans="3:8" ht="15" x14ac:dyDescent="0.25">
      <c r="C112" s="57">
        <v>235633.2592</v>
      </c>
      <c r="H112" s="31"/>
    </row>
    <row r="113" spans="3:8" ht="15" x14ac:dyDescent="0.25">
      <c r="C113" s="57">
        <v>235762.34000000003</v>
      </c>
      <c r="H113" s="31"/>
    </row>
    <row r="114" spans="3:8" ht="15" x14ac:dyDescent="0.25">
      <c r="C114" s="57">
        <v>236608.95279999997</v>
      </c>
      <c r="H114" s="31"/>
    </row>
    <row r="115" spans="3:8" ht="15" x14ac:dyDescent="0.25">
      <c r="C115" s="57">
        <v>236639.56</v>
      </c>
      <c r="H115" s="31"/>
    </row>
    <row r="116" spans="3:8" ht="15" x14ac:dyDescent="0.25">
      <c r="C116" s="57">
        <v>237060.1488</v>
      </c>
      <c r="H116" s="31"/>
    </row>
    <row r="117" spans="3:8" ht="15" x14ac:dyDescent="0.25">
      <c r="C117" s="57">
        <v>237207.67999999999</v>
      </c>
      <c r="H117" s="31"/>
    </row>
    <row r="118" spans="3:8" ht="15" x14ac:dyDescent="0.25">
      <c r="C118" s="57">
        <v>237680.87519999995</v>
      </c>
      <c r="H118" s="31"/>
    </row>
    <row r="119" spans="3:8" ht="15" x14ac:dyDescent="0.25">
      <c r="C119" s="57">
        <v>238811.06399999998</v>
      </c>
      <c r="H119" s="31"/>
    </row>
    <row r="120" spans="3:8" ht="15" x14ac:dyDescent="0.25">
      <c r="C120" s="57">
        <v>239248.7512</v>
      </c>
      <c r="H120" s="31"/>
    </row>
    <row r="121" spans="3:8" ht="15" x14ac:dyDescent="0.25">
      <c r="C121" s="57">
        <v>239341.58079999997</v>
      </c>
      <c r="H121" s="31"/>
    </row>
    <row r="122" spans="3:8" ht="15" x14ac:dyDescent="0.25">
      <c r="C122" s="57">
        <v>240539.34760000001</v>
      </c>
      <c r="H122" s="31"/>
    </row>
    <row r="123" spans="3:8" ht="15" x14ac:dyDescent="0.25">
      <c r="C123" s="57">
        <v>241620.48320000002</v>
      </c>
      <c r="H123" s="31"/>
    </row>
    <row r="124" spans="3:8" ht="15" x14ac:dyDescent="0.25">
      <c r="C124" s="57">
        <v>241671.52000000002</v>
      </c>
      <c r="H124" s="31"/>
    </row>
    <row r="125" spans="3:8" ht="15" x14ac:dyDescent="0.25">
      <c r="C125" s="57">
        <v>242740.65599999999</v>
      </c>
      <c r="H125" s="31"/>
    </row>
    <row r="126" spans="3:8" ht="15" x14ac:dyDescent="0.25">
      <c r="C126" s="57">
        <v>243052.59039999999</v>
      </c>
      <c r="H126" s="31"/>
    </row>
    <row r="127" spans="3:8" ht="15" x14ac:dyDescent="0.25">
      <c r="C127" s="57">
        <v>244624.87199999997</v>
      </c>
      <c r="H127" s="31"/>
    </row>
    <row r="128" spans="3:8" ht="15" x14ac:dyDescent="0.25">
      <c r="C128" s="57">
        <v>244820.66720000003</v>
      </c>
      <c r="H128" s="31"/>
    </row>
    <row r="129" spans="3:8" ht="15" x14ac:dyDescent="0.25">
      <c r="C129" s="57">
        <v>245572.7936</v>
      </c>
      <c r="H129" s="31"/>
    </row>
    <row r="130" spans="3:8" ht="15" x14ac:dyDescent="0.25">
      <c r="C130" s="57">
        <v>246172.67600000001</v>
      </c>
      <c r="H130" s="31"/>
    </row>
    <row r="131" spans="3:8" ht="15" x14ac:dyDescent="0.25">
      <c r="C131" s="57">
        <v>246331.90400000001</v>
      </c>
      <c r="H131" s="31"/>
    </row>
    <row r="132" spans="3:8" ht="15" x14ac:dyDescent="0.25">
      <c r="C132" s="57">
        <v>247739.44</v>
      </c>
      <c r="H132" s="31"/>
    </row>
    <row r="133" spans="3:8" ht="15" x14ac:dyDescent="0.25">
      <c r="C133" s="57">
        <v>248274.31359999999</v>
      </c>
      <c r="H133" s="31"/>
    </row>
    <row r="134" spans="3:8" ht="15" x14ac:dyDescent="0.25">
      <c r="C134" s="57">
        <v>248422.66399999999</v>
      </c>
      <c r="H134" s="31"/>
    </row>
    <row r="135" spans="3:8" ht="15" x14ac:dyDescent="0.25">
      <c r="C135" s="57">
        <v>248525.11680000002</v>
      </c>
      <c r="H135" s="31"/>
    </row>
    <row r="136" spans="3:8" ht="15" x14ac:dyDescent="0.25">
      <c r="C136" s="57">
        <v>249075.6568</v>
      </c>
      <c r="H136" s="31"/>
    </row>
    <row r="137" spans="3:8" ht="15" x14ac:dyDescent="0.25">
      <c r="C137" s="57">
        <v>249591.99479999999</v>
      </c>
      <c r="H137" s="31"/>
    </row>
    <row r="138" spans="3:8" ht="15" x14ac:dyDescent="0.25">
      <c r="C138" s="57">
        <v>250312.5344</v>
      </c>
      <c r="H138" s="31"/>
    </row>
    <row r="139" spans="3:8" ht="15" x14ac:dyDescent="0.25">
      <c r="C139" s="57">
        <v>250415.38199999995</v>
      </c>
      <c r="H139" s="31"/>
    </row>
    <row r="140" spans="3:8" ht="15" x14ac:dyDescent="0.25">
      <c r="C140" s="57">
        <v>250773.1452</v>
      </c>
      <c r="H140" s="31"/>
    </row>
    <row r="141" spans="3:8" ht="15" x14ac:dyDescent="0.25">
      <c r="C141" s="57">
        <v>252053.0264</v>
      </c>
      <c r="H141" s="31"/>
    </row>
    <row r="142" spans="3:8" ht="15" x14ac:dyDescent="0.25">
      <c r="C142" s="57">
        <v>252185.992</v>
      </c>
      <c r="H142" s="31"/>
    </row>
    <row r="143" spans="3:8" ht="15" x14ac:dyDescent="0.25">
      <c r="C143" s="57">
        <v>252927.84</v>
      </c>
      <c r="H143" s="31"/>
    </row>
    <row r="144" spans="3:8" ht="15" x14ac:dyDescent="0.25">
      <c r="C144" s="57">
        <v>253025.77720000001</v>
      </c>
      <c r="H144" s="31"/>
    </row>
    <row r="145" spans="3:8" ht="15" x14ac:dyDescent="0.25">
      <c r="C145" s="57">
        <v>253831.02480000001</v>
      </c>
      <c r="H145" s="31"/>
    </row>
    <row r="146" spans="3:8" ht="15" x14ac:dyDescent="0.25">
      <c r="C146" s="57">
        <v>255243.10879999999</v>
      </c>
      <c r="H146" s="31"/>
    </row>
    <row r="147" spans="3:8" ht="15" x14ac:dyDescent="0.25">
      <c r="C147" s="57">
        <v>255337.89800000002</v>
      </c>
      <c r="H147" s="31"/>
    </row>
    <row r="148" spans="3:8" ht="15" x14ac:dyDescent="0.25">
      <c r="C148" s="57">
        <v>256376.27599999995</v>
      </c>
      <c r="H148" s="31"/>
    </row>
    <row r="149" spans="3:8" ht="15" x14ac:dyDescent="0.25">
      <c r="C149" s="57">
        <v>256821.6404</v>
      </c>
      <c r="H149" s="31"/>
    </row>
    <row r="150" spans="3:8" ht="15" x14ac:dyDescent="0.25">
      <c r="C150" s="57">
        <v>257183.48</v>
      </c>
      <c r="H150" s="31"/>
    </row>
    <row r="151" spans="3:8" ht="15" x14ac:dyDescent="0.25">
      <c r="C151" s="57">
        <v>258015.61439999999</v>
      </c>
      <c r="H151" s="31"/>
    </row>
    <row r="152" spans="3:8" ht="15" x14ac:dyDescent="0.25">
      <c r="C152" s="57">
        <v>258572.47760000001</v>
      </c>
      <c r="H152" s="31"/>
    </row>
    <row r="153" spans="3:8" ht="15" x14ac:dyDescent="0.25">
      <c r="C153" s="57">
        <v>261579.89200000002</v>
      </c>
      <c r="H153" s="31"/>
    </row>
    <row r="154" spans="3:8" ht="15" x14ac:dyDescent="0.25">
      <c r="C154" s="57">
        <v>261742.742</v>
      </c>
      <c r="H154" s="31"/>
    </row>
    <row r="155" spans="3:8" ht="15" x14ac:dyDescent="0.25">
      <c r="C155" s="57">
        <v>261871.696</v>
      </c>
      <c r="H155" s="31"/>
    </row>
    <row r="156" spans="3:8" ht="15" x14ac:dyDescent="0.25">
      <c r="C156" s="57">
        <v>263123.42080000002</v>
      </c>
      <c r="H156" s="31"/>
    </row>
    <row r="157" spans="3:8" ht="15" x14ac:dyDescent="0.25">
      <c r="C157" s="57">
        <v>263790.81440000003</v>
      </c>
      <c r="H157" s="31"/>
    </row>
    <row r="158" spans="3:8" ht="15" x14ac:dyDescent="0.25">
      <c r="C158" s="57">
        <v>264011.69799999997</v>
      </c>
      <c r="H158" s="31"/>
    </row>
    <row r="159" spans="3:8" ht="15" x14ac:dyDescent="0.25">
      <c r="C159" s="57">
        <v>264238.94999999995</v>
      </c>
      <c r="H159" s="31"/>
    </row>
    <row r="160" spans="3:8" ht="15" x14ac:dyDescent="0.25">
      <c r="C160" s="57">
        <v>264275.78240000003</v>
      </c>
      <c r="H160" s="31"/>
    </row>
    <row r="161" spans="3:8" ht="15" x14ac:dyDescent="0.25">
      <c r="C161" s="57">
        <v>265467.68000000005</v>
      </c>
      <c r="H161" s="31"/>
    </row>
    <row r="162" spans="3:8" ht="15" x14ac:dyDescent="0.25">
      <c r="C162" s="57">
        <v>269075.30160000001</v>
      </c>
      <c r="H162" s="31"/>
    </row>
    <row r="163" spans="3:8" ht="15" x14ac:dyDescent="0.25">
      <c r="C163" s="57">
        <v>269278.57199999999</v>
      </c>
      <c r="H163" s="31"/>
    </row>
    <row r="164" spans="3:8" ht="15" x14ac:dyDescent="0.25">
      <c r="C164" s="57">
        <v>271227.49439999997</v>
      </c>
      <c r="H164" s="31"/>
    </row>
    <row r="165" spans="3:8" ht="15" x14ac:dyDescent="0.25">
      <c r="C165" s="57">
        <v>273165.57680000004</v>
      </c>
      <c r="H165" s="31"/>
    </row>
    <row r="166" spans="3:8" ht="15" x14ac:dyDescent="0.25">
      <c r="C166" s="57">
        <v>275394.24839999998</v>
      </c>
      <c r="H166" s="31"/>
    </row>
    <row r="167" spans="3:8" ht="15" x14ac:dyDescent="0.25">
      <c r="C167" s="57">
        <v>275812.49280000001</v>
      </c>
      <c r="H167" s="31"/>
    </row>
    <row r="168" spans="3:8" ht="15" x14ac:dyDescent="0.25">
      <c r="C168" s="57">
        <v>276323.86559999996</v>
      </c>
      <c r="H168" s="31"/>
    </row>
    <row r="169" spans="3:8" ht="15" x14ac:dyDescent="0.25">
      <c r="C169" s="57">
        <v>276759.18</v>
      </c>
      <c r="H169" s="31"/>
    </row>
    <row r="170" spans="3:8" ht="15" x14ac:dyDescent="0.25">
      <c r="C170" s="57">
        <v>278575.86879999994</v>
      </c>
      <c r="H170" s="31"/>
    </row>
    <row r="171" spans="3:8" ht="15" x14ac:dyDescent="0.25">
      <c r="C171" s="57">
        <v>279191.25599999999</v>
      </c>
      <c r="H171" s="31"/>
    </row>
    <row r="172" spans="3:8" ht="15" x14ac:dyDescent="0.25">
      <c r="C172" s="57">
        <v>286433.57279999997</v>
      </c>
      <c r="H172" s="31"/>
    </row>
    <row r="173" spans="3:8" ht="15" x14ac:dyDescent="0.25">
      <c r="C173" s="57">
        <v>287466.41159999999</v>
      </c>
      <c r="H173" s="31"/>
    </row>
    <row r="174" spans="3:8" ht="15" x14ac:dyDescent="0.25">
      <c r="C174" s="57">
        <v>287996.52960000001</v>
      </c>
      <c r="H174" s="31"/>
    </row>
    <row r="175" spans="3:8" ht="15" x14ac:dyDescent="0.25">
      <c r="C175" s="57">
        <v>289727.99040000001</v>
      </c>
      <c r="H175" s="31"/>
    </row>
    <row r="176" spans="3:8" ht="15" x14ac:dyDescent="0.25">
      <c r="C176" s="57">
        <v>290031.25879999995</v>
      </c>
      <c r="H176" s="31"/>
    </row>
    <row r="177" spans="3:8" ht="15" x14ac:dyDescent="0.25">
      <c r="C177" s="57">
        <v>291494.36</v>
      </c>
      <c r="H177" s="31"/>
    </row>
    <row r="178" spans="3:8" ht="15" x14ac:dyDescent="0.25">
      <c r="C178" s="57">
        <v>293828.68799999997</v>
      </c>
      <c r="H178" s="31"/>
    </row>
    <row r="179" spans="3:8" ht="15" x14ac:dyDescent="0.25">
      <c r="C179" s="57">
        <v>293876.27480000001</v>
      </c>
      <c r="H179" s="31"/>
    </row>
    <row r="180" spans="3:8" ht="15" x14ac:dyDescent="0.25">
      <c r="C180" s="57">
        <v>294807.64799999999</v>
      </c>
      <c r="H180" s="31"/>
    </row>
    <row r="181" spans="3:8" ht="15" x14ac:dyDescent="0.25">
      <c r="C181" s="57">
        <v>296483.14399999997</v>
      </c>
      <c r="H181" s="31"/>
    </row>
    <row r="182" spans="3:8" ht="15" x14ac:dyDescent="0.25">
      <c r="C182" s="57">
        <v>297008.96519999998</v>
      </c>
      <c r="H182" s="31"/>
    </row>
    <row r="183" spans="3:8" ht="15" x14ac:dyDescent="0.25">
      <c r="C183" s="57">
        <v>298730.40399999998</v>
      </c>
      <c r="H183" s="31"/>
    </row>
    <row r="184" spans="3:8" ht="15" x14ac:dyDescent="0.25">
      <c r="C184" s="57">
        <v>299159.1384</v>
      </c>
      <c r="H184" s="31"/>
    </row>
    <row r="185" spans="3:8" ht="15" x14ac:dyDescent="0.25">
      <c r="C185" s="57">
        <v>300385.6176</v>
      </c>
      <c r="H185" s="31"/>
    </row>
    <row r="186" spans="3:8" ht="15" x14ac:dyDescent="0.25">
      <c r="C186" s="57">
        <v>306363.64360000001</v>
      </c>
      <c r="H186" s="31"/>
    </row>
    <row r="187" spans="3:8" ht="15" x14ac:dyDescent="0.25">
      <c r="C187" s="57">
        <v>306878.45759999997</v>
      </c>
      <c r="H187" s="31"/>
    </row>
    <row r="188" spans="3:8" ht="15" x14ac:dyDescent="0.25">
      <c r="C188" s="57">
        <v>308660.80319999997</v>
      </c>
      <c r="H188" s="31"/>
    </row>
    <row r="189" spans="3:8" ht="15" x14ac:dyDescent="0.25">
      <c r="C189" s="57">
        <v>310223.29079999996</v>
      </c>
      <c r="H189" s="31"/>
    </row>
    <row r="190" spans="3:8" x14ac:dyDescent="0.2">
      <c r="C190" s="57">
        <v>310577.03959999996</v>
      </c>
    </row>
    <row r="191" spans="3:8" x14ac:dyDescent="0.2">
      <c r="C191" s="57">
        <v>310831.21159999998</v>
      </c>
    </row>
    <row r="192" spans="3:8" x14ac:dyDescent="0.2">
      <c r="C192" s="57">
        <v>310832.58759999997</v>
      </c>
    </row>
    <row r="193" spans="3:3" x14ac:dyDescent="0.2">
      <c r="C193" s="57">
        <v>312211.14399999997</v>
      </c>
    </row>
    <row r="194" spans="3:3" x14ac:dyDescent="0.2">
      <c r="C194" s="57">
        <v>315382.11</v>
      </c>
    </row>
    <row r="195" spans="3:3" x14ac:dyDescent="0.2">
      <c r="C195" s="57">
        <v>315733.15360000002</v>
      </c>
    </row>
    <row r="196" spans="3:3" x14ac:dyDescent="0.2">
      <c r="C196" s="57">
        <v>317473.86080000002</v>
      </c>
    </row>
    <row r="197" spans="3:3" x14ac:dyDescent="0.2">
      <c r="C197" s="57">
        <v>322610.73919999995</v>
      </c>
    </row>
    <row r="198" spans="3:3" x14ac:dyDescent="0.2">
      <c r="C198" s="57">
        <v>322952.55839999998</v>
      </c>
    </row>
    <row r="199" spans="3:3" x14ac:dyDescent="0.2">
      <c r="C199" s="57">
        <v>323915.8112</v>
      </c>
    </row>
    <row r="200" spans="3:3" x14ac:dyDescent="0.2">
      <c r="C200" s="57">
        <v>326885.33600000001</v>
      </c>
    </row>
    <row r="201" spans="3:3" x14ac:dyDescent="0.2">
      <c r="C201" s="57">
        <v>327044.36839999998</v>
      </c>
    </row>
    <row r="202" spans="3:3" x14ac:dyDescent="0.2">
      <c r="C202" s="57">
        <v>331154.87840000005</v>
      </c>
    </row>
    <row r="203" spans="3:3" x14ac:dyDescent="0.2">
      <c r="C203" s="57">
        <v>336695.2524</v>
      </c>
    </row>
    <row r="204" spans="3:3" x14ac:dyDescent="0.2">
      <c r="C204" s="57">
        <v>338181.18080000003</v>
      </c>
    </row>
    <row r="205" spans="3:3" x14ac:dyDescent="0.2">
      <c r="C205" s="57">
        <v>338472.13279999996</v>
      </c>
    </row>
    <row r="206" spans="3:3" x14ac:dyDescent="0.2">
      <c r="C206" s="57">
        <v>338482.45439999999</v>
      </c>
    </row>
    <row r="207" spans="3:3" x14ac:dyDescent="0.2">
      <c r="C207" s="57">
        <v>344530.88879999996</v>
      </c>
    </row>
    <row r="208" spans="3:3" x14ac:dyDescent="0.2">
      <c r="C208" s="57">
        <v>344568.74280000001</v>
      </c>
    </row>
    <row r="209" spans="3:3" x14ac:dyDescent="0.2">
      <c r="C209" s="57">
        <v>346048.04079999996</v>
      </c>
    </row>
    <row r="210" spans="3:3" x14ac:dyDescent="0.2">
      <c r="C210" s="57">
        <v>346906.89319999993</v>
      </c>
    </row>
    <row r="211" spans="3:3" x14ac:dyDescent="0.2">
      <c r="C211" s="57">
        <v>349865.22239999997</v>
      </c>
    </row>
    <row r="212" spans="3:3" x14ac:dyDescent="0.2">
      <c r="C212" s="57">
        <v>351304.57759999996</v>
      </c>
    </row>
    <row r="213" spans="3:3" x14ac:dyDescent="0.2">
      <c r="C213" s="57">
        <v>354553.23239999998</v>
      </c>
    </row>
    <row r="214" spans="3:3" x14ac:dyDescent="0.2">
      <c r="C214" s="57">
        <v>355073.4032</v>
      </c>
    </row>
    <row r="215" spans="3:3" x14ac:dyDescent="0.2">
      <c r="C215" s="57">
        <v>356506.36999999994</v>
      </c>
    </row>
    <row r="216" spans="3:3" x14ac:dyDescent="0.2">
      <c r="C216" s="57">
        <v>357538.19519999996</v>
      </c>
    </row>
    <row r="217" spans="3:3" x14ac:dyDescent="0.2">
      <c r="C217" s="57">
        <v>358525.59239999996</v>
      </c>
    </row>
    <row r="218" spans="3:3" x14ac:dyDescent="0.2">
      <c r="C218" s="57">
        <v>365868.77759999997</v>
      </c>
    </row>
    <row r="219" spans="3:3" x14ac:dyDescent="0.2">
      <c r="C219" s="57">
        <v>367976.45760000002</v>
      </c>
    </row>
    <row r="220" spans="3:3" x14ac:dyDescent="0.2">
      <c r="C220" s="57">
        <v>372001.69679999998</v>
      </c>
    </row>
    <row r="221" spans="3:3" x14ac:dyDescent="0.2">
      <c r="C221" s="57">
        <v>372016.56160000002</v>
      </c>
    </row>
    <row r="222" spans="3:3" x14ac:dyDescent="0.2">
      <c r="C222" s="57">
        <v>376964.61560000002</v>
      </c>
    </row>
    <row r="223" spans="3:3" x14ac:dyDescent="0.2">
      <c r="C223" s="57">
        <v>377043.5956</v>
      </c>
    </row>
    <row r="224" spans="3:3" x14ac:dyDescent="0.2">
      <c r="C224" s="57">
        <v>377313.5552</v>
      </c>
    </row>
    <row r="225" spans="3:3" x14ac:dyDescent="0.2">
      <c r="C225" s="57">
        <v>380809.52</v>
      </c>
    </row>
    <row r="226" spans="3:3" x14ac:dyDescent="0.2">
      <c r="C226" s="57">
        <v>382041.12799999997</v>
      </c>
    </row>
    <row r="227" spans="3:3" x14ac:dyDescent="0.2">
      <c r="C227" s="57">
        <v>382277.14880000002</v>
      </c>
    </row>
    <row r="228" spans="3:3" x14ac:dyDescent="0.2">
      <c r="C228" s="57">
        <v>385447.68719999999</v>
      </c>
    </row>
    <row r="229" spans="3:3" x14ac:dyDescent="0.2">
      <c r="C229" s="57">
        <v>388515.14</v>
      </c>
    </row>
    <row r="230" spans="3:3" x14ac:dyDescent="0.2">
      <c r="C230" s="57">
        <v>388656.80639999994</v>
      </c>
    </row>
    <row r="231" spans="3:3" x14ac:dyDescent="0.2">
      <c r="C231" s="57">
        <v>390494.27120000002</v>
      </c>
    </row>
    <row r="232" spans="3:3" x14ac:dyDescent="0.2">
      <c r="C232" s="57">
        <v>396330.29079999996</v>
      </c>
    </row>
    <row r="233" spans="3:3" x14ac:dyDescent="0.2">
      <c r="C233" s="57">
        <v>396973.83240000001</v>
      </c>
    </row>
    <row r="234" spans="3:3" x14ac:dyDescent="0.2">
      <c r="C234" s="57">
        <v>398903.42240000004</v>
      </c>
    </row>
    <row r="235" spans="3:3" x14ac:dyDescent="0.2">
      <c r="C235" s="57">
        <v>400865.91599999997</v>
      </c>
    </row>
    <row r="236" spans="3:3" x14ac:dyDescent="0.2">
      <c r="C236" s="57">
        <v>401302.81920000003</v>
      </c>
    </row>
    <row r="237" spans="3:3" x14ac:dyDescent="0.2">
      <c r="C237" s="57">
        <v>401894.81799999997</v>
      </c>
    </row>
    <row r="238" spans="3:3" x14ac:dyDescent="0.2">
      <c r="C238" s="57">
        <v>402081.79600000003</v>
      </c>
    </row>
    <row r="239" spans="3:3" x14ac:dyDescent="0.2">
      <c r="C239" s="57">
        <v>407214.28960000002</v>
      </c>
    </row>
    <row r="240" spans="3:3" x14ac:dyDescent="0.2">
      <c r="C240" s="57">
        <v>412856.56159999996</v>
      </c>
    </row>
    <row r="241" spans="3:3" x14ac:dyDescent="0.2">
      <c r="C241" s="57">
        <v>413761.70639999997</v>
      </c>
    </row>
    <row r="242" spans="3:3" x14ac:dyDescent="0.2">
      <c r="C242" s="57">
        <v>427236.09959999996</v>
      </c>
    </row>
    <row r="243" spans="3:3" x14ac:dyDescent="0.2">
      <c r="C243" s="57">
        <v>432679.91199999995</v>
      </c>
    </row>
    <row r="244" spans="3:3" x14ac:dyDescent="0.2">
      <c r="C244" s="57">
        <v>448134.26880000002</v>
      </c>
    </row>
    <row r="245" spans="3:3" x14ac:dyDescent="0.2">
      <c r="C245" s="57">
        <v>448574.6704</v>
      </c>
    </row>
    <row r="246" spans="3:3" x14ac:dyDescent="0.2">
      <c r="C246" s="57">
        <v>452667.00639999995</v>
      </c>
    </row>
    <row r="247" spans="3:3" x14ac:dyDescent="0.2">
      <c r="C247" s="57">
        <v>456919.45599999995</v>
      </c>
    </row>
    <row r="248" spans="3:3" x14ac:dyDescent="0.2">
      <c r="C248" s="57">
        <v>460001.25599999994</v>
      </c>
    </row>
    <row r="249" spans="3:3" x14ac:dyDescent="0.2">
      <c r="C249" s="57">
        <v>460001.25599999994</v>
      </c>
    </row>
    <row r="250" spans="3:3" x14ac:dyDescent="0.2">
      <c r="C250" s="57">
        <v>461464.99200000003</v>
      </c>
    </row>
    <row r="251" spans="3:3" x14ac:dyDescent="0.2">
      <c r="C251" s="57">
        <v>464549.19040000002</v>
      </c>
    </row>
    <row r="252" spans="3:3" x14ac:dyDescent="0.2">
      <c r="C252" s="57">
        <v>467083.31319999998</v>
      </c>
    </row>
    <row r="253" spans="3:3" x14ac:dyDescent="0.2">
      <c r="C253" s="57">
        <v>480545.80959999998</v>
      </c>
    </row>
    <row r="254" spans="3:3" x14ac:dyDescent="0.2">
      <c r="C254" s="57">
        <v>482404.31200000003</v>
      </c>
    </row>
    <row r="255" spans="3:3" x14ac:dyDescent="0.2">
      <c r="C255" s="57">
        <v>484458.03040000005</v>
      </c>
    </row>
    <row r="256" spans="3:3" x14ac:dyDescent="0.2">
      <c r="C256" s="57">
        <v>495024.09120000002</v>
      </c>
    </row>
    <row r="257" spans="3:3" x14ac:dyDescent="0.2">
      <c r="C257" s="57">
        <v>495570.44480000006</v>
      </c>
    </row>
    <row r="258" spans="3:3" x14ac:dyDescent="0.2">
      <c r="C258" s="57">
        <v>496266.40639999998</v>
      </c>
    </row>
    <row r="259" spans="3:3" x14ac:dyDescent="0.2">
      <c r="C259" s="57">
        <v>498994.03200000006</v>
      </c>
    </row>
    <row r="260" spans="3:3" x14ac:dyDescent="0.2">
      <c r="C260" s="57">
        <v>503790.23080000002</v>
      </c>
    </row>
    <row r="261" spans="3:3" x14ac:dyDescent="0.2">
      <c r="C261" s="57">
        <v>506786.66400000005</v>
      </c>
    </row>
    <row r="262" spans="3:3" x14ac:dyDescent="0.2">
      <c r="C262" s="57">
        <v>523373.44800000009</v>
      </c>
    </row>
    <row r="263" spans="3:3" x14ac:dyDescent="0.2">
      <c r="C263" s="57">
        <v>526947.16320000007</v>
      </c>
    </row>
    <row r="264" spans="3:3" x14ac:dyDescent="0.2">
      <c r="C264" s="57">
        <v>529317.28319999995</v>
      </c>
    </row>
    <row r="265" spans="3:3" x14ac:dyDescent="0.2">
      <c r="C265" s="57">
        <v>532877.38399999996</v>
      </c>
    </row>
    <row r="266" spans="3:3" x14ac:dyDescent="0.2">
      <c r="C266" s="57">
        <v>538271.73560000001</v>
      </c>
    </row>
  </sheetData>
  <sortState xmlns:xlrd2="http://schemas.microsoft.com/office/spreadsheetml/2017/richdata2" ref="C8:C266">
    <sortCondition ref="C8"/>
  </sortState>
  <dataValidations count="1">
    <dataValidation allowBlank="1" showErrorMessage="1" sqref="B4 B1:B2" xr:uid="{00000000-0002-0000-0300-000000000000}"/>
  </dataValidation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25"/>
  <sheetViews>
    <sheetView tabSelected="1" workbookViewId="0">
      <selection activeCell="F8" sqref="F8"/>
    </sheetView>
  </sheetViews>
  <sheetFormatPr defaultColWidth="8.85546875" defaultRowHeight="12" x14ac:dyDescent="0.2"/>
  <cols>
    <col min="1" max="1" width="2" style="32" customWidth="1"/>
    <col min="2" max="2" width="19" style="32" customWidth="1"/>
    <col min="3" max="3" width="13.5703125" style="32" bestFit="1" customWidth="1"/>
    <col min="4" max="16384" width="8.85546875" style="32"/>
  </cols>
  <sheetData>
    <row r="1" spans="2:6" ht="15.75" x14ac:dyDescent="0.2">
      <c r="B1" s="24" t="s">
        <v>527</v>
      </c>
    </row>
    <row r="2" spans="2:6" x14ac:dyDescent="0.2">
      <c r="B2" s="25" t="s">
        <v>543</v>
      </c>
    </row>
    <row r="4" spans="2:6" x14ac:dyDescent="0.2">
      <c r="B4" s="42" t="s">
        <v>544</v>
      </c>
      <c r="C4" s="41"/>
    </row>
    <row r="5" spans="2:6" x14ac:dyDescent="0.2">
      <c r="B5" s="43"/>
      <c r="C5" s="41"/>
    </row>
    <row r="6" spans="2:6" x14ac:dyDescent="0.2">
      <c r="B6" s="42"/>
      <c r="C6" s="44"/>
    </row>
    <row r="7" spans="2:6" x14ac:dyDescent="0.2">
      <c r="C7" s="25" t="s">
        <v>573</v>
      </c>
      <c r="D7" s="25" t="s">
        <v>574</v>
      </c>
      <c r="F7" s="32" t="s">
        <v>575</v>
      </c>
    </row>
    <row r="8" spans="2:6" x14ac:dyDescent="0.2">
      <c r="C8" s="61">
        <f>_xlfn.COVARIANCE.S('365RE'!H6:H272,'365RE'!I6:I272)</f>
        <v>24147721.725818869</v>
      </c>
      <c r="D8" s="32">
        <f>CORREL('365RE'!H6:H272,'365RE'!I6:I272)</f>
        <v>0.95108737743161964</v>
      </c>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Hyer</dc:creator>
  <cp:lastModifiedBy>Stephen Hyer</cp:lastModifiedBy>
  <dcterms:created xsi:type="dcterms:W3CDTF">2017-06-08T15:05:34Z</dcterms:created>
  <dcterms:modified xsi:type="dcterms:W3CDTF">2020-04-12T16:55:31Z</dcterms:modified>
</cp:coreProperties>
</file>