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4/4A_Pituba_Base_P16F/"/>
    </mc:Choice>
  </mc:AlternateContent>
  <xr:revisionPtr revIDLastSave="0" documentId="8_{120B7282-C0DE-47F2-A99B-55E8B5C91776}" xr6:coauthVersionLast="47" xr6:coauthVersionMax="47" xr10:uidLastSave="{00000000-0000-0000-0000-000000000000}"/>
  <bookViews>
    <workbookView xWindow="-110" yWindow="-110" windowWidth="19420" windowHeight="10300" xr2:uid="{065281EE-BBCC-4569-AC58-1A1CC19907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<sst xmlns="http://schemas.openxmlformats.org/spreadsheetml/2006/main" count="7" uniqueCount="7">
  <si>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04\4A_Pituba_Base_P16F\Pituba_Base_P16F.sr3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</si>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</sst>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33ADB-CDBD-48D8-8622-CC854B14F8AF}" name="Tabela1" displayName="Tabela1" ref="A3:F364" totalsRowShown="0">
  <autoFilter ref="A3:F364" xr:uid="{53433ADB-CDBD-48D8-8622-CC854B14F8AF}"/>
  <tableColumns count="6">
    <tableColumn id="1" xr3:uid="{DC1E363C-12CC-419E-B997-C00F8BE87ED1}" name="Time (day)"/>
    <tableColumn id="2" xr3:uid="{0F2C039F-3F9E-4B8E-B64F-763A609EE0BF}" name="Date" dataDxfId="0"/>
    <tableColumn id="3" xr3:uid="{26108284-D0DB-4208-B656-8BE79E615F21}" name="Plataforma-PRO-Period Oil Production - Monthly SC (m3)"/>
    <tableColumn id="4" xr3:uid="{6A46DC00-6ED5-4F26-A55B-CC6657735189}" name="Plataforma-PRO-Period Water Production - Monthly SC (m3)"/>
    <tableColumn id="5" xr3:uid="{0FC5BD08-F4FA-48D9-9BF7-5765AA1F131A}" name="Plataforma-PRO-Period Gas Production - Monthly SC (m3)"/>
    <tableColumn id="6" xr3:uid="{24BEFF11-9FFD-4B05-8951-07F46D64FBEB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9ED5-F15E-4618-B701-2334667A359C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58899.296875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6.5404138564999998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6.7447896003999999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97168.3125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6.7199211120999998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6.1869311332999999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5.7961125374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201628.21875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7.3474364281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11.449861525999999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411311.09375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11.732515335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11.957664490000001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12.880861282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13.469116210999999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468187.6875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13.629824638000001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12.893362045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12.755985259999999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13.070464134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93.832000731999997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452205.375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465144.3125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454468.28125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450626.1875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447302.4375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443307.40625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30636.878906000002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41859.078125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46391.507812000003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415747.71875</v>
      </c>
      <c r="D175">
        <v>53216.554687999997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54625.207030999998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59486.65625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379729.9375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379852.28125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93672.5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88178.664061999996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368278.5625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108372.14844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349602.71875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167708.28125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171869.73438000001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254814.42188000001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186530.46875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248885.03125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214160.01561999999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224131.85938000001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202215.42188000001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197421.8125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201752.39061999999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199586.90625</v>
      </c>
      <c r="D245">
        <v>268949.4375</v>
      </c>
      <c r="E245">
        <v>18897094</v>
      </c>
      <c r="F245">
        <v>520962.46875</v>
      </c>
    </row>
    <row r="246" spans="1:6" x14ac:dyDescent="0.35">
      <c r="A246">
        <v>7365</v>
      </c>
      <c r="B246" s="1">
        <f>DATE(2044,3,1) + TIME(0,0,0)</f>
        <v>52657</v>
      </c>
      <c r="C246">
        <v>184607.84375</v>
      </c>
      <c r="D246">
        <v>253671.76561999999</v>
      </c>
      <c r="E246">
        <v>17474588</v>
      </c>
      <c r="F246">
        <v>487020.90625</v>
      </c>
    </row>
    <row r="247" spans="1:6" x14ac:dyDescent="0.35">
      <c r="A247">
        <v>7396</v>
      </c>
      <c r="B247" s="1">
        <f>DATE(2044,4,1) + TIME(0,0,0)</f>
        <v>52688</v>
      </c>
      <c r="C247">
        <v>195640.57811999999</v>
      </c>
      <c r="D247">
        <v>273006.09375</v>
      </c>
      <c r="E247">
        <v>18515504</v>
      </c>
      <c r="F247">
        <v>520298.53125</v>
      </c>
    </row>
    <row r="248" spans="1:6" x14ac:dyDescent="0.35">
      <c r="A248">
        <v>7426</v>
      </c>
      <c r="B248" s="1">
        <f>DATE(2044,5,1) + TIME(0,0,0)</f>
        <v>52718</v>
      </c>
      <c r="C248">
        <v>187621.85938000001</v>
      </c>
      <c r="D248">
        <v>265930.5</v>
      </c>
      <c r="E248">
        <v>17751930</v>
      </c>
      <c r="F248">
        <v>503212.0625</v>
      </c>
    </row>
    <row r="249" spans="1:6" x14ac:dyDescent="0.35">
      <c r="A249">
        <v>7457</v>
      </c>
      <c r="B249" s="1">
        <f>DATE(2044,6,1) + TIME(0,0,0)</f>
        <v>52749</v>
      </c>
      <c r="C249">
        <v>192126.79688000001</v>
      </c>
      <c r="D249">
        <v>276561.71875</v>
      </c>
      <c r="E249">
        <v>18173766</v>
      </c>
      <c r="F249">
        <v>519635.90625</v>
      </c>
    </row>
    <row r="250" spans="1:6" x14ac:dyDescent="0.35">
      <c r="A250">
        <v>7487</v>
      </c>
      <c r="B250" s="1">
        <f>DATE(2044,7,1) + TIME(0,0,0)</f>
        <v>52779</v>
      </c>
      <c r="C250">
        <v>184269.29688000001</v>
      </c>
      <c r="D250">
        <v>269302.21875</v>
      </c>
      <c r="E250">
        <v>17425992</v>
      </c>
      <c r="F250">
        <v>502522.71875</v>
      </c>
    </row>
    <row r="251" spans="1:6" x14ac:dyDescent="0.35">
      <c r="A251">
        <v>7518</v>
      </c>
      <c r="B251" s="1">
        <f>DATE(2044,8,1) + TIME(0,0,0)</f>
        <v>52810</v>
      </c>
      <c r="C251">
        <v>188722.32811999999</v>
      </c>
      <c r="D251">
        <v>279963.96875</v>
      </c>
      <c r="E251">
        <v>17842412</v>
      </c>
      <c r="F251">
        <v>518864.90625</v>
      </c>
    </row>
    <row r="252" spans="1:6" x14ac:dyDescent="0.35">
      <c r="A252">
        <v>7549</v>
      </c>
      <c r="B252" s="1">
        <f>DATE(2044,9,1) + TIME(0,0,0)</f>
        <v>52841</v>
      </c>
      <c r="C252">
        <v>187051.03125</v>
      </c>
      <c r="D252">
        <v>281647.71875</v>
      </c>
      <c r="E252">
        <v>17679290</v>
      </c>
      <c r="F252">
        <v>518437.65625</v>
      </c>
    </row>
    <row r="253" spans="1:6" x14ac:dyDescent="0.35">
      <c r="A253">
        <v>7579</v>
      </c>
      <c r="B253" s="1">
        <f>DATE(2044,10,1) + TIME(0,0,0)</f>
        <v>52871</v>
      </c>
      <c r="C253">
        <v>176700.89061999999</v>
      </c>
      <c r="D253">
        <v>273115</v>
      </c>
      <c r="E253">
        <v>16662389</v>
      </c>
      <c r="F253">
        <v>501176.9375</v>
      </c>
    </row>
    <row r="254" spans="1:6" x14ac:dyDescent="0.35">
      <c r="A254">
        <v>7610</v>
      </c>
      <c r="B254" s="1">
        <f>DATE(2044,11,1) + TIME(0,0,0)</f>
        <v>52902</v>
      </c>
      <c r="C254">
        <v>178982.96875</v>
      </c>
      <c r="D254">
        <v>282210.25</v>
      </c>
      <c r="E254">
        <v>16851032</v>
      </c>
      <c r="F254">
        <v>516995.875</v>
      </c>
    </row>
    <row r="255" spans="1:6" x14ac:dyDescent="0.35">
      <c r="A255">
        <v>7640</v>
      </c>
      <c r="B255" s="1">
        <f>DATE(2044,12,1) + TIME(0,0,0)</f>
        <v>52932</v>
      </c>
      <c r="C255">
        <v>169889.78125</v>
      </c>
      <c r="D255">
        <v>273096.6875</v>
      </c>
      <c r="E255">
        <v>15970129</v>
      </c>
      <c r="F255">
        <v>499212.3125</v>
      </c>
    </row>
    <row r="256" spans="1:6" x14ac:dyDescent="0.35">
      <c r="A256">
        <v>7671</v>
      </c>
      <c r="B256" s="1">
        <f>DATE(2045,1,1) + TIME(0,0,0)</f>
        <v>52963</v>
      </c>
      <c r="C256">
        <v>172286.875</v>
      </c>
      <c r="D256">
        <v>282204.65625</v>
      </c>
      <c r="E256">
        <v>16171031</v>
      </c>
      <c r="F256">
        <v>514420.125</v>
      </c>
    </row>
    <row r="257" spans="1:6" x14ac:dyDescent="0.35">
      <c r="A257">
        <v>7702</v>
      </c>
      <c r="B257" s="1">
        <f>DATE(2045,2,1) + TIME(0,0,0)</f>
        <v>52994</v>
      </c>
      <c r="C257">
        <v>207760.04688000001</v>
      </c>
      <c r="D257">
        <v>261883.85938000001</v>
      </c>
      <c r="E257">
        <v>20265256</v>
      </c>
      <c r="F257">
        <v>514714.71875</v>
      </c>
    </row>
    <row r="258" spans="1:6" x14ac:dyDescent="0.35">
      <c r="A258">
        <v>7730</v>
      </c>
      <c r="B258" s="1">
        <f>DATE(2045,3,1) + TIME(0,0,0)</f>
        <v>53022</v>
      </c>
      <c r="C258">
        <v>186022.375</v>
      </c>
      <c r="D258">
        <v>236951.07811999999</v>
      </c>
      <c r="E258">
        <v>18151778</v>
      </c>
      <c r="F258">
        <v>468821.21875</v>
      </c>
    </row>
    <row r="259" spans="1:6" x14ac:dyDescent="0.35">
      <c r="A259">
        <v>7761</v>
      </c>
      <c r="B259" s="1">
        <f>DATE(2045,4,1) + TIME(0,0,0)</f>
        <v>53053</v>
      </c>
      <c r="C259">
        <v>205079.34375</v>
      </c>
      <c r="D259">
        <v>263282.90625</v>
      </c>
      <c r="E259">
        <v>20016546</v>
      </c>
      <c r="F259">
        <v>523694.875</v>
      </c>
    </row>
    <row r="260" spans="1:6" x14ac:dyDescent="0.35">
      <c r="A260">
        <v>7791</v>
      </c>
      <c r="B260" s="1">
        <f>DATE(2045,5,1) + TIME(0,0,0)</f>
        <v>53083</v>
      </c>
      <c r="C260">
        <v>197573.9375</v>
      </c>
      <c r="D260">
        <v>255677.25</v>
      </c>
      <c r="E260">
        <v>19287664</v>
      </c>
      <c r="F260">
        <v>509877.34375</v>
      </c>
    </row>
    <row r="261" spans="1:6" x14ac:dyDescent="0.35">
      <c r="A261">
        <v>7822</v>
      </c>
      <c r="B261" s="1">
        <f>DATE(2045,6,1) + TIME(0,0,0)</f>
        <v>53114</v>
      </c>
      <c r="C261">
        <v>203083.76561999999</v>
      </c>
      <c r="D261">
        <v>265303.9375</v>
      </c>
      <c r="E261">
        <v>19836788</v>
      </c>
      <c r="F261">
        <v>530944.1875</v>
      </c>
    </row>
    <row r="262" spans="1:6" x14ac:dyDescent="0.35">
      <c r="A262">
        <v>7852</v>
      </c>
      <c r="B262" s="1">
        <f>DATE(2045,7,1) + TIME(0,0,0)</f>
        <v>53144</v>
      </c>
      <c r="C262">
        <v>195709</v>
      </c>
      <c r="D262">
        <v>257684.5625</v>
      </c>
      <c r="E262">
        <v>19100160</v>
      </c>
      <c r="F262">
        <v>516003.4375</v>
      </c>
    </row>
    <row r="263" spans="1:6" x14ac:dyDescent="0.35">
      <c r="A263">
        <v>7883</v>
      </c>
      <c r="B263" s="1">
        <f>DATE(2045,8,1) + TIME(0,0,0)</f>
        <v>53175</v>
      </c>
      <c r="C263">
        <v>201307.1875</v>
      </c>
      <c r="D263">
        <v>267232.46875</v>
      </c>
      <c r="E263">
        <v>19623980</v>
      </c>
      <c r="F263">
        <v>534884.25</v>
      </c>
    </row>
    <row r="264" spans="1:6" x14ac:dyDescent="0.35">
      <c r="A264">
        <v>7914</v>
      </c>
      <c r="B264" s="1">
        <f>DATE(2045,9,1) + TIME(0,0,0)</f>
        <v>53206</v>
      </c>
      <c r="C264">
        <v>200355.25</v>
      </c>
      <c r="D264">
        <v>268211.09375</v>
      </c>
      <c r="E264">
        <v>19510236</v>
      </c>
      <c r="F264">
        <v>533612.0625</v>
      </c>
    </row>
    <row r="265" spans="1:6" x14ac:dyDescent="0.35">
      <c r="A265">
        <v>7944</v>
      </c>
      <c r="B265" s="1">
        <f>DATE(2045,10,1) + TIME(0,0,0)</f>
        <v>53236</v>
      </c>
      <c r="C265">
        <v>192970.79688000001</v>
      </c>
      <c r="D265">
        <v>260479.26561999999</v>
      </c>
      <c r="E265">
        <v>18776064</v>
      </c>
      <c r="F265">
        <v>516180.5625</v>
      </c>
    </row>
    <row r="266" spans="1:6" x14ac:dyDescent="0.35">
      <c r="A266">
        <v>7975</v>
      </c>
      <c r="B266" s="1">
        <f>DATE(2045,11,1) + TIME(0,0,0)</f>
        <v>53267</v>
      </c>
      <c r="C266">
        <v>198451.04688000001</v>
      </c>
      <c r="D266">
        <v>270117.0625</v>
      </c>
      <c r="E266">
        <v>19298240</v>
      </c>
      <c r="F266">
        <v>533131.4375</v>
      </c>
    </row>
    <row r="267" spans="1:6" x14ac:dyDescent="0.35">
      <c r="A267">
        <v>8005</v>
      </c>
      <c r="B267" s="1">
        <f>DATE(2045,12,1) + TIME(0,0,0)</f>
        <v>53297</v>
      </c>
      <c r="C267">
        <v>191140.23438000001</v>
      </c>
      <c r="D267">
        <v>262302.71875</v>
      </c>
      <c r="E267">
        <v>18580038</v>
      </c>
      <c r="F267">
        <v>515679.0625</v>
      </c>
    </row>
    <row r="268" spans="1:6" x14ac:dyDescent="0.35">
      <c r="A268">
        <v>8036</v>
      </c>
      <c r="B268" s="1">
        <f>DATE(2046,1,1) + TIME(0,0,0)</f>
        <v>53328</v>
      </c>
      <c r="C268">
        <v>196572.125</v>
      </c>
      <c r="D268">
        <v>271982.84375</v>
      </c>
      <c r="E268">
        <v>19102814</v>
      </c>
      <c r="F268">
        <v>532562.125</v>
      </c>
    </row>
    <row r="269" spans="1:6" x14ac:dyDescent="0.35">
      <c r="A269">
        <v>8067</v>
      </c>
      <c r="B269" s="1">
        <f>DATE(2046,2,1) + TIME(0,0,0)</f>
        <v>53359</v>
      </c>
      <c r="C269">
        <v>195634.79688000001</v>
      </c>
      <c r="D269">
        <v>272906.78125</v>
      </c>
      <c r="E269">
        <v>19005934</v>
      </c>
      <c r="F269">
        <v>532232.375</v>
      </c>
    </row>
    <row r="270" spans="1:6" x14ac:dyDescent="0.35">
      <c r="A270">
        <v>8095</v>
      </c>
      <c r="B270" s="1">
        <f>DATE(2046,3,1) + TIME(0,0,0)</f>
        <v>53387</v>
      </c>
      <c r="C270">
        <v>175897.3125</v>
      </c>
      <c r="D270">
        <v>247276.875</v>
      </c>
      <c r="E270">
        <v>17085334</v>
      </c>
      <c r="F270">
        <v>480440.875</v>
      </c>
    </row>
    <row r="271" spans="1:6" x14ac:dyDescent="0.35">
      <c r="A271">
        <v>8126</v>
      </c>
      <c r="B271" s="1">
        <f>DATE(2046,4,1) + TIME(0,0,0)</f>
        <v>53418</v>
      </c>
      <c r="C271">
        <v>193846.9375</v>
      </c>
      <c r="D271">
        <v>274650.8125</v>
      </c>
      <c r="E271">
        <v>18826592</v>
      </c>
      <c r="F271">
        <v>531532</v>
      </c>
    </row>
    <row r="272" spans="1:6" x14ac:dyDescent="0.35">
      <c r="A272">
        <v>8156</v>
      </c>
      <c r="B272" s="1">
        <f>DATE(2046,5,1) + TIME(0,0,0)</f>
        <v>53448</v>
      </c>
      <c r="C272">
        <v>186742.70311999999</v>
      </c>
      <c r="D272">
        <v>266647.0625</v>
      </c>
      <c r="E272">
        <v>18149510</v>
      </c>
      <c r="F272">
        <v>514011.25</v>
      </c>
    </row>
    <row r="273" spans="1:6" x14ac:dyDescent="0.35">
      <c r="A273">
        <v>8187</v>
      </c>
      <c r="B273" s="1">
        <f>DATE(2046,6,1) + TIME(0,0,0)</f>
        <v>53479</v>
      </c>
      <c r="C273">
        <v>192075.45311999999</v>
      </c>
      <c r="D273">
        <v>276419.96875</v>
      </c>
      <c r="E273">
        <v>18691564</v>
      </c>
      <c r="F273">
        <v>530724.125</v>
      </c>
    </row>
    <row r="274" spans="1:6" x14ac:dyDescent="0.35">
      <c r="A274">
        <v>8217</v>
      </c>
      <c r="B274" s="1">
        <f>DATE(2046,7,1) + TIME(0,0,0)</f>
        <v>53509</v>
      </c>
      <c r="C274">
        <v>185033.0625</v>
      </c>
      <c r="D274">
        <v>268337.4375</v>
      </c>
      <c r="E274">
        <v>18035836</v>
      </c>
      <c r="F274">
        <v>513199.125</v>
      </c>
    </row>
    <row r="275" spans="1:6" x14ac:dyDescent="0.35">
      <c r="A275">
        <v>8248</v>
      </c>
      <c r="B275" s="1">
        <f>DATE(2046,8,1) + TIME(0,0,0)</f>
        <v>53540</v>
      </c>
      <c r="C275">
        <v>190313.79688000001</v>
      </c>
      <c r="D275">
        <v>278158.34375</v>
      </c>
      <c r="E275">
        <v>18571388</v>
      </c>
      <c r="F275">
        <v>529863.4375</v>
      </c>
    </row>
    <row r="276" spans="1:6" x14ac:dyDescent="0.35">
      <c r="A276">
        <v>8279</v>
      </c>
      <c r="B276" s="1">
        <f>DATE(2046,9,1) + TIME(0,0,0)</f>
        <v>53571</v>
      </c>
      <c r="C276">
        <v>189394.48438000001</v>
      </c>
      <c r="D276">
        <v>279075.4375</v>
      </c>
      <c r="E276">
        <v>18490446</v>
      </c>
      <c r="F276">
        <v>529413.625</v>
      </c>
    </row>
    <row r="277" spans="1:6" x14ac:dyDescent="0.35">
      <c r="A277">
        <v>8309</v>
      </c>
      <c r="B277" s="1">
        <f>DATE(2046,10,1) + TIME(0,0,0)</f>
        <v>53601</v>
      </c>
      <c r="C277">
        <v>182324.51561999999</v>
      </c>
      <c r="D277">
        <v>271026.5625</v>
      </c>
      <c r="E277">
        <v>17803324</v>
      </c>
      <c r="F277">
        <v>511912.0625</v>
      </c>
    </row>
    <row r="278" spans="1:6" x14ac:dyDescent="0.35">
      <c r="A278">
        <v>8340</v>
      </c>
      <c r="B278" s="1">
        <f>DATE(2046,11,1) + TIME(0,0,0)</f>
        <v>53632</v>
      </c>
      <c r="C278">
        <v>187419.32811999999</v>
      </c>
      <c r="D278">
        <v>281030.0625</v>
      </c>
      <c r="E278">
        <v>18301660</v>
      </c>
      <c r="F278">
        <v>528513.3125</v>
      </c>
    </row>
    <row r="279" spans="1:6" x14ac:dyDescent="0.35">
      <c r="A279">
        <v>8370</v>
      </c>
      <c r="B279" s="1">
        <f>DATE(2046,12,1) + TIME(0,0,0)</f>
        <v>53662</v>
      </c>
      <c r="C279">
        <v>127597.04687999999</v>
      </c>
      <c r="D279">
        <v>272485.46875</v>
      </c>
      <c r="E279">
        <v>12160432</v>
      </c>
      <c r="F279">
        <v>510113.34375</v>
      </c>
    </row>
    <row r="280" spans="1:6" x14ac:dyDescent="0.35">
      <c r="A280">
        <v>8401</v>
      </c>
      <c r="B280" s="1">
        <f>DATE(2047,1,1) + TIME(0,0,0)</f>
        <v>53693</v>
      </c>
      <c r="C280">
        <v>148508.60938000001</v>
      </c>
      <c r="D280">
        <v>281358.28125</v>
      </c>
      <c r="E280">
        <v>14691476</v>
      </c>
      <c r="F280">
        <v>525549.375</v>
      </c>
    </row>
    <row r="281" spans="1:6" x14ac:dyDescent="0.35">
      <c r="A281">
        <v>8432</v>
      </c>
      <c r="B281" s="1">
        <f>DATE(2047,2,1) + TIME(0,0,0)</f>
        <v>53724</v>
      </c>
      <c r="C281">
        <v>137332.125</v>
      </c>
      <c r="D281">
        <v>281509.84375</v>
      </c>
      <c r="E281">
        <v>13328246</v>
      </c>
      <c r="F281">
        <v>522330.6875</v>
      </c>
    </row>
    <row r="282" spans="1:6" x14ac:dyDescent="0.35">
      <c r="A282">
        <v>8460</v>
      </c>
      <c r="B282" s="1">
        <f>DATE(2047,3,1) + TIME(0,0,0)</f>
        <v>53752</v>
      </c>
      <c r="C282">
        <v>122547.00781</v>
      </c>
      <c r="D282">
        <v>254329.85938000001</v>
      </c>
      <c r="E282">
        <v>11874285</v>
      </c>
      <c r="F282">
        <v>469570.34375</v>
      </c>
    </row>
    <row r="283" spans="1:6" x14ac:dyDescent="0.35">
      <c r="A283">
        <v>8491</v>
      </c>
      <c r="B283" s="1">
        <f>DATE(2047,4,1) + TIME(0,0,0)</f>
        <v>53783</v>
      </c>
      <c r="C283">
        <v>133813.04688000001</v>
      </c>
      <c r="D283">
        <v>281601.1875</v>
      </c>
      <c r="E283">
        <v>12946722</v>
      </c>
      <c r="F283">
        <v>517124.40625</v>
      </c>
    </row>
    <row r="284" spans="1:6" x14ac:dyDescent="0.35">
      <c r="A284">
        <v>8521</v>
      </c>
      <c r="B284" s="1">
        <f>DATE(2047,5,1) + TIME(0,0,0)</f>
        <v>53813</v>
      </c>
      <c r="C284">
        <v>127960.51562000001</v>
      </c>
      <c r="D284">
        <v>272523.40625</v>
      </c>
      <c r="E284">
        <v>12371976</v>
      </c>
      <c r="F284">
        <v>489398</v>
      </c>
    </row>
    <row r="285" spans="1:6" x14ac:dyDescent="0.35">
      <c r="A285">
        <v>8552</v>
      </c>
      <c r="B285" s="1">
        <f>DATE(2047,6,1) + TIME(0,0,0)</f>
        <v>53844</v>
      </c>
      <c r="C285">
        <v>130784.875</v>
      </c>
      <c r="D285">
        <v>281598.3125</v>
      </c>
      <c r="E285">
        <v>12642541</v>
      </c>
      <c r="F285">
        <v>499033.90625</v>
      </c>
    </row>
    <row r="286" spans="1:6" x14ac:dyDescent="0.35">
      <c r="A286">
        <v>8582</v>
      </c>
      <c r="B286" s="1">
        <f>DATE(2047,7,1) + TIME(0,0,0)</f>
        <v>53874</v>
      </c>
      <c r="C286">
        <v>125331.14844</v>
      </c>
      <c r="D286">
        <v>272492.96875</v>
      </c>
      <c r="E286">
        <v>12117296</v>
      </c>
      <c r="F286">
        <v>478221.9375</v>
      </c>
    </row>
    <row r="287" spans="1:6" x14ac:dyDescent="0.35">
      <c r="A287">
        <v>8613</v>
      </c>
      <c r="B287" s="1">
        <f>DATE(2047,8,1) + TIME(0,0,0)</f>
        <v>53905</v>
      </c>
      <c r="C287">
        <v>128262.88281</v>
      </c>
      <c r="D287">
        <v>281562.1875</v>
      </c>
      <c r="E287">
        <v>12404594</v>
      </c>
      <c r="F287">
        <v>489980.03125</v>
      </c>
    </row>
    <row r="288" spans="1:6" x14ac:dyDescent="0.35">
      <c r="A288">
        <v>8644</v>
      </c>
      <c r="B288" s="1">
        <f>DATE(2047,9,1) + TIME(0,0,0)</f>
        <v>53936</v>
      </c>
      <c r="C288">
        <v>127061.875</v>
      </c>
      <c r="D288">
        <v>281547.21875</v>
      </c>
      <c r="E288">
        <v>12294220</v>
      </c>
      <c r="F288">
        <v>486379.625</v>
      </c>
    </row>
    <row r="289" spans="1:6" x14ac:dyDescent="0.35">
      <c r="A289">
        <v>8674</v>
      </c>
      <c r="B289" s="1">
        <f>DATE(2047,10,1) + TIME(0,0,0)</f>
        <v>53966</v>
      </c>
      <c r="C289">
        <v>121839.32031</v>
      </c>
      <c r="D289">
        <v>272441.71875</v>
      </c>
      <c r="E289">
        <v>11794815</v>
      </c>
      <c r="F289">
        <v>465306.125</v>
      </c>
    </row>
    <row r="290" spans="1:6" x14ac:dyDescent="0.35">
      <c r="A290">
        <v>8705</v>
      </c>
      <c r="B290" s="1">
        <f>DATE(2047,11,1) + TIME(0,0,0)</f>
        <v>53997</v>
      </c>
      <c r="C290">
        <v>124786.60156</v>
      </c>
      <c r="D290">
        <v>281504.15625</v>
      </c>
      <c r="E290">
        <v>12087480</v>
      </c>
      <c r="F290">
        <v>474630.1875</v>
      </c>
    </row>
    <row r="291" spans="1:6" x14ac:dyDescent="0.35">
      <c r="A291">
        <v>8735</v>
      </c>
      <c r="B291" s="1">
        <f>DATE(2047,12,1) + TIME(0,0,0)</f>
        <v>54027</v>
      </c>
      <c r="C291">
        <v>119729.92187999999</v>
      </c>
      <c r="D291">
        <v>272408.375</v>
      </c>
      <c r="E291">
        <v>11604301</v>
      </c>
      <c r="F291">
        <v>455168</v>
      </c>
    </row>
    <row r="292" spans="1:6" x14ac:dyDescent="0.35">
      <c r="A292">
        <v>8766</v>
      </c>
      <c r="B292" s="1">
        <f>DATE(2048,1,1) + TIME(0,0,0)</f>
        <v>54058</v>
      </c>
      <c r="C292">
        <v>122670.85937999999</v>
      </c>
      <c r="D292">
        <v>281476.375</v>
      </c>
      <c r="E292">
        <v>11896671</v>
      </c>
      <c r="F292">
        <v>466434.90625</v>
      </c>
    </row>
    <row r="293" spans="1:6" x14ac:dyDescent="0.35">
      <c r="A293">
        <v>8797</v>
      </c>
      <c r="B293" s="1">
        <f>DATE(2048,2,1) + TIME(0,0,0)</f>
        <v>54089</v>
      </c>
      <c r="C293">
        <v>121631.09375</v>
      </c>
      <c r="D293">
        <v>281467.15625</v>
      </c>
      <c r="E293">
        <v>11803292</v>
      </c>
      <c r="F293">
        <v>462965.3125</v>
      </c>
    </row>
    <row r="294" spans="1:6" x14ac:dyDescent="0.35">
      <c r="A294">
        <v>8826</v>
      </c>
      <c r="B294" s="1">
        <f>DATE(2048,3,1) + TIME(0,0,0)</f>
        <v>54118</v>
      </c>
      <c r="C294">
        <v>112836.14062000001</v>
      </c>
      <c r="D294">
        <v>263276.375</v>
      </c>
      <c r="E294">
        <v>10955980</v>
      </c>
      <c r="F294">
        <v>430343.5625</v>
      </c>
    </row>
    <row r="295" spans="1:6" x14ac:dyDescent="0.35">
      <c r="A295">
        <v>8857</v>
      </c>
      <c r="B295" s="1">
        <f>DATE(2048,4,1) + TIME(0,0,0)</f>
        <v>54149</v>
      </c>
      <c r="C295">
        <v>119602.35156</v>
      </c>
      <c r="D295">
        <v>281427.34375</v>
      </c>
      <c r="E295">
        <v>11619866</v>
      </c>
      <c r="F295">
        <v>457132.8125</v>
      </c>
    </row>
    <row r="296" spans="1:6" x14ac:dyDescent="0.35">
      <c r="A296">
        <v>8887</v>
      </c>
      <c r="B296" s="1">
        <f>DATE(2048,5,1) + TIME(0,0,0)</f>
        <v>54179</v>
      </c>
      <c r="C296">
        <v>114802.64062000001</v>
      </c>
      <c r="D296">
        <v>272334.84375</v>
      </c>
      <c r="E296">
        <v>11159836</v>
      </c>
      <c r="F296">
        <v>439896.59375</v>
      </c>
    </row>
    <row r="297" spans="1:6" x14ac:dyDescent="0.35">
      <c r="A297">
        <v>8918</v>
      </c>
      <c r="B297" s="1">
        <f>DATE(2048,6,1) + TIME(0,0,0)</f>
        <v>54210</v>
      </c>
      <c r="C297">
        <v>117629.64844</v>
      </c>
      <c r="D297">
        <v>281404.4375</v>
      </c>
      <c r="E297">
        <v>11441086</v>
      </c>
      <c r="F297">
        <v>452079.375</v>
      </c>
    </row>
    <row r="298" spans="1:6" x14ac:dyDescent="0.35">
      <c r="A298">
        <v>8948</v>
      </c>
      <c r="B298" s="1">
        <f>DATE(2048,7,1) + TIME(0,0,0)</f>
        <v>54240</v>
      </c>
      <c r="C298">
        <v>112909.125</v>
      </c>
      <c r="D298">
        <v>272312.1875</v>
      </c>
      <c r="E298">
        <v>10988006</v>
      </c>
      <c r="F298">
        <v>435323.3125</v>
      </c>
    </row>
    <row r="299" spans="1:6" x14ac:dyDescent="0.35">
      <c r="A299">
        <v>8979</v>
      </c>
      <c r="B299" s="1">
        <f>DATE(2048,8,1) + TIME(0,0,0)</f>
        <v>54271</v>
      </c>
      <c r="C299">
        <v>115784.35156</v>
      </c>
      <c r="D299">
        <v>281380.09375</v>
      </c>
      <c r="E299">
        <v>11275246</v>
      </c>
      <c r="F299">
        <v>447657.03125</v>
      </c>
    </row>
    <row r="300" spans="1:6" x14ac:dyDescent="0.35">
      <c r="A300">
        <v>9010</v>
      </c>
      <c r="B300" s="1">
        <f>DATE(2048,9,1) + TIME(0,0,0)</f>
        <v>54302</v>
      </c>
      <c r="C300">
        <v>115494.5625</v>
      </c>
      <c r="D300">
        <v>281366.96875</v>
      </c>
      <c r="E300">
        <v>11263147</v>
      </c>
      <c r="F300">
        <v>445653.21875</v>
      </c>
    </row>
    <row r="301" spans="1:6" x14ac:dyDescent="0.35">
      <c r="A301">
        <v>9040</v>
      </c>
      <c r="B301" s="1">
        <f>DATE(2048,10,1) + TIME(0,0,0)</f>
        <v>54332</v>
      </c>
      <c r="C301">
        <v>111433.36719</v>
      </c>
      <c r="D301">
        <v>272268.03125</v>
      </c>
      <c r="E301">
        <v>10879857</v>
      </c>
      <c r="F301">
        <v>429636.5</v>
      </c>
    </row>
    <row r="302" spans="1:6" x14ac:dyDescent="0.35">
      <c r="A302">
        <v>9071</v>
      </c>
      <c r="B302" s="1">
        <f>DATE(2048,11,1) + TIME(0,0,0)</f>
        <v>54363</v>
      </c>
      <c r="C302">
        <v>117059.05469</v>
      </c>
      <c r="D302">
        <v>281327.78125</v>
      </c>
      <c r="E302">
        <v>11475617</v>
      </c>
      <c r="F302">
        <v>442542.96875</v>
      </c>
    </row>
    <row r="303" spans="1:6" x14ac:dyDescent="0.35">
      <c r="A303">
        <v>9101</v>
      </c>
      <c r="B303" s="1">
        <f>DATE(2048,12,1) + TIME(0,0,0)</f>
        <v>54393</v>
      </c>
      <c r="C303">
        <v>116272.65625</v>
      </c>
      <c r="D303">
        <v>272180.65625</v>
      </c>
      <c r="E303">
        <v>11453858</v>
      </c>
      <c r="F303">
        <v>427455.53125</v>
      </c>
    </row>
    <row r="304" spans="1:6" x14ac:dyDescent="0.35">
      <c r="A304">
        <v>9132</v>
      </c>
      <c r="B304" s="1">
        <f>DATE(2049,1,1) + TIME(0,0,0)</f>
        <v>54424</v>
      </c>
      <c r="C304">
        <v>119949.19531</v>
      </c>
      <c r="D304">
        <v>281227.59375</v>
      </c>
      <c r="E304">
        <v>11818892</v>
      </c>
      <c r="F304">
        <v>442045.75</v>
      </c>
    </row>
    <row r="305" spans="1:6" x14ac:dyDescent="0.35">
      <c r="A305">
        <v>9163</v>
      </c>
      <c r="B305" s="1">
        <f>DATE(2049,2,1) + TIME(0,0,0)</f>
        <v>54455</v>
      </c>
      <c r="C305">
        <v>123600.14844</v>
      </c>
      <c r="D305">
        <v>281204.28125</v>
      </c>
      <c r="E305">
        <v>12235498</v>
      </c>
      <c r="F305">
        <v>443689.4375</v>
      </c>
    </row>
    <row r="306" spans="1:6" x14ac:dyDescent="0.35">
      <c r="A306">
        <v>9191</v>
      </c>
      <c r="B306" s="1">
        <f>DATE(2049,3,1) + TIME(0,0,0)</f>
        <v>54483</v>
      </c>
      <c r="C306">
        <v>120900.89062000001</v>
      </c>
      <c r="D306">
        <v>253963.42188000001</v>
      </c>
      <c r="E306">
        <v>12089074</v>
      </c>
      <c r="F306">
        <v>403008.28125</v>
      </c>
    </row>
    <row r="307" spans="1:6" x14ac:dyDescent="0.35">
      <c r="A307">
        <v>9222</v>
      </c>
      <c r="B307" s="1">
        <f>DATE(2049,4,1) + TIME(0,0,0)</f>
        <v>54514</v>
      </c>
      <c r="C307">
        <v>141561.34375</v>
      </c>
      <c r="D307">
        <v>281163.09375</v>
      </c>
      <c r="E307">
        <v>14246864</v>
      </c>
      <c r="F307">
        <v>449530.96875</v>
      </c>
    </row>
    <row r="308" spans="1:6" x14ac:dyDescent="0.35">
      <c r="A308">
        <v>9252</v>
      </c>
      <c r="B308" s="1">
        <f>DATE(2049,5,1) + TIME(0,0,0)</f>
        <v>54544</v>
      </c>
      <c r="C308">
        <v>135796.01561999999</v>
      </c>
      <c r="D308">
        <v>272114.0625</v>
      </c>
      <c r="E308">
        <v>13664060</v>
      </c>
      <c r="F308">
        <v>437924.84375</v>
      </c>
    </row>
    <row r="309" spans="1:6" x14ac:dyDescent="0.35">
      <c r="A309">
        <v>9283</v>
      </c>
      <c r="B309" s="1">
        <f>DATE(2049,6,1) + TIME(0,0,0)</f>
        <v>54575</v>
      </c>
      <c r="C309">
        <v>138022.10938000001</v>
      </c>
      <c r="D309">
        <v>281210.40625</v>
      </c>
      <c r="E309">
        <v>13877268</v>
      </c>
      <c r="F309">
        <v>454912.875</v>
      </c>
    </row>
    <row r="310" spans="1:6" x14ac:dyDescent="0.35">
      <c r="A310">
        <v>9313</v>
      </c>
      <c r="B310" s="1">
        <f>DATE(2049,7,1) + TIME(0,0,0)</f>
        <v>54605</v>
      </c>
      <c r="C310">
        <v>132399.625</v>
      </c>
      <c r="D310">
        <v>272162.40625</v>
      </c>
      <c r="E310">
        <v>13312793</v>
      </c>
      <c r="F310">
        <v>441834.375</v>
      </c>
    </row>
    <row r="311" spans="1:6" x14ac:dyDescent="0.35">
      <c r="A311">
        <v>9344</v>
      </c>
      <c r="B311" s="1">
        <f>DATE(2049,8,1) + TIME(0,0,0)</f>
        <v>54636</v>
      </c>
      <c r="C311">
        <v>135734.01561999999</v>
      </c>
      <c r="D311">
        <v>281287.1875</v>
      </c>
      <c r="E311">
        <v>13650953</v>
      </c>
      <c r="F311">
        <v>457659.8125</v>
      </c>
    </row>
    <row r="312" spans="1:6" x14ac:dyDescent="0.35">
      <c r="A312">
        <v>9375</v>
      </c>
      <c r="B312" s="1">
        <f>DATE(2049,9,1) + TIME(0,0,0)</f>
        <v>54667</v>
      </c>
      <c r="C312">
        <v>134970.60938000001</v>
      </c>
      <c r="D312">
        <v>281293.625</v>
      </c>
      <c r="E312">
        <v>13579518</v>
      </c>
      <c r="F312">
        <v>458334.78125</v>
      </c>
    </row>
    <row r="313" spans="1:6" x14ac:dyDescent="0.35">
      <c r="A313">
        <v>9405</v>
      </c>
      <c r="B313" s="1">
        <f>DATE(2049,10,1) + TIME(0,0,0)</f>
        <v>54697</v>
      </c>
      <c r="C313">
        <v>129564.07812000001</v>
      </c>
      <c r="D313">
        <v>272217.21875</v>
      </c>
      <c r="E313">
        <v>13038124</v>
      </c>
      <c r="F313">
        <v>443889.03125</v>
      </c>
    </row>
    <row r="314" spans="1:6" x14ac:dyDescent="0.35">
      <c r="A314">
        <v>9436</v>
      </c>
      <c r="B314" s="1">
        <f>DATE(2049,11,1) + TIME(0,0,0)</f>
        <v>54728</v>
      </c>
      <c r="C314">
        <v>132525.71875</v>
      </c>
      <c r="D314">
        <v>281301.0625</v>
      </c>
      <c r="E314">
        <v>13337347</v>
      </c>
      <c r="F314">
        <v>458733.09375</v>
      </c>
    </row>
    <row r="315" spans="1:6" x14ac:dyDescent="0.35">
      <c r="A315">
        <v>9466</v>
      </c>
      <c r="B315" s="1">
        <f>DATE(2049,12,1) + TIME(0,0,0)</f>
        <v>54758</v>
      </c>
      <c r="C315">
        <v>126849.53125</v>
      </c>
      <c r="D315">
        <v>272220.59375</v>
      </c>
      <c r="E315">
        <v>12765889</v>
      </c>
      <c r="F315">
        <v>443736.1875</v>
      </c>
    </row>
    <row r="316" spans="1:6" x14ac:dyDescent="0.35">
      <c r="A316">
        <v>9497</v>
      </c>
      <c r="B316" s="1">
        <f>DATE(2050,1,1) + TIME(0,0,0)</f>
        <v>54789</v>
      </c>
      <c r="C316">
        <v>129970.90625</v>
      </c>
      <c r="D316">
        <v>281300.5625</v>
      </c>
      <c r="E316">
        <v>13083444</v>
      </c>
      <c r="F316">
        <v>458071.9375</v>
      </c>
    </row>
    <row r="317" spans="1:6" x14ac:dyDescent="0.35">
      <c r="A317">
        <v>9528</v>
      </c>
      <c r="B317" s="1">
        <f>DATE(2050,2,1) + TIME(0,0,0)</f>
        <v>54820</v>
      </c>
      <c r="C317">
        <v>128569.22656</v>
      </c>
      <c r="D317">
        <v>281303.6875</v>
      </c>
      <c r="E317">
        <v>12943475</v>
      </c>
      <c r="F317">
        <v>457414.71875</v>
      </c>
    </row>
    <row r="318" spans="1:6" x14ac:dyDescent="0.35">
      <c r="A318">
        <v>9556</v>
      </c>
      <c r="B318" s="1">
        <f>DATE(2050,3,1) + TIME(0,0,0)</f>
        <v>54848</v>
      </c>
      <c r="C318">
        <v>115060.55469</v>
      </c>
      <c r="D318">
        <v>254062.34375</v>
      </c>
      <c r="E318">
        <v>11585025</v>
      </c>
      <c r="F318">
        <v>412497.3125</v>
      </c>
    </row>
    <row r="319" spans="1:6" x14ac:dyDescent="0.35">
      <c r="A319">
        <v>9587</v>
      </c>
      <c r="B319" s="1">
        <f>DATE(2050,4,1) + TIME(0,0,0)</f>
        <v>54879</v>
      </c>
      <c r="C319">
        <v>125962.33594</v>
      </c>
      <c r="D319">
        <v>281299.0625</v>
      </c>
      <c r="E319">
        <v>12683423</v>
      </c>
      <c r="F319">
        <v>455723.9375</v>
      </c>
    </row>
    <row r="320" spans="1:6" x14ac:dyDescent="0.35">
      <c r="A320">
        <v>9617</v>
      </c>
      <c r="B320" s="1">
        <f>DATE(2050,5,1) + TIME(0,0,0)</f>
        <v>54909</v>
      </c>
      <c r="C320">
        <v>120690.47656</v>
      </c>
      <c r="D320">
        <v>272223.8125</v>
      </c>
      <c r="E320">
        <v>12154661</v>
      </c>
      <c r="F320">
        <v>440025.15625</v>
      </c>
    </row>
    <row r="321" spans="1:6" x14ac:dyDescent="0.35">
      <c r="A321">
        <v>9648</v>
      </c>
      <c r="B321" s="1">
        <f>DATE(2050,6,1) + TIME(0,0,0)</f>
        <v>54940</v>
      </c>
      <c r="C321">
        <v>123417.07031</v>
      </c>
      <c r="D321">
        <v>281302.4375</v>
      </c>
      <c r="E321">
        <v>12431159</v>
      </c>
      <c r="F321">
        <v>453526</v>
      </c>
    </row>
    <row r="322" spans="1:6" x14ac:dyDescent="0.35">
      <c r="A322">
        <v>9678</v>
      </c>
      <c r="B322" s="1">
        <f>DATE(2050,7,1) + TIME(0,0,0)</f>
        <v>54970</v>
      </c>
      <c r="C322">
        <v>118268.8125</v>
      </c>
      <c r="D322">
        <v>272229.09375</v>
      </c>
      <c r="E322">
        <v>11915156</v>
      </c>
      <c r="F322">
        <v>437749.75</v>
      </c>
    </row>
    <row r="323" spans="1:6" x14ac:dyDescent="0.35">
      <c r="A323">
        <v>9709</v>
      </c>
      <c r="B323" s="1">
        <f>DATE(2050,8,1) + TIME(0,0,0)</f>
        <v>55001</v>
      </c>
      <c r="C323">
        <v>121046.22656</v>
      </c>
      <c r="D323">
        <v>281309.4375</v>
      </c>
      <c r="E323">
        <v>12197566</v>
      </c>
      <c r="F323">
        <v>451061</v>
      </c>
    </row>
    <row r="324" spans="1:6" x14ac:dyDescent="0.35">
      <c r="A324">
        <v>9740</v>
      </c>
      <c r="B324" s="1">
        <f>DATE(2050,9,1) + TIME(0,0,0)</f>
        <v>55032</v>
      </c>
      <c r="C324">
        <v>119872.375</v>
      </c>
      <c r="D324">
        <v>281056.8125</v>
      </c>
      <c r="E324">
        <v>12083603</v>
      </c>
      <c r="F324">
        <v>449780.875</v>
      </c>
    </row>
    <row r="325" spans="1:6" x14ac:dyDescent="0.35">
      <c r="A325">
        <v>9770</v>
      </c>
      <c r="B325" s="1">
        <f>DATE(2050,10,1) + TIME(0,0,0)</f>
        <v>55062</v>
      </c>
      <c r="C325">
        <v>114949.38281</v>
      </c>
      <c r="D325">
        <v>271987.71875</v>
      </c>
      <c r="E325">
        <v>11591055</v>
      </c>
      <c r="F325">
        <v>434089.78125</v>
      </c>
    </row>
    <row r="326" spans="1:6" x14ac:dyDescent="0.35">
      <c r="A326">
        <v>9801</v>
      </c>
      <c r="B326" s="1">
        <f>DATE(2050,11,1) + TIME(0,0,0)</f>
        <v>55093</v>
      </c>
      <c r="C326">
        <v>117565.17187999999</v>
      </c>
      <c r="D326">
        <v>281052.28125</v>
      </c>
      <c r="E326">
        <v>11858183</v>
      </c>
      <c r="F326">
        <v>447297.5625</v>
      </c>
    </row>
    <row r="327" spans="1:6" x14ac:dyDescent="0.35">
      <c r="A327">
        <v>9831</v>
      </c>
      <c r="B327" s="1">
        <f>DATE(2050,12,1) + TIME(0,0,0)</f>
        <v>55123</v>
      </c>
      <c r="C327">
        <v>112792.58594</v>
      </c>
      <c r="D327">
        <v>271997.78125</v>
      </c>
      <c r="E327">
        <v>11381837</v>
      </c>
      <c r="F327">
        <v>431717.0625</v>
      </c>
    </row>
    <row r="328" spans="1:6" x14ac:dyDescent="0.35">
      <c r="A328">
        <v>9862</v>
      </c>
      <c r="B328" s="1">
        <f>DATE(2051,1,1) + TIME(0,0,0)</f>
        <v>55154</v>
      </c>
      <c r="C328">
        <v>115382.32812000001</v>
      </c>
      <c r="D328">
        <v>281057.65625</v>
      </c>
      <c r="E328">
        <v>11647702</v>
      </c>
      <c r="F328">
        <v>444891.21875</v>
      </c>
    </row>
    <row r="329" spans="1:6" x14ac:dyDescent="0.35">
      <c r="A329">
        <v>9893</v>
      </c>
      <c r="B329" s="1">
        <f>DATE(2051,2,1) + TIME(0,0,0)</f>
        <v>55185</v>
      </c>
      <c r="C329">
        <v>114103.25</v>
      </c>
      <c r="D329">
        <v>281055.71875</v>
      </c>
      <c r="E329">
        <v>11521988</v>
      </c>
      <c r="F329">
        <v>443688.75</v>
      </c>
    </row>
    <row r="330" spans="1:6" x14ac:dyDescent="0.35">
      <c r="A330">
        <v>9921</v>
      </c>
      <c r="B330" s="1">
        <f>DATE(2051,3,1) + TIME(0,0,0)</f>
        <v>55213</v>
      </c>
      <c r="C330">
        <v>101779.125</v>
      </c>
      <c r="D330">
        <v>253851</v>
      </c>
      <c r="E330">
        <v>10278961</v>
      </c>
      <c r="F330">
        <v>399763.5625</v>
      </c>
    </row>
    <row r="331" spans="1:6" x14ac:dyDescent="0.35">
      <c r="A331">
        <v>9952</v>
      </c>
      <c r="B331" s="1">
        <f>DATE(2051,4,1) + TIME(0,0,0)</f>
        <v>55244</v>
      </c>
      <c r="C331">
        <v>110906.53906</v>
      </c>
      <c r="D331">
        <v>281048.0625</v>
      </c>
      <c r="E331">
        <v>11200896</v>
      </c>
      <c r="F331">
        <v>441284</v>
      </c>
    </row>
    <row r="332" spans="1:6" x14ac:dyDescent="0.35">
      <c r="A332">
        <v>9982</v>
      </c>
      <c r="B332" s="1">
        <f>DATE(2051,5,1) + TIME(0,0,0)</f>
        <v>55274</v>
      </c>
      <c r="C332">
        <v>105550.27344</v>
      </c>
      <c r="D332">
        <v>271982.3125</v>
      </c>
      <c r="E332">
        <v>10659765</v>
      </c>
      <c r="F332">
        <v>425758.75</v>
      </c>
    </row>
    <row r="333" spans="1:6" x14ac:dyDescent="0.35">
      <c r="A333">
        <v>10013</v>
      </c>
      <c r="B333" s="1">
        <f>DATE(2051,6,1) + TIME(0,0,0)</f>
        <v>55305</v>
      </c>
      <c r="C333">
        <v>107432.58594</v>
      </c>
      <c r="D333">
        <v>281047.46875</v>
      </c>
      <c r="E333">
        <v>10852301</v>
      </c>
      <c r="F333">
        <v>438487.5</v>
      </c>
    </row>
    <row r="334" spans="1:6" x14ac:dyDescent="0.35">
      <c r="A334">
        <v>10043</v>
      </c>
      <c r="B334" s="1">
        <f>DATE(2051,7,1) + TIME(0,0,0)</f>
        <v>55335</v>
      </c>
      <c r="C334">
        <v>102473.96094</v>
      </c>
      <c r="D334">
        <v>271980.5625</v>
      </c>
      <c r="E334">
        <v>10353839</v>
      </c>
      <c r="F334">
        <v>422946.46875</v>
      </c>
    </row>
    <row r="335" spans="1:6" x14ac:dyDescent="0.35">
      <c r="A335">
        <v>10074</v>
      </c>
      <c r="B335" s="1">
        <f>DATE(2051,8,1) + TIME(0,0,0)</f>
        <v>55366</v>
      </c>
      <c r="C335">
        <v>104454.64062000001</v>
      </c>
      <c r="D335">
        <v>281047.0625</v>
      </c>
      <c r="E335">
        <v>10557781</v>
      </c>
      <c r="F335">
        <v>435528.34375</v>
      </c>
    </row>
    <row r="336" spans="1:6" x14ac:dyDescent="0.35">
      <c r="A336">
        <v>10105</v>
      </c>
      <c r="B336" s="1">
        <f>DATE(2051,9,1) + TIME(0,0,0)</f>
        <v>55397</v>
      </c>
      <c r="C336">
        <v>103136.60937999999</v>
      </c>
      <c r="D336">
        <v>281046.71875</v>
      </c>
      <c r="E336">
        <v>10429343</v>
      </c>
      <c r="F336">
        <v>434025.5625</v>
      </c>
    </row>
    <row r="337" spans="1:6" x14ac:dyDescent="0.35">
      <c r="A337">
        <v>10135</v>
      </c>
      <c r="B337" s="1">
        <f>DATE(2051,10,1) + TIME(0,0,0)</f>
        <v>55427</v>
      </c>
      <c r="C337">
        <v>98593.578125</v>
      </c>
      <c r="D337">
        <v>271978.5625</v>
      </c>
      <c r="E337">
        <v>9974708</v>
      </c>
      <c r="F337">
        <v>418637.8125</v>
      </c>
    </row>
    <row r="338" spans="1:6" x14ac:dyDescent="0.35">
      <c r="A338">
        <v>10166</v>
      </c>
      <c r="B338" s="1">
        <f>DATE(2051,11,1) + TIME(0,0,0)</f>
        <v>55458</v>
      </c>
      <c r="C338">
        <v>100605.10156</v>
      </c>
      <c r="D338">
        <v>281044.03125</v>
      </c>
      <c r="E338">
        <v>10183240</v>
      </c>
      <c r="F338">
        <v>431127.09375</v>
      </c>
    </row>
    <row r="339" spans="1:6" x14ac:dyDescent="0.35">
      <c r="A339">
        <v>10196</v>
      </c>
      <c r="B339" s="1">
        <f>DATE(2051,12,1) + TIME(0,0,0)</f>
        <v>55488</v>
      </c>
      <c r="C339">
        <v>96285.085938000004</v>
      </c>
      <c r="D339">
        <v>271976.90625</v>
      </c>
      <c r="E339">
        <v>9751661</v>
      </c>
      <c r="F339">
        <v>415876.59375</v>
      </c>
    </row>
    <row r="340" spans="1:6" x14ac:dyDescent="0.35">
      <c r="A340">
        <v>10227</v>
      </c>
      <c r="B340" s="1">
        <f>DATE(2052,1,1) + TIME(0,0,0)</f>
        <v>55519</v>
      </c>
      <c r="C340">
        <v>98371.960938000004</v>
      </c>
      <c r="D340">
        <v>281042.125</v>
      </c>
      <c r="E340">
        <v>9968311</v>
      </c>
      <c r="F340">
        <v>428329.21875</v>
      </c>
    </row>
    <row r="341" spans="1:6" x14ac:dyDescent="0.35">
      <c r="A341">
        <v>10258</v>
      </c>
      <c r="B341" s="1">
        <f>DATE(2052,2,1) + TIME(0,0,0)</f>
        <v>55550</v>
      </c>
      <c r="C341">
        <v>97300</v>
      </c>
      <c r="D341">
        <v>281037.21875</v>
      </c>
      <c r="E341">
        <v>9862119</v>
      </c>
      <c r="F341">
        <v>426948.4375</v>
      </c>
    </row>
    <row r="342" spans="1:6" x14ac:dyDescent="0.35">
      <c r="A342">
        <v>10287</v>
      </c>
      <c r="B342" s="1">
        <f>DATE(2052,3,1) + TIME(0,0,0)</f>
        <v>55579</v>
      </c>
      <c r="C342">
        <v>90116.15625</v>
      </c>
      <c r="D342">
        <v>262903.625</v>
      </c>
      <c r="E342">
        <v>9136679</v>
      </c>
      <c r="F342">
        <v>398225.75</v>
      </c>
    </row>
    <row r="343" spans="1:6" x14ac:dyDescent="0.35">
      <c r="A343">
        <v>10318</v>
      </c>
      <c r="B343" s="1">
        <f>DATE(2052,4,1) + TIME(0,0,0)</f>
        <v>55610</v>
      </c>
      <c r="C343">
        <v>95337.296875</v>
      </c>
      <c r="D343">
        <v>281036.40625</v>
      </c>
      <c r="E343">
        <v>9669819</v>
      </c>
      <c r="F343">
        <v>424353.3125</v>
      </c>
    </row>
    <row r="344" spans="1:6" x14ac:dyDescent="0.35">
      <c r="A344">
        <v>10348</v>
      </c>
      <c r="B344" s="1">
        <f>DATE(2052,5,1) + TIME(0,0,0)</f>
        <v>55640</v>
      </c>
      <c r="C344">
        <v>91361.546875</v>
      </c>
      <c r="D344">
        <v>271972.625</v>
      </c>
      <c r="E344">
        <v>9270885</v>
      </c>
      <c r="F344">
        <v>409446</v>
      </c>
    </row>
    <row r="345" spans="1:6" x14ac:dyDescent="0.35">
      <c r="A345">
        <v>10379</v>
      </c>
      <c r="B345" s="1">
        <f>DATE(2052,6,1) + TIME(0,0,0)</f>
        <v>55671</v>
      </c>
      <c r="C345">
        <v>93477.914061999996</v>
      </c>
      <c r="D345">
        <v>281039.65625</v>
      </c>
      <c r="E345">
        <v>9490119</v>
      </c>
      <c r="F345">
        <v>421808.4375</v>
      </c>
    </row>
    <row r="346" spans="1:6" x14ac:dyDescent="0.35">
      <c r="A346">
        <v>10409</v>
      </c>
      <c r="B346" s="1">
        <f>DATE(2052,7,1) + TIME(0,0,0)</f>
        <v>55701</v>
      </c>
      <c r="C346">
        <v>89621.625</v>
      </c>
      <c r="D346">
        <v>271973.21875</v>
      </c>
      <c r="E346">
        <v>9103427</v>
      </c>
      <c r="F346">
        <v>407023.5625</v>
      </c>
    </row>
    <row r="347" spans="1:6" x14ac:dyDescent="0.35">
      <c r="A347">
        <v>10440</v>
      </c>
      <c r="B347" s="1">
        <f>DATE(2052,8,1) + TIME(0,0,0)</f>
        <v>55732</v>
      </c>
      <c r="C347">
        <v>91733.421875</v>
      </c>
      <c r="D347">
        <v>281040.78125</v>
      </c>
      <c r="E347">
        <v>9323414</v>
      </c>
      <c r="F347">
        <v>419346.75</v>
      </c>
    </row>
    <row r="348" spans="1:6" x14ac:dyDescent="0.35">
      <c r="A348">
        <v>10471</v>
      </c>
      <c r="B348" s="1">
        <f>DATE(2052,9,1) + TIME(0,0,0)</f>
        <v>55763</v>
      </c>
      <c r="C348">
        <v>90877.5625</v>
      </c>
      <c r="D348">
        <v>281040.5</v>
      </c>
      <c r="E348">
        <v>9242245</v>
      </c>
      <c r="F348">
        <v>418123.9375</v>
      </c>
    </row>
    <row r="349" spans="1:6" x14ac:dyDescent="0.35">
      <c r="A349">
        <v>10501</v>
      </c>
      <c r="B349" s="1">
        <f>DATE(2052,10,1) + TIME(0,0,0)</f>
        <v>55793</v>
      </c>
      <c r="C349">
        <v>87149.460938000004</v>
      </c>
      <c r="D349">
        <v>271972.8125</v>
      </c>
      <c r="E349">
        <v>8868641</v>
      </c>
      <c r="F349">
        <v>403508.28125</v>
      </c>
    </row>
    <row r="350" spans="1:6" x14ac:dyDescent="0.35">
      <c r="A350">
        <v>10532</v>
      </c>
      <c r="B350" s="1">
        <f>DATE(2052,11,1) + TIME(0,0,0)</f>
        <v>55824</v>
      </c>
      <c r="C350">
        <v>89227.234375</v>
      </c>
      <c r="D350">
        <v>281039.71875</v>
      </c>
      <c r="E350">
        <v>9085969</v>
      </c>
      <c r="F350">
        <v>415767.71875</v>
      </c>
    </row>
    <row r="351" spans="1:6" x14ac:dyDescent="0.35">
      <c r="A351">
        <v>10562</v>
      </c>
      <c r="B351" s="1">
        <f>DATE(2052,12,1) + TIME(0,0,0)</f>
        <v>55854</v>
      </c>
      <c r="C351">
        <v>85586.273438000004</v>
      </c>
      <c r="D351">
        <v>271973.3125</v>
      </c>
      <c r="E351">
        <v>8720956</v>
      </c>
      <c r="F351">
        <v>401259.5625</v>
      </c>
    </row>
    <row r="352" spans="1:6" x14ac:dyDescent="0.35">
      <c r="A352">
        <v>10593</v>
      </c>
      <c r="B352" s="1">
        <f>DATE(2053,1,1) + TIME(0,0,0)</f>
        <v>55885</v>
      </c>
      <c r="C352">
        <v>87640.039061999996</v>
      </c>
      <c r="D352">
        <v>281043.0625</v>
      </c>
      <c r="E352">
        <v>8936223</v>
      </c>
      <c r="F352">
        <v>413475.53125</v>
      </c>
    </row>
    <row r="353" spans="1:6" x14ac:dyDescent="0.35">
      <c r="A353">
        <v>10624</v>
      </c>
      <c r="B353" s="1">
        <f>DATE(2053,2,1) + TIME(0,0,0)</f>
        <v>55916</v>
      </c>
      <c r="C353">
        <v>86844.71875</v>
      </c>
      <c r="D353">
        <v>281042.46875</v>
      </c>
      <c r="E353">
        <v>8859901</v>
      </c>
      <c r="F353">
        <v>412334.25</v>
      </c>
    </row>
    <row r="354" spans="1:6" x14ac:dyDescent="0.35">
      <c r="A354">
        <v>10652</v>
      </c>
      <c r="B354" s="1">
        <f>DATE(2053,3,1) + TIME(0,0,0)</f>
        <v>55944</v>
      </c>
      <c r="C354">
        <v>77773.601561999996</v>
      </c>
      <c r="D354">
        <v>253839.5</v>
      </c>
      <c r="E354">
        <v>7938418</v>
      </c>
      <c r="F354">
        <v>371516.3125</v>
      </c>
    </row>
    <row r="355" spans="1:6" x14ac:dyDescent="0.35">
      <c r="A355">
        <v>10683</v>
      </c>
      <c r="B355" s="1">
        <f>DATE(2053,4,1) + TIME(0,0,0)</f>
        <v>55975</v>
      </c>
      <c r="C355">
        <v>85323.304688000004</v>
      </c>
      <c r="D355">
        <v>281035.625</v>
      </c>
      <c r="E355">
        <v>8713595</v>
      </c>
      <c r="F355">
        <v>410197.46875</v>
      </c>
    </row>
    <row r="356" spans="1:6" x14ac:dyDescent="0.35">
      <c r="A356">
        <v>10713</v>
      </c>
      <c r="B356" s="1">
        <f>DATE(2053,5,1) + TIME(0,0,0)</f>
        <v>56005</v>
      </c>
      <c r="C356">
        <v>81845.492188000004</v>
      </c>
      <c r="D356">
        <v>271970.75</v>
      </c>
      <c r="E356">
        <v>8362592.5</v>
      </c>
      <c r="F356">
        <v>395930.03125</v>
      </c>
    </row>
    <row r="357" spans="1:6" x14ac:dyDescent="0.35">
      <c r="A357">
        <v>10744</v>
      </c>
      <c r="B357" s="1">
        <f>DATE(2053,6,1) + TIME(0,0,0)</f>
        <v>56036</v>
      </c>
      <c r="C357">
        <v>83815.335938000004</v>
      </c>
      <c r="D357">
        <v>281036.59375</v>
      </c>
      <c r="E357">
        <v>8568435</v>
      </c>
      <c r="F357">
        <v>408030.65625</v>
      </c>
    </row>
    <row r="358" spans="1:6" x14ac:dyDescent="0.35">
      <c r="A358">
        <v>10774</v>
      </c>
      <c r="B358" s="1">
        <f>DATE(2053,7,1) + TIME(0,0,0)</f>
        <v>56066</v>
      </c>
      <c r="C358">
        <v>80404.296875</v>
      </c>
      <c r="D358">
        <v>271970</v>
      </c>
      <c r="E358">
        <v>8224179</v>
      </c>
      <c r="F358">
        <v>393856</v>
      </c>
    </row>
    <row r="359" spans="1:6" x14ac:dyDescent="0.35">
      <c r="A359">
        <v>10805</v>
      </c>
      <c r="B359" s="1">
        <f>DATE(2053,8,1) + TIME(0,0,0)</f>
        <v>56097</v>
      </c>
      <c r="C359">
        <v>82350.351561999996</v>
      </c>
      <c r="D359">
        <v>281034.8125</v>
      </c>
      <c r="E359">
        <v>8427697</v>
      </c>
      <c r="F359">
        <v>405912.5625</v>
      </c>
    </row>
    <row r="360" spans="1:6" x14ac:dyDescent="0.35">
      <c r="A360">
        <v>10836</v>
      </c>
      <c r="B360" s="1">
        <f>DATE(2053,9,1) + TIME(0,0,0)</f>
        <v>56128</v>
      </c>
      <c r="C360">
        <v>81644.851561999996</v>
      </c>
      <c r="D360">
        <v>281019.65625</v>
      </c>
      <c r="E360">
        <v>8359701</v>
      </c>
      <c r="F360">
        <v>404854.5</v>
      </c>
    </row>
    <row r="361" spans="1:6" x14ac:dyDescent="0.35">
      <c r="A361">
        <v>10866</v>
      </c>
      <c r="B361" s="1">
        <f>DATE(2053,10,1) + TIME(0,0,0)</f>
        <v>56158</v>
      </c>
      <c r="C361">
        <v>78332.71875</v>
      </c>
      <c r="D361">
        <v>271979.3125</v>
      </c>
      <c r="E361">
        <v>8024210.5</v>
      </c>
      <c r="F361">
        <v>390817.90625</v>
      </c>
    </row>
    <row r="362" spans="1:6" x14ac:dyDescent="0.35">
      <c r="A362">
        <v>10897</v>
      </c>
      <c r="B362" s="1">
        <f>DATE(2053,11,1) + TIME(0,0,0)</f>
        <v>56189</v>
      </c>
      <c r="C362">
        <v>80246.21875</v>
      </c>
      <c r="D362">
        <v>281032.25</v>
      </c>
      <c r="E362">
        <v>8222095.5</v>
      </c>
      <c r="F362">
        <v>402809.125</v>
      </c>
    </row>
    <row r="363" spans="1:6" x14ac:dyDescent="0.35">
      <c r="A363">
        <v>10927</v>
      </c>
      <c r="B363" s="1">
        <f>DATE(2053,12,1) + TIME(0,0,0)</f>
        <v>56219</v>
      </c>
      <c r="C363">
        <v>77020.71875</v>
      </c>
      <c r="D363">
        <v>271961.5</v>
      </c>
      <c r="E363">
        <v>7893797.5</v>
      </c>
      <c r="F363">
        <v>388857.875</v>
      </c>
    </row>
    <row r="364" spans="1:6" x14ac:dyDescent="0.35">
      <c r="A364">
        <v>10958</v>
      </c>
      <c r="B364" s="1">
        <f>DATE(2054,1,1) + TIME(0,0,0)</f>
        <v>56250</v>
      </c>
      <c r="C364">
        <v>78924.6875</v>
      </c>
      <c r="D364">
        <v>281031.71875</v>
      </c>
      <c r="E364">
        <v>8091419.5</v>
      </c>
      <c r="F364">
        <v>400801.0625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2023-04-16T00:58:58Z</dcterms:created>
  <dcterms:modified xsi:type="dcterms:W3CDTF">2023-04-16T00:59:42Z</dcterms:modified>
</cp:coreProperties>
</file>