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5/Produção/"/>
    </mc:Choice>
  </mc:AlternateContent>
  <xr:revisionPtr revIDLastSave="0" documentId="8_{CB8678F6-EE55-47B3-A9C8-CDC2D417364E}" xr6:coauthVersionLast="47" xr6:coauthVersionMax="47" xr10:uidLastSave="{00000000-0000-0000-0000-000000000000}"/>
  <bookViews>
    <workbookView xWindow="4800" yWindow="2810" windowWidth="14400" windowHeight="7270" xr2:uid="{4141D5CC-5252-42D6-8842-8FFF02F0B8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<sst xmlns="http://schemas.openxmlformats.org/spreadsheetml/2006/main" count="7" uniqueCount="7">
  <si>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05\Modelo\Pituba_Base_P16.sr3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</si>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</sst>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EBD86-9E62-4329-983C-71DE8C928D87}" name="Tabela1" displayName="Tabela1" ref="A3:F364" totalsRowShown="0">
  <autoFilter ref="A3:F364" xr:uid="{F23EBD86-9E62-4329-983C-71DE8C928D87}"/>
  <tableColumns count="6">
    <tableColumn id="1" xr3:uid="{4AE9403F-FA48-4311-AE63-8674E0F8F109}" name="Time (day)"/>
    <tableColumn id="2" xr3:uid="{8ED56F50-17BD-475D-B06E-8B8137C776EB}" name="Date" dataDxfId="0"/>
    <tableColumn id="3" xr3:uid="{1BAEA48C-36A3-454D-9C3C-3F398F5EB3EE}" name="Plataforma-PRO-Period Oil Production - Monthly SC (m3)"/>
    <tableColumn id="4" xr3:uid="{82D853F6-0771-4B90-B0B4-94CF298BBFAC}" name="Plataforma-PRO-Period Water Production - Monthly SC (m3)"/>
    <tableColumn id="5" xr3:uid="{23F08EA1-CEE4-43BF-8DAF-FB7EBF15DDDD}" name="Plataforma-PRO-Period Gas Production - Monthly SC (m3)"/>
    <tableColumn id="6" xr3:uid="{89FDF0A2-97CA-4DA6-919D-24C7893A89C3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414F-027C-4C0D-AF69-584FF308B884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58899.296875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6.5404138564999998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6.7447896003999999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97168.3125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6.7199211120999998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6.1869311332999999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5.7961125374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201628.21875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7.3474364281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11.449861525999999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411311.09375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11.732515335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11.957664490000001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12.880861282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13.469116210999999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468187.6875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13.629824638000001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12.893362045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12.755985259999999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13.070464134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93.832000731999997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452205.375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465144.3125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454468.28125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450626.1875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447302.4375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443307.40625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30636.878906000002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41859.078125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46391.507812000003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415747.71875</v>
      </c>
      <c r="D175">
        <v>53216.554687999997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54625.207030999998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59486.65625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379729.9375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379852.28125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93672.5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88178.664061999996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368278.5625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108372.14844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349602.71875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167708.28125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171869.73438000001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254814.42188000001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186530.46875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248885.03125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214160.01561999999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224131.85938000001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202215.42188000001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197421.8125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201752.39061999999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223596.20311999999</v>
      </c>
      <c r="D245">
        <v>244665.48438000001</v>
      </c>
      <c r="E245">
        <v>21743630</v>
      </c>
      <c r="F245">
        <v>521674.78125</v>
      </c>
    </row>
    <row r="246" spans="1:6" x14ac:dyDescent="0.35">
      <c r="A246">
        <v>7365</v>
      </c>
      <c r="B246" s="1">
        <f>DATE(2044,3,1) + TIME(0,0,0)</f>
        <v>52657</v>
      </c>
      <c r="C246">
        <v>207736.4375</v>
      </c>
      <c r="D246">
        <v>230311.84375</v>
      </c>
      <c r="E246">
        <v>20221932</v>
      </c>
      <c r="F246">
        <v>492005.4375</v>
      </c>
    </row>
    <row r="247" spans="1:6" x14ac:dyDescent="0.35">
      <c r="A247">
        <v>7396</v>
      </c>
      <c r="B247" s="1">
        <f>DATE(2044,4,1) + TIME(0,0,0)</f>
        <v>52688</v>
      </c>
      <c r="C247">
        <v>220892.71875</v>
      </c>
      <c r="D247">
        <v>247458.46875</v>
      </c>
      <c r="E247">
        <v>21514156</v>
      </c>
      <c r="F247">
        <v>530254.6875</v>
      </c>
    </row>
    <row r="248" spans="1:6" x14ac:dyDescent="0.35">
      <c r="A248">
        <v>7426</v>
      </c>
      <c r="B248" s="1">
        <f>DATE(2044,5,1) + TIME(0,0,0)</f>
        <v>52718</v>
      </c>
      <c r="C248">
        <v>212615.48438000001</v>
      </c>
      <c r="D248">
        <v>240700.8125</v>
      </c>
      <c r="E248">
        <v>20717012</v>
      </c>
      <c r="F248">
        <v>516629.5625</v>
      </c>
    </row>
    <row r="249" spans="1:6" x14ac:dyDescent="0.35">
      <c r="A249">
        <v>7457</v>
      </c>
      <c r="B249" s="1">
        <f>DATE(2044,6,1) + TIME(0,0,0)</f>
        <v>52749</v>
      </c>
      <c r="C249">
        <v>218488.95311999999</v>
      </c>
      <c r="D249">
        <v>249996.71875</v>
      </c>
      <c r="E249">
        <v>21298802</v>
      </c>
      <c r="F249">
        <v>536722.8125</v>
      </c>
    </row>
    <row r="250" spans="1:6" x14ac:dyDescent="0.35">
      <c r="A250">
        <v>7487</v>
      </c>
      <c r="B250" s="1">
        <f>DATE(2044,7,1) + TIME(0,0,0)</f>
        <v>52779</v>
      </c>
      <c r="C250">
        <v>210278.60938000001</v>
      </c>
      <c r="D250">
        <v>243142.21875</v>
      </c>
      <c r="E250">
        <v>20467938</v>
      </c>
      <c r="F250">
        <v>521415.34375</v>
      </c>
    </row>
    <row r="251" spans="1:6" x14ac:dyDescent="0.35">
      <c r="A251">
        <v>7518</v>
      </c>
      <c r="B251" s="1">
        <f>DATE(2044,8,1) + TIME(0,0,0)</f>
        <v>52810</v>
      </c>
      <c r="C251">
        <v>216086.54688000001</v>
      </c>
      <c r="D251">
        <v>252490.03125</v>
      </c>
      <c r="E251">
        <v>21007054</v>
      </c>
      <c r="F251">
        <v>540280.8125</v>
      </c>
    </row>
    <row r="252" spans="1:6" x14ac:dyDescent="0.35">
      <c r="A252">
        <v>7549</v>
      </c>
      <c r="B252" s="1">
        <f>DATE(2044,9,1) + TIME(0,0,0)</f>
        <v>52841</v>
      </c>
      <c r="C252">
        <v>214889.75</v>
      </c>
      <c r="D252">
        <v>253715.32811999999</v>
      </c>
      <c r="E252">
        <v>20867232</v>
      </c>
      <c r="F252">
        <v>538767.375</v>
      </c>
    </row>
    <row r="253" spans="1:6" x14ac:dyDescent="0.35">
      <c r="A253">
        <v>7579</v>
      </c>
      <c r="B253" s="1">
        <f>DATE(2044,10,1) + TIME(0,0,0)</f>
        <v>52871</v>
      </c>
      <c r="C253">
        <v>206811.48438000001</v>
      </c>
      <c r="D253">
        <v>246683.9375</v>
      </c>
      <c r="E253">
        <v>20066404</v>
      </c>
      <c r="F253">
        <v>521003.875</v>
      </c>
    </row>
    <row r="254" spans="1:6" x14ac:dyDescent="0.35">
      <c r="A254">
        <v>7610</v>
      </c>
      <c r="B254" s="1">
        <f>DATE(2044,11,1) + TIME(0,0,0)</f>
        <v>52902</v>
      </c>
      <c r="C254">
        <v>212520.65625</v>
      </c>
      <c r="D254">
        <v>256091.4375</v>
      </c>
      <c r="E254">
        <v>20608404</v>
      </c>
      <c r="F254">
        <v>537960</v>
      </c>
    </row>
    <row r="255" spans="1:6" x14ac:dyDescent="0.35">
      <c r="A255">
        <v>7640</v>
      </c>
      <c r="B255" s="1">
        <f>DATE(2044,12,1) + TIME(0,0,0)</f>
        <v>52932</v>
      </c>
      <c r="C255">
        <v>204541.46875</v>
      </c>
      <c r="D255">
        <v>248948.90625</v>
      </c>
      <c r="E255">
        <v>19825310</v>
      </c>
      <c r="F255">
        <v>520219.40625</v>
      </c>
    </row>
    <row r="256" spans="1:6" x14ac:dyDescent="0.35">
      <c r="A256">
        <v>7671</v>
      </c>
      <c r="B256" s="1">
        <f>DATE(2045,1,1) + TIME(0,0,0)</f>
        <v>52963</v>
      </c>
      <c r="C256">
        <v>210207.90625</v>
      </c>
      <c r="D256">
        <v>258398.09375</v>
      </c>
      <c r="E256">
        <v>20365454</v>
      </c>
      <c r="F256">
        <v>537122.8125</v>
      </c>
    </row>
    <row r="257" spans="1:6" x14ac:dyDescent="0.35">
      <c r="A257">
        <v>7702</v>
      </c>
      <c r="B257" s="1">
        <f>DATE(2045,2,1) + TIME(0,0,0)</f>
        <v>52994</v>
      </c>
      <c r="C257">
        <v>209058.76561999999</v>
      </c>
      <c r="D257">
        <v>259544.64061999999</v>
      </c>
      <c r="E257">
        <v>20246842</v>
      </c>
      <c r="F257">
        <v>536675.125</v>
      </c>
    </row>
    <row r="258" spans="1:6" x14ac:dyDescent="0.35">
      <c r="A258">
        <v>7730</v>
      </c>
      <c r="B258" s="1">
        <f>DATE(2045,3,1) + TIME(0,0,0)</f>
        <v>53022</v>
      </c>
      <c r="C258">
        <v>187834.42188000001</v>
      </c>
      <c r="D258">
        <v>235394.98438000001</v>
      </c>
      <c r="E258">
        <v>18186740</v>
      </c>
      <c r="F258">
        <v>484364.9375</v>
      </c>
    </row>
    <row r="259" spans="1:6" x14ac:dyDescent="0.35">
      <c r="A259">
        <v>7761</v>
      </c>
      <c r="B259" s="1">
        <f>DATE(2045,4,1) + TIME(0,0,0)</f>
        <v>53053</v>
      </c>
      <c r="C259">
        <v>206852.73438000001</v>
      </c>
      <c r="D259">
        <v>261713.98438000001</v>
      </c>
      <c r="E259">
        <v>20024918</v>
      </c>
      <c r="F259">
        <v>535774.0625</v>
      </c>
    </row>
    <row r="260" spans="1:6" x14ac:dyDescent="0.35">
      <c r="A260">
        <v>7791</v>
      </c>
      <c r="B260" s="1">
        <f>DATE(2045,5,1) + TIME(0,0,0)</f>
        <v>53083</v>
      </c>
      <c r="C260">
        <v>199117.625</v>
      </c>
      <c r="D260">
        <v>254332.23438000001</v>
      </c>
      <c r="E260">
        <v>19296520</v>
      </c>
      <c r="F260">
        <v>518027.96875</v>
      </c>
    </row>
    <row r="261" spans="1:6" x14ac:dyDescent="0.35">
      <c r="A261">
        <v>7822</v>
      </c>
      <c r="B261" s="1">
        <f>DATE(2045,6,1) + TIME(0,0,0)</f>
        <v>53114</v>
      </c>
      <c r="C261">
        <v>204653.45311999999</v>
      </c>
      <c r="D261">
        <v>263906.78125</v>
      </c>
      <c r="E261">
        <v>19872518</v>
      </c>
      <c r="F261">
        <v>534788.9375</v>
      </c>
    </row>
    <row r="262" spans="1:6" x14ac:dyDescent="0.35">
      <c r="A262">
        <v>7852</v>
      </c>
      <c r="B262" s="1">
        <f>DATE(2045,7,1) + TIME(0,0,0)</f>
        <v>53144</v>
      </c>
      <c r="C262">
        <v>197006.03125</v>
      </c>
      <c r="D262">
        <v>256429.26561999999</v>
      </c>
      <c r="E262">
        <v>19149518</v>
      </c>
      <c r="F262">
        <v>517057.96875</v>
      </c>
    </row>
    <row r="263" spans="1:6" x14ac:dyDescent="0.35">
      <c r="A263">
        <v>7883</v>
      </c>
      <c r="B263" s="1">
        <f>DATE(2045,8,1) + TIME(0,0,0)</f>
        <v>53175</v>
      </c>
      <c r="C263">
        <v>202493.17188000001</v>
      </c>
      <c r="D263">
        <v>266042.34375</v>
      </c>
      <c r="E263">
        <v>19692660</v>
      </c>
      <c r="F263">
        <v>533775.1875</v>
      </c>
    </row>
    <row r="264" spans="1:6" x14ac:dyDescent="0.35">
      <c r="A264">
        <v>7914</v>
      </c>
      <c r="B264" s="1">
        <f>DATE(2045,9,1) + TIME(0,0,0)</f>
        <v>53206</v>
      </c>
      <c r="C264">
        <v>201378.35938000001</v>
      </c>
      <c r="D264">
        <v>267043.53125</v>
      </c>
      <c r="E264">
        <v>19585926</v>
      </c>
      <c r="F264">
        <v>533402.375</v>
      </c>
    </row>
    <row r="265" spans="1:6" x14ac:dyDescent="0.35">
      <c r="A265">
        <v>7944</v>
      </c>
      <c r="B265" s="1">
        <f>DATE(2045,10,1) + TIME(0,0,0)</f>
        <v>53236</v>
      </c>
      <c r="C265">
        <v>193718.25</v>
      </c>
      <c r="D265">
        <v>259595.82811999999</v>
      </c>
      <c r="E265">
        <v>18846218</v>
      </c>
      <c r="F265">
        <v>515552</v>
      </c>
    </row>
    <row r="266" spans="1:6" x14ac:dyDescent="0.35">
      <c r="A266">
        <v>7975</v>
      </c>
      <c r="B266" s="1">
        <f>DATE(2045,11,1) + TIME(0,0,0)</f>
        <v>53267</v>
      </c>
      <c r="C266">
        <v>199176.98438000001</v>
      </c>
      <c r="D266">
        <v>269328.4375</v>
      </c>
      <c r="E266">
        <v>19392662</v>
      </c>
      <c r="F266">
        <v>532209.875</v>
      </c>
    </row>
    <row r="267" spans="1:6" x14ac:dyDescent="0.35">
      <c r="A267">
        <v>8005</v>
      </c>
      <c r="B267" s="1">
        <f>DATE(2045,12,1) + TIME(0,0,0)</f>
        <v>53297</v>
      </c>
      <c r="C267">
        <v>191653.70311999999</v>
      </c>
      <c r="D267">
        <v>261728.48438000001</v>
      </c>
      <c r="E267">
        <v>18664952</v>
      </c>
      <c r="F267">
        <v>514559.40625</v>
      </c>
    </row>
    <row r="268" spans="1:6" x14ac:dyDescent="0.35">
      <c r="A268">
        <v>8036</v>
      </c>
      <c r="B268" s="1">
        <f>DATE(2046,1,1) + TIME(0,0,0)</f>
        <v>53328</v>
      </c>
      <c r="C268">
        <v>196920.71875</v>
      </c>
      <c r="D268">
        <v>271570.15625</v>
      </c>
      <c r="E268">
        <v>19183160</v>
      </c>
      <c r="F268">
        <v>531194.8125</v>
      </c>
    </row>
    <row r="269" spans="1:6" x14ac:dyDescent="0.35">
      <c r="A269">
        <v>8067</v>
      </c>
      <c r="B269" s="1">
        <f>DATE(2046,2,1) + TIME(0,0,0)</f>
        <v>53359</v>
      </c>
      <c r="C269">
        <v>195757.71875</v>
      </c>
      <c r="D269">
        <v>272722.90625</v>
      </c>
      <c r="E269">
        <v>19075958</v>
      </c>
      <c r="F269">
        <v>530679.6875</v>
      </c>
    </row>
    <row r="270" spans="1:6" x14ac:dyDescent="0.35">
      <c r="A270">
        <v>8095</v>
      </c>
      <c r="B270" s="1">
        <f>DATE(2046,3,1) + TIME(0,0,0)</f>
        <v>53387</v>
      </c>
      <c r="C270">
        <v>175876.39061999999</v>
      </c>
      <c r="D270">
        <v>247250.0625</v>
      </c>
      <c r="E270">
        <v>17145436</v>
      </c>
      <c r="F270">
        <v>478902.5</v>
      </c>
    </row>
    <row r="271" spans="1:6" x14ac:dyDescent="0.35">
      <c r="A271">
        <v>8126</v>
      </c>
      <c r="B271" s="1">
        <f>DATE(2046,4,1) + TIME(0,0,0)</f>
        <v>53418</v>
      </c>
      <c r="C271">
        <v>193689.71875</v>
      </c>
      <c r="D271">
        <v>274760.15625</v>
      </c>
      <c r="E271">
        <v>18892958</v>
      </c>
      <c r="F271">
        <v>529684.9375</v>
      </c>
    </row>
    <row r="272" spans="1:6" x14ac:dyDescent="0.35">
      <c r="A272">
        <v>8156</v>
      </c>
      <c r="B272" s="1">
        <f>DATE(2046,5,1) + TIME(0,0,0)</f>
        <v>53448</v>
      </c>
      <c r="C272">
        <v>186464.95311999999</v>
      </c>
      <c r="D272">
        <v>266881.40625</v>
      </c>
      <c r="E272">
        <v>18193506</v>
      </c>
      <c r="F272">
        <v>512105</v>
      </c>
    </row>
    <row r="273" spans="1:6" x14ac:dyDescent="0.35">
      <c r="A273">
        <v>8187</v>
      </c>
      <c r="B273" s="1">
        <f>DATE(2046,6,1) + TIME(0,0,0)</f>
        <v>53479</v>
      </c>
      <c r="C273">
        <v>193905.42188000001</v>
      </c>
      <c r="D273">
        <v>282757.15625</v>
      </c>
      <c r="E273">
        <v>18889666</v>
      </c>
      <c r="F273">
        <v>528982.25</v>
      </c>
    </row>
    <row r="274" spans="1:6" x14ac:dyDescent="0.35">
      <c r="A274">
        <v>8217</v>
      </c>
      <c r="B274" s="1">
        <f>DATE(2046,7,1) + TIME(0,0,0)</f>
        <v>53509</v>
      </c>
      <c r="C274">
        <v>154603.04688000001</v>
      </c>
      <c r="D274">
        <v>272462.84375</v>
      </c>
      <c r="E274">
        <v>15007781</v>
      </c>
      <c r="F274">
        <v>511215.375</v>
      </c>
    </row>
    <row r="275" spans="1:6" x14ac:dyDescent="0.35">
      <c r="A275">
        <v>8248</v>
      </c>
      <c r="B275" s="1">
        <f>DATE(2046,8,1) + TIME(0,0,0)</f>
        <v>53540</v>
      </c>
      <c r="C275">
        <v>158428.375</v>
      </c>
      <c r="D275">
        <v>281560.4375</v>
      </c>
      <c r="E275">
        <v>15435068</v>
      </c>
      <c r="F275">
        <v>527088.125</v>
      </c>
    </row>
    <row r="276" spans="1:6" x14ac:dyDescent="0.35">
      <c r="A276">
        <v>8279</v>
      </c>
      <c r="B276" s="1">
        <f>DATE(2046,9,1) + TIME(0,0,0)</f>
        <v>53571</v>
      </c>
      <c r="C276">
        <v>172299.51561999999</v>
      </c>
      <c r="D276">
        <v>281562.46875</v>
      </c>
      <c r="E276">
        <v>17005084</v>
      </c>
      <c r="F276">
        <v>525769.8125</v>
      </c>
    </row>
    <row r="277" spans="1:6" x14ac:dyDescent="0.35">
      <c r="A277">
        <v>8309</v>
      </c>
      <c r="B277" s="1">
        <f>DATE(2046,10,1) + TIME(0,0,0)</f>
        <v>53601</v>
      </c>
      <c r="C277">
        <v>163845.28125</v>
      </c>
      <c r="D277">
        <v>272462.75</v>
      </c>
      <c r="E277">
        <v>16185798</v>
      </c>
      <c r="F277">
        <v>507503.5625</v>
      </c>
    </row>
    <row r="278" spans="1:6" x14ac:dyDescent="0.35">
      <c r="A278">
        <v>8340</v>
      </c>
      <c r="B278" s="1">
        <f>DATE(2046,11,1) + TIME(0,0,0)</f>
        <v>53632</v>
      </c>
      <c r="C278">
        <v>168740.85938000001</v>
      </c>
      <c r="D278">
        <v>281537.21875</v>
      </c>
      <c r="E278">
        <v>16692707</v>
      </c>
      <c r="F278">
        <v>522978.71875</v>
      </c>
    </row>
    <row r="279" spans="1:6" x14ac:dyDescent="0.35">
      <c r="A279">
        <v>8370</v>
      </c>
      <c r="B279" s="1">
        <f>DATE(2046,12,1) + TIME(0,0,0)</f>
        <v>53662</v>
      </c>
      <c r="C279">
        <v>164118.89061999999</v>
      </c>
      <c r="D279">
        <v>272437.5625</v>
      </c>
      <c r="E279">
        <v>16228197</v>
      </c>
      <c r="F279">
        <v>504773.8125</v>
      </c>
    </row>
    <row r="280" spans="1:6" x14ac:dyDescent="0.35">
      <c r="A280">
        <v>8401</v>
      </c>
      <c r="B280" s="1">
        <f>DATE(2047,1,1) + TIME(0,0,0)</f>
        <v>53693</v>
      </c>
      <c r="C280">
        <v>169843.625</v>
      </c>
      <c r="D280">
        <v>281504.59375</v>
      </c>
      <c r="E280">
        <v>16789628</v>
      </c>
      <c r="F280">
        <v>520209.46875</v>
      </c>
    </row>
    <row r="281" spans="1:6" x14ac:dyDescent="0.35">
      <c r="A281">
        <v>8432</v>
      </c>
      <c r="B281" s="1">
        <f>DATE(2047,2,1) + TIME(0,0,0)</f>
        <v>53724</v>
      </c>
      <c r="C281">
        <v>168349.92188000001</v>
      </c>
      <c r="D281">
        <v>281498.84375</v>
      </c>
      <c r="E281">
        <v>16628800</v>
      </c>
      <c r="F281">
        <v>518841.65625</v>
      </c>
    </row>
    <row r="282" spans="1:6" x14ac:dyDescent="0.35">
      <c r="A282">
        <v>8460</v>
      </c>
      <c r="B282" s="1">
        <f>DATE(2047,3,1) + TIME(0,0,0)</f>
        <v>53752</v>
      </c>
      <c r="C282">
        <v>151593.67188000001</v>
      </c>
      <c r="D282">
        <v>254225.14061999999</v>
      </c>
      <c r="E282">
        <v>14978617</v>
      </c>
      <c r="F282">
        <v>465893.5625</v>
      </c>
    </row>
    <row r="283" spans="1:6" x14ac:dyDescent="0.35">
      <c r="A283">
        <v>8491</v>
      </c>
      <c r="B283" s="1">
        <f>DATE(2047,4,1) + TIME(0,0,0)</f>
        <v>53783</v>
      </c>
      <c r="C283">
        <v>166114.375</v>
      </c>
      <c r="D283">
        <v>281460.1875</v>
      </c>
      <c r="E283">
        <v>16421321</v>
      </c>
      <c r="F283">
        <v>513919.40625</v>
      </c>
    </row>
    <row r="284" spans="1:6" x14ac:dyDescent="0.35">
      <c r="A284">
        <v>8521</v>
      </c>
      <c r="B284" s="1">
        <f>DATE(2047,5,1) + TIME(0,0,0)</f>
        <v>53813</v>
      </c>
      <c r="C284">
        <v>159102.29688000001</v>
      </c>
      <c r="D284">
        <v>272381.65625</v>
      </c>
      <c r="E284">
        <v>15731779</v>
      </c>
      <c r="F284">
        <v>495487.96875</v>
      </c>
    </row>
    <row r="285" spans="1:6" x14ac:dyDescent="0.35">
      <c r="A285">
        <v>8552</v>
      </c>
      <c r="B285" s="1">
        <f>DATE(2047,6,1) + TIME(0,0,0)</f>
        <v>53844</v>
      </c>
      <c r="C285">
        <v>162752.8125</v>
      </c>
      <c r="D285">
        <v>281458.78125</v>
      </c>
      <c r="E285">
        <v>16095927</v>
      </c>
      <c r="F285">
        <v>510010.84375</v>
      </c>
    </row>
    <row r="286" spans="1:6" x14ac:dyDescent="0.35">
      <c r="A286">
        <v>8582</v>
      </c>
      <c r="B286" s="1">
        <f>DATE(2047,7,1) + TIME(0,0,0)</f>
        <v>53874</v>
      </c>
      <c r="C286">
        <v>155427.67188000001</v>
      </c>
      <c r="D286">
        <v>272366.5</v>
      </c>
      <c r="E286">
        <v>15377270</v>
      </c>
      <c r="F286">
        <v>491693.90625</v>
      </c>
    </row>
    <row r="287" spans="1:6" x14ac:dyDescent="0.35">
      <c r="A287">
        <v>8613</v>
      </c>
      <c r="B287" s="1">
        <f>DATE(2047,8,1) + TIME(0,0,0)</f>
        <v>53905</v>
      </c>
      <c r="C287">
        <v>158264.39061999999</v>
      </c>
      <c r="D287">
        <v>281439.53125</v>
      </c>
      <c r="E287">
        <v>15665797</v>
      </c>
      <c r="F287">
        <v>506055.40625</v>
      </c>
    </row>
    <row r="288" spans="1:6" x14ac:dyDescent="0.35">
      <c r="A288">
        <v>8644</v>
      </c>
      <c r="B288" s="1">
        <f>DATE(2047,9,1) + TIME(0,0,0)</f>
        <v>53936</v>
      </c>
      <c r="C288">
        <v>156010.53125</v>
      </c>
      <c r="D288">
        <v>281442.59375</v>
      </c>
      <c r="E288">
        <v>15453765</v>
      </c>
      <c r="F288">
        <v>504012.9375</v>
      </c>
    </row>
    <row r="289" spans="1:6" x14ac:dyDescent="0.35">
      <c r="A289">
        <v>8674</v>
      </c>
      <c r="B289" s="1">
        <f>DATE(2047,10,1) + TIME(0,0,0)</f>
        <v>53966</v>
      </c>
      <c r="C289">
        <v>148992.09375</v>
      </c>
      <c r="D289">
        <v>272352.71875</v>
      </c>
      <c r="E289">
        <v>14771300</v>
      </c>
      <c r="F289">
        <v>485824.0625</v>
      </c>
    </row>
    <row r="290" spans="1:6" x14ac:dyDescent="0.35">
      <c r="A290">
        <v>8705</v>
      </c>
      <c r="B290" s="1">
        <f>DATE(2047,11,1) + TIME(0,0,0)</f>
        <v>53997</v>
      </c>
      <c r="C290">
        <v>151813.875</v>
      </c>
      <c r="D290">
        <v>281420.3125</v>
      </c>
      <c r="E290">
        <v>15064455</v>
      </c>
      <c r="F290">
        <v>499925.96875</v>
      </c>
    </row>
    <row r="291" spans="1:6" x14ac:dyDescent="0.35">
      <c r="A291">
        <v>8735</v>
      </c>
      <c r="B291" s="1">
        <f>DATE(2047,12,1) + TIME(0,0,0)</f>
        <v>54027</v>
      </c>
      <c r="C291">
        <v>144694.26561999999</v>
      </c>
      <c r="D291">
        <v>272335.5</v>
      </c>
      <c r="E291">
        <v>14370232</v>
      </c>
      <c r="F291">
        <v>481821.46875</v>
      </c>
    </row>
    <row r="292" spans="1:6" x14ac:dyDescent="0.35">
      <c r="A292">
        <v>8766</v>
      </c>
      <c r="B292" s="1">
        <f>DATE(2048,1,1) + TIME(0,0,0)</f>
        <v>54058</v>
      </c>
      <c r="C292">
        <v>147248.79688000001</v>
      </c>
      <c r="D292">
        <v>281408.25</v>
      </c>
      <c r="E292">
        <v>14639159</v>
      </c>
      <c r="F292">
        <v>494358.09375</v>
      </c>
    </row>
    <row r="293" spans="1:6" x14ac:dyDescent="0.35">
      <c r="A293">
        <v>8797</v>
      </c>
      <c r="B293" s="1">
        <f>DATE(2048,2,1) + TIME(0,0,0)</f>
        <v>54089</v>
      </c>
      <c r="C293">
        <v>144147.1875</v>
      </c>
      <c r="D293">
        <v>281411.09375</v>
      </c>
      <c r="E293">
        <v>14342263</v>
      </c>
      <c r="F293">
        <v>491373.6875</v>
      </c>
    </row>
    <row r="294" spans="1:6" x14ac:dyDescent="0.35">
      <c r="A294">
        <v>8826</v>
      </c>
      <c r="B294" s="1">
        <f>DATE(2048,3,1) + TIME(0,0,0)</f>
        <v>54118</v>
      </c>
      <c r="C294">
        <v>132412.73438000001</v>
      </c>
      <c r="D294">
        <v>263152.90625</v>
      </c>
      <c r="E294">
        <v>13188204</v>
      </c>
      <c r="F294">
        <v>457164.3125</v>
      </c>
    </row>
    <row r="295" spans="1:6" x14ac:dyDescent="0.35">
      <c r="A295">
        <v>8857</v>
      </c>
      <c r="B295" s="1">
        <f>DATE(2048,4,1) + TIME(0,0,0)</f>
        <v>54149</v>
      </c>
      <c r="C295">
        <v>138446.28125</v>
      </c>
      <c r="D295">
        <v>281314.25</v>
      </c>
      <c r="E295">
        <v>13801225</v>
      </c>
      <c r="F295">
        <v>485896.0625</v>
      </c>
    </row>
    <row r="296" spans="1:6" x14ac:dyDescent="0.35">
      <c r="A296">
        <v>8887</v>
      </c>
      <c r="B296" s="1">
        <f>DATE(2048,5,1) + TIME(0,0,0)</f>
        <v>54179</v>
      </c>
      <c r="C296">
        <v>130992.9375</v>
      </c>
      <c r="D296">
        <v>272249.4375</v>
      </c>
      <c r="E296">
        <v>13066972</v>
      </c>
      <c r="F296">
        <v>467648.1875</v>
      </c>
    </row>
    <row r="297" spans="1:6" x14ac:dyDescent="0.35">
      <c r="A297">
        <v>8918</v>
      </c>
      <c r="B297" s="1">
        <f>DATE(2048,6,1) + TIME(0,0,0)</f>
        <v>54210</v>
      </c>
      <c r="C297">
        <v>133095.84375</v>
      </c>
      <c r="D297">
        <v>281346.09375</v>
      </c>
      <c r="E297">
        <v>13291125</v>
      </c>
      <c r="F297">
        <v>480506.09375</v>
      </c>
    </row>
    <row r="298" spans="1:6" x14ac:dyDescent="0.35">
      <c r="A298">
        <v>8948</v>
      </c>
      <c r="B298" s="1">
        <f>DATE(2048,7,1) + TIME(0,0,0)</f>
        <v>54240</v>
      </c>
      <c r="C298">
        <v>126594.77344</v>
      </c>
      <c r="D298">
        <v>272278.15625</v>
      </c>
      <c r="E298">
        <v>12650050</v>
      </c>
      <c r="F298">
        <v>462500.53125</v>
      </c>
    </row>
    <row r="299" spans="1:6" x14ac:dyDescent="0.35">
      <c r="A299">
        <v>8979</v>
      </c>
      <c r="B299" s="1">
        <f>DATE(2048,8,1) + TIME(0,0,0)</f>
        <v>54271</v>
      </c>
      <c r="C299">
        <v>128976.04687999999</v>
      </c>
      <c r="D299">
        <v>281370.875</v>
      </c>
      <c r="E299">
        <v>12888492</v>
      </c>
      <c r="F299">
        <v>475298.96875</v>
      </c>
    </row>
    <row r="300" spans="1:6" x14ac:dyDescent="0.35">
      <c r="A300">
        <v>9010</v>
      </c>
      <c r="B300" s="1">
        <f>DATE(2048,9,1) + TIME(0,0,0)</f>
        <v>54302</v>
      </c>
      <c r="C300">
        <v>127041.25</v>
      </c>
      <c r="D300">
        <v>281386.875</v>
      </c>
      <c r="E300">
        <v>12698722</v>
      </c>
      <c r="F300">
        <v>472765.40625</v>
      </c>
    </row>
    <row r="301" spans="1:6" x14ac:dyDescent="0.35">
      <c r="A301">
        <v>9040</v>
      </c>
      <c r="B301" s="1">
        <f>DATE(2048,10,1) + TIME(0,0,0)</f>
        <v>54332</v>
      </c>
      <c r="C301">
        <v>121232.25</v>
      </c>
      <c r="D301">
        <v>272252.375</v>
      </c>
      <c r="E301">
        <v>12124162</v>
      </c>
      <c r="F301">
        <v>455213.625</v>
      </c>
    </row>
    <row r="302" spans="1:6" x14ac:dyDescent="0.35">
      <c r="A302">
        <v>9071</v>
      </c>
      <c r="B302" s="1">
        <f>DATE(2048,11,1) + TIME(0,0,0)</f>
        <v>54363</v>
      </c>
      <c r="C302">
        <v>123690.14844</v>
      </c>
      <c r="D302">
        <v>281344.59375</v>
      </c>
      <c r="E302">
        <v>12377416</v>
      </c>
      <c r="F302">
        <v>468028.03125</v>
      </c>
    </row>
    <row r="303" spans="1:6" x14ac:dyDescent="0.35">
      <c r="A303">
        <v>9101</v>
      </c>
      <c r="B303" s="1">
        <f>DATE(2048,12,1) + TIME(0,0,0)</f>
        <v>54393</v>
      </c>
      <c r="C303">
        <v>118199.09375</v>
      </c>
      <c r="D303">
        <v>272270.21875</v>
      </c>
      <c r="E303">
        <v>11835511</v>
      </c>
      <c r="F303">
        <v>450816.09375</v>
      </c>
    </row>
    <row r="304" spans="1:6" x14ac:dyDescent="0.35">
      <c r="A304">
        <v>9132</v>
      </c>
      <c r="B304" s="1">
        <f>DATE(2049,1,1) + TIME(0,0,0)</f>
        <v>54424</v>
      </c>
      <c r="C304">
        <v>120692.75781</v>
      </c>
      <c r="D304">
        <v>281355.78125</v>
      </c>
      <c r="E304">
        <v>12094404</v>
      </c>
      <c r="F304">
        <v>463665.53125</v>
      </c>
    </row>
    <row r="305" spans="1:6" x14ac:dyDescent="0.35">
      <c r="A305">
        <v>9163</v>
      </c>
      <c r="B305" s="1">
        <f>DATE(2049,2,1) + TIME(0,0,0)</f>
        <v>54455</v>
      </c>
      <c r="C305">
        <v>119295.23437999999</v>
      </c>
      <c r="D305">
        <v>281363</v>
      </c>
      <c r="E305">
        <v>11963961</v>
      </c>
      <c r="F305">
        <v>461566.84375</v>
      </c>
    </row>
    <row r="306" spans="1:6" x14ac:dyDescent="0.35">
      <c r="A306">
        <v>9191</v>
      </c>
      <c r="B306" s="1">
        <f>DATE(2049,3,1) + TIME(0,0,0)</f>
        <v>54483</v>
      </c>
      <c r="C306">
        <v>106574.85937999999</v>
      </c>
      <c r="D306">
        <v>254111.375</v>
      </c>
      <c r="E306">
        <v>10696122</v>
      </c>
      <c r="F306">
        <v>415240.375</v>
      </c>
    </row>
    <row r="307" spans="1:6" x14ac:dyDescent="0.35">
      <c r="A307">
        <v>9222</v>
      </c>
      <c r="B307" s="1">
        <f>DATE(2049,4,1) + TIME(0,0,0)</f>
        <v>54514</v>
      </c>
      <c r="C307">
        <v>116696.07031</v>
      </c>
      <c r="D307">
        <v>281355.46875</v>
      </c>
      <c r="E307">
        <v>11722258</v>
      </c>
      <c r="F307">
        <v>457738.90625</v>
      </c>
    </row>
    <row r="308" spans="1:6" x14ac:dyDescent="0.35">
      <c r="A308">
        <v>9252</v>
      </c>
      <c r="B308" s="1">
        <f>DATE(2049,5,1) + TIME(0,0,0)</f>
        <v>54544</v>
      </c>
      <c r="C308">
        <v>111664.99219</v>
      </c>
      <c r="D308">
        <v>272275.1875</v>
      </c>
      <c r="E308">
        <v>11225739</v>
      </c>
      <c r="F308">
        <v>441167</v>
      </c>
    </row>
    <row r="309" spans="1:6" x14ac:dyDescent="0.35">
      <c r="A309">
        <v>9283</v>
      </c>
      <c r="B309" s="1">
        <f>DATE(2049,6,1) + TIME(0,0,0)</f>
        <v>54575</v>
      </c>
      <c r="C309">
        <v>114053.01562000001</v>
      </c>
      <c r="D309">
        <v>281074.21875</v>
      </c>
      <c r="E309">
        <v>11476810</v>
      </c>
      <c r="F309">
        <v>454016.4375</v>
      </c>
    </row>
    <row r="310" spans="1:6" x14ac:dyDescent="0.35">
      <c r="A310">
        <v>9313</v>
      </c>
      <c r="B310" s="1">
        <f>DATE(2049,7,1) + TIME(0,0,0)</f>
        <v>54605</v>
      </c>
      <c r="C310">
        <v>109206.17969</v>
      </c>
      <c r="D310">
        <v>272006.15625</v>
      </c>
      <c r="E310">
        <v>10998625</v>
      </c>
      <c r="F310">
        <v>437707.9375</v>
      </c>
    </row>
    <row r="311" spans="1:6" x14ac:dyDescent="0.35">
      <c r="A311">
        <v>9344</v>
      </c>
      <c r="B311" s="1">
        <f>DATE(2049,8,1) + TIME(0,0,0)</f>
        <v>54636</v>
      </c>
      <c r="C311">
        <v>111639.38281</v>
      </c>
      <c r="D311">
        <v>281070.375</v>
      </c>
      <c r="E311">
        <v>11253571</v>
      </c>
      <c r="F311">
        <v>450585.65625</v>
      </c>
    </row>
    <row r="312" spans="1:6" x14ac:dyDescent="0.35">
      <c r="A312">
        <v>9375</v>
      </c>
      <c r="B312" s="1">
        <f>DATE(2049,9,1) + TIME(0,0,0)</f>
        <v>54667</v>
      </c>
      <c r="C312">
        <v>110414.86719</v>
      </c>
      <c r="D312">
        <v>281073.9375</v>
      </c>
      <c r="E312">
        <v>11139727</v>
      </c>
      <c r="F312">
        <v>448939.375</v>
      </c>
    </row>
    <row r="313" spans="1:6" x14ac:dyDescent="0.35">
      <c r="A313">
        <v>9405</v>
      </c>
      <c r="B313" s="1">
        <f>DATE(2049,10,1) + TIME(0,0,0)</f>
        <v>54697</v>
      </c>
      <c r="C313">
        <v>105747.72656</v>
      </c>
      <c r="D313">
        <v>272005.90625</v>
      </c>
      <c r="E313">
        <v>10675372</v>
      </c>
      <c r="F313">
        <v>432962.65625</v>
      </c>
    </row>
    <row r="314" spans="1:6" x14ac:dyDescent="0.35">
      <c r="A314">
        <v>9436</v>
      </c>
      <c r="B314" s="1">
        <f>DATE(2049,11,1) + TIME(0,0,0)</f>
        <v>54728</v>
      </c>
      <c r="C314">
        <v>108131.45312000001</v>
      </c>
      <c r="D314">
        <v>281072.34375</v>
      </c>
      <c r="E314">
        <v>10913109</v>
      </c>
      <c r="F314">
        <v>445837.5625</v>
      </c>
    </row>
    <row r="315" spans="1:6" x14ac:dyDescent="0.35">
      <c r="A315">
        <v>9466</v>
      </c>
      <c r="B315" s="1">
        <f>DATE(2049,12,1) + TIME(0,0,0)</f>
        <v>54758</v>
      </c>
      <c r="C315">
        <v>103535.13281</v>
      </c>
      <c r="D315">
        <v>272002.5</v>
      </c>
      <c r="E315">
        <v>10449193</v>
      </c>
      <c r="F315">
        <v>430044.5</v>
      </c>
    </row>
    <row r="316" spans="1:6" x14ac:dyDescent="0.35">
      <c r="A316">
        <v>9497</v>
      </c>
      <c r="B316" s="1">
        <f>DATE(2050,1,1) + TIME(0,0,0)</f>
        <v>54789</v>
      </c>
      <c r="C316">
        <v>105860.79687999999</v>
      </c>
      <c r="D316">
        <v>281067.78125</v>
      </c>
      <c r="E316">
        <v>10685935</v>
      </c>
      <c r="F316">
        <v>442900.53125</v>
      </c>
    </row>
    <row r="317" spans="1:6" x14ac:dyDescent="0.35">
      <c r="A317">
        <v>9528</v>
      </c>
      <c r="B317" s="1">
        <f>DATE(2050,2,1) + TIME(0,0,0)</f>
        <v>54820</v>
      </c>
      <c r="C317">
        <v>104742.60937999999</v>
      </c>
      <c r="D317">
        <v>281068.75</v>
      </c>
      <c r="E317">
        <v>10576517</v>
      </c>
      <c r="F317">
        <v>441461.03125</v>
      </c>
    </row>
    <row r="318" spans="1:6" x14ac:dyDescent="0.35">
      <c r="A318">
        <v>9556</v>
      </c>
      <c r="B318" s="1">
        <f>DATE(2050,3,1) + TIME(0,0,0)</f>
        <v>54848</v>
      </c>
      <c r="C318">
        <v>93666.375</v>
      </c>
      <c r="D318">
        <v>253863.60938000001</v>
      </c>
      <c r="E318">
        <v>9461663</v>
      </c>
      <c r="F318">
        <v>397585.34375</v>
      </c>
    </row>
    <row r="319" spans="1:6" x14ac:dyDescent="0.35">
      <c r="A319">
        <v>9587</v>
      </c>
      <c r="B319" s="1">
        <f>DATE(2050,4,1) + TIME(0,0,0)</f>
        <v>54879</v>
      </c>
      <c r="C319">
        <v>102668.25</v>
      </c>
      <c r="D319">
        <v>281066.28125</v>
      </c>
      <c r="E319">
        <v>10376144</v>
      </c>
      <c r="F319">
        <v>438779.46875</v>
      </c>
    </row>
    <row r="320" spans="1:6" x14ac:dyDescent="0.35">
      <c r="A320">
        <v>9617</v>
      </c>
      <c r="B320" s="1">
        <f>DATE(2050,5,1) + TIME(0,0,0)</f>
        <v>54909</v>
      </c>
      <c r="C320">
        <v>98368.429688000004</v>
      </c>
      <c r="D320">
        <v>272005.15625</v>
      </c>
      <c r="E320">
        <v>9946601</v>
      </c>
      <c r="F320">
        <v>421936.125</v>
      </c>
    </row>
    <row r="321" spans="1:6" x14ac:dyDescent="0.35">
      <c r="A321">
        <v>9648</v>
      </c>
      <c r="B321" s="1">
        <f>DATE(2050,6,1) + TIME(0,0,0)</f>
        <v>54940</v>
      </c>
      <c r="C321">
        <v>100651.3125</v>
      </c>
      <c r="D321">
        <v>281068.84375</v>
      </c>
      <c r="E321">
        <v>10178097</v>
      </c>
      <c r="F321">
        <v>434455.53125</v>
      </c>
    </row>
    <row r="322" spans="1:6" x14ac:dyDescent="0.35">
      <c r="A322">
        <v>9678</v>
      </c>
      <c r="B322" s="1">
        <f>DATE(2050,7,1) + TIME(0,0,0)</f>
        <v>54970</v>
      </c>
      <c r="C322">
        <v>96456.226561999996</v>
      </c>
      <c r="D322">
        <v>272000.34375</v>
      </c>
      <c r="E322">
        <v>9755343</v>
      </c>
      <c r="F322">
        <v>419006.125</v>
      </c>
    </row>
    <row r="323" spans="1:6" x14ac:dyDescent="0.35">
      <c r="A323">
        <v>9709</v>
      </c>
      <c r="B323" s="1">
        <f>DATE(2050,8,1) + TIME(0,0,0)</f>
        <v>55001</v>
      </c>
      <c r="C323">
        <v>98698.1875</v>
      </c>
      <c r="D323">
        <v>281067.71875</v>
      </c>
      <c r="E323">
        <v>9985088</v>
      </c>
      <c r="F323">
        <v>431478.28125</v>
      </c>
    </row>
    <row r="324" spans="1:6" x14ac:dyDescent="0.35">
      <c r="A324">
        <v>9740</v>
      </c>
      <c r="B324" s="1">
        <f>DATE(2050,9,1) + TIME(0,0,0)</f>
        <v>55032</v>
      </c>
      <c r="C324">
        <v>97753.117188000004</v>
      </c>
      <c r="D324">
        <v>281065.75</v>
      </c>
      <c r="E324">
        <v>9893483</v>
      </c>
      <c r="F324">
        <v>430029</v>
      </c>
    </row>
    <row r="325" spans="1:6" x14ac:dyDescent="0.35">
      <c r="A325">
        <v>9770</v>
      </c>
      <c r="B325" s="1">
        <f>DATE(2050,10,1) + TIME(0,0,0)</f>
        <v>55062</v>
      </c>
      <c r="C325">
        <v>93727.8125</v>
      </c>
      <c r="D325">
        <v>271994.5</v>
      </c>
      <c r="E325">
        <v>9490504</v>
      </c>
      <c r="F325">
        <v>414837.0625</v>
      </c>
    </row>
    <row r="326" spans="1:6" x14ac:dyDescent="0.35">
      <c r="A326">
        <v>9801</v>
      </c>
      <c r="B326" s="1">
        <f>DATE(2050,11,1) + TIME(0,0,0)</f>
        <v>55093</v>
      </c>
      <c r="C326">
        <v>95956.625</v>
      </c>
      <c r="D326">
        <v>281061</v>
      </c>
      <c r="E326">
        <v>9719640</v>
      </c>
      <c r="F326">
        <v>427287.21875</v>
      </c>
    </row>
    <row r="327" spans="1:6" x14ac:dyDescent="0.35">
      <c r="A327">
        <v>9831</v>
      </c>
      <c r="B327" s="1">
        <f>DATE(2050,12,1) + TIME(0,0,0)</f>
        <v>55123</v>
      </c>
      <c r="C327">
        <v>92020.367188000004</v>
      </c>
      <c r="D327">
        <v>271993.03125</v>
      </c>
      <c r="E327">
        <v>9324513</v>
      </c>
      <c r="F327">
        <v>412250.78125</v>
      </c>
    </row>
    <row r="328" spans="1:6" x14ac:dyDescent="0.35">
      <c r="A328">
        <v>9862</v>
      </c>
      <c r="B328" s="1">
        <f>DATE(2051,1,1) + TIME(0,0,0)</f>
        <v>55154</v>
      </c>
      <c r="C328">
        <v>94231.023438000004</v>
      </c>
      <c r="D328">
        <v>281058.1875</v>
      </c>
      <c r="E328">
        <v>9553054</v>
      </c>
      <c r="F328">
        <v>424677.90625</v>
      </c>
    </row>
    <row r="329" spans="1:6" x14ac:dyDescent="0.35">
      <c r="A329">
        <v>9893</v>
      </c>
      <c r="B329" s="1">
        <f>DATE(2051,2,1) + TIME(0,0,0)</f>
        <v>55185</v>
      </c>
      <c r="C329">
        <v>93387.789061999996</v>
      </c>
      <c r="D329">
        <v>281057.90625</v>
      </c>
      <c r="E329">
        <v>9472580</v>
      </c>
      <c r="F329">
        <v>423391.3125</v>
      </c>
    </row>
    <row r="330" spans="1:6" x14ac:dyDescent="0.35">
      <c r="A330">
        <v>9921</v>
      </c>
      <c r="B330" s="1">
        <f>DATE(2051,3,1) + TIME(0,0,0)</f>
        <v>55213</v>
      </c>
      <c r="C330">
        <v>83647.226561999996</v>
      </c>
      <c r="D330">
        <v>253848.51561999999</v>
      </c>
      <c r="E330">
        <v>8486581</v>
      </c>
      <c r="F330">
        <v>381391.9375</v>
      </c>
    </row>
    <row r="331" spans="1:6" x14ac:dyDescent="0.35">
      <c r="A331">
        <v>9952</v>
      </c>
      <c r="B331" s="1">
        <f>DATE(2051,4,1) + TIME(0,0,0)</f>
        <v>55244</v>
      </c>
      <c r="C331">
        <v>91821.289061999996</v>
      </c>
      <c r="D331">
        <v>281044.84375</v>
      </c>
      <c r="E331">
        <v>9319765</v>
      </c>
      <c r="F331">
        <v>420999.53125</v>
      </c>
    </row>
    <row r="332" spans="1:6" x14ac:dyDescent="0.35">
      <c r="A332">
        <v>9982</v>
      </c>
      <c r="B332" s="1">
        <f>DATE(2051,5,1) + TIME(0,0,0)</f>
        <v>55274</v>
      </c>
      <c r="C332">
        <v>88103.242188000004</v>
      </c>
      <c r="D332">
        <v>271981.4375</v>
      </c>
      <c r="E332">
        <v>8946672</v>
      </c>
      <c r="F332">
        <v>406268.46875</v>
      </c>
    </row>
    <row r="333" spans="1:6" x14ac:dyDescent="0.35">
      <c r="A333">
        <v>10013</v>
      </c>
      <c r="B333" s="1">
        <f>DATE(2051,6,1) + TIME(0,0,0)</f>
        <v>55305</v>
      </c>
      <c r="C333">
        <v>90260.039061999996</v>
      </c>
      <c r="D333">
        <v>281051.46875</v>
      </c>
      <c r="E333">
        <v>9170995</v>
      </c>
      <c r="F333">
        <v>418595.25</v>
      </c>
    </row>
    <row r="334" spans="1:6" x14ac:dyDescent="0.35">
      <c r="A334">
        <v>10043</v>
      </c>
      <c r="B334" s="1">
        <f>DATE(2051,7,1) + TIME(0,0,0)</f>
        <v>55335</v>
      </c>
      <c r="C334">
        <v>86595.835938000004</v>
      </c>
      <c r="D334">
        <v>271985.3125</v>
      </c>
      <c r="E334">
        <v>8803254</v>
      </c>
      <c r="F334">
        <v>403972.9375</v>
      </c>
    </row>
    <row r="335" spans="1:6" x14ac:dyDescent="0.35">
      <c r="A335">
        <v>10074</v>
      </c>
      <c r="B335" s="1">
        <f>DATE(2051,8,1) + TIME(0,0,0)</f>
        <v>55366</v>
      </c>
      <c r="C335">
        <v>88725.585938000004</v>
      </c>
      <c r="D335">
        <v>281051.09375</v>
      </c>
      <c r="E335">
        <v>9025065</v>
      </c>
      <c r="F335">
        <v>416249.375</v>
      </c>
    </row>
    <row r="336" spans="1:6" x14ac:dyDescent="0.35">
      <c r="A336">
        <v>10105</v>
      </c>
      <c r="B336" s="1">
        <f>DATE(2051,9,1) + TIME(0,0,0)</f>
        <v>55397</v>
      </c>
      <c r="C336">
        <v>87968.65625</v>
      </c>
      <c r="D336">
        <v>281054.0625</v>
      </c>
      <c r="E336">
        <v>8952562</v>
      </c>
      <c r="F336">
        <v>415078.3125</v>
      </c>
    </row>
    <row r="337" spans="1:6" x14ac:dyDescent="0.35">
      <c r="A337">
        <v>10135</v>
      </c>
      <c r="B337" s="1">
        <f>DATE(2051,10,1) + TIME(0,0,0)</f>
        <v>55427</v>
      </c>
      <c r="C337">
        <v>84420.296875</v>
      </c>
      <c r="D337">
        <v>271986.03125</v>
      </c>
      <c r="E337">
        <v>8595958</v>
      </c>
      <c r="F337">
        <v>400606.34375</v>
      </c>
    </row>
    <row r="338" spans="1:6" x14ac:dyDescent="0.35">
      <c r="A338">
        <v>10166</v>
      </c>
      <c r="B338" s="1">
        <f>DATE(2051,11,1) + TIME(0,0,0)</f>
        <v>55458</v>
      </c>
      <c r="C338">
        <v>86508.03125</v>
      </c>
      <c r="D338">
        <v>281051.875</v>
      </c>
      <c r="E338">
        <v>8813640</v>
      </c>
      <c r="F338">
        <v>412814.25</v>
      </c>
    </row>
    <row r="339" spans="1:6" x14ac:dyDescent="0.35">
      <c r="A339">
        <v>10196</v>
      </c>
      <c r="B339" s="1">
        <f>DATE(2051,12,1) + TIME(0,0,0)</f>
        <v>55488</v>
      </c>
      <c r="C339">
        <v>83034.421875</v>
      </c>
      <c r="D339">
        <v>271984.03125</v>
      </c>
      <c r="E339">
        <v>8464665</v>
      </c>
      <c r="F339">
        <v>398440.875</v>
      </c>
    </row>
    <row r="340" spans="1:6" x14ac:dyDescent="0.35">
      <c r="A340">
        <v>10227</v>
      </c>
      <c r="B340" s="1">
        <f>DATE(2052,1,1) + TIME(0,0,0)</f>
        <v>55519</v>
      </c>
      <c r="C340">
        <v>85104.078125</v>
      </c>
      <c r="D340">
        <v>281047.53125</v>
      </c>
      <c r="E340">
        <v>8681052</v>
      </c>
      <c r="F340">
        <v>410604.59375</v>
      </c>
    </row>
    <row r="341" spans="1:6" x14ac:dyDescent="0.35">
      <c r="A341">
        <v>10258</v>
      </c>
      <c r="B341" s="1">
        <f>DATE(2052,2,1) + TIME(0,0,0)</f>
        <v>55550</v>
      </c>
      <c r="C341">
        <v>84405.773438000004</v>
      </c>
      <c r="D341">
        <v>281050.0625</v>
      </c>
      <c r="E341">
        <v>8614821</v>
      </c>
      <c r="F341">
        <v>409499.65625</v>
      </c>
    </row>
    <row r="342" spans="1:6" x14ac:dyDescent="0.35">
      <c r="A342">
        <v>10287</v>
      </c>
      <c r="B342" s="1">
        <f>DATE(2052,3,1) + TIME(0,0,0)</f>
        <v>55579</v>
      </c>
      <c r="C342">
        <v>78335.882811999996</v>
      </c>
      <c r="D342">
        <v>262917.0625</v>
      </c>
      <c r="E342">
        <v>7999595.5</v>
      </c>
      <c r="F342">
        <v>382129.09375</v>
      </c>
    </row>
    <row r="343" spans="1:6" x14ac:dyDescent="0.35">
      <c r="A343">
        <v>10318</v>
      </c>
      <c r="B343" s="1">
        <f>DATE(2052,4,1) + TIME(0,0,0)</f>
        <v>55610</v>
      </c>
      <c r="C343">
        <v>83069.484375</v>
      </c>
      <c r="D343">
        <v>281049.34375</v>
      </c>
      <c r="E343">
        <v>8487718</v>
      </c>
      <c r="F343">
        <v>407398.3125</v>
      </c>
    </row>
    <row r="344" spans="1:6" x14ac:dyDescent="0.35">
      <c r="A344">
        <v>10348</v>
      </c>
      <c r="B344" s="1">
        <f>DATE(2052,5,1) + TIME(0,0,0)</f>
        <v>55640</v>
      </c>
      <c r="C344">
        <v>79757.601561999996</v>
      </c>
      <c r="D344">
        <v>271982.15625</v>
      </c>
      <c r="E344">
        <v>8153741</v>
      </c>
      <c r="F344">
        <v>393260.09375</v>
      </c>
    </row>
    <row r="345" spans="1:6" x14ac:dyDescent="0.35">
      <c r="A345">
        <v>10379</v>
      </c>
      <c r="B345" s="1">
        <f>DATE(2052,6,1) + TIME(0,0,0)</f>
        <v>55671</v>
      </c>
      <c r="C345">
        <v>81766.640625</v>
      </c>
      <c r="D345">
        <v>281047.15625</v>
      </c>
      <c r="E345">
        <v>8363699.5</v>
      </c>
      <c r="F345">
        <v>405311.75</v>
      </c>
    </row>
    <row r="346" spans="1:6" x14ac:dyDescent="0.35">
      <c r="A346">
        <v>10409</v>
      </c>
      <c r="B346" s="1">
        <f>DATE(2052,7,1) + TIME(0,0,0)</f>
        <v>55701</v>
      </c>
      <c r="C346">
        <v>78520.539061999996</v>
      </c>
      <c r="D346">
        <v>271979.84375</v>
      </c>
      <c r="E346">
        <v>8035751</v>
      </c>
      <c r="F346">
        <v>391259.875</v>
      </c>
    </row>
    <row r="347" spans="1:6" x14ac:dyDescent="0.35">
      <c r="A347">
        <v>10440</v>
      </c>
      <c r="B347" s="1">
        <f>DATE(2052,8,1) + TIME(0,0,0)</f>
        <v>55732</v>
      </c>
      <c r="C347">
        <v>80522.609375</v>
      </c>
      <c r="D347">
        <v>281038.90625</v>
      </c>
      <c r="E347">
        <v>8242775.5</v>
      </c>
      <c r="F347">
        <v>403270.0625</v>
      </c>
    </row>
    <row r="348" spans="1:6" x14ac:dyDescent="0.35">
      <c r="A348">
        <v>10471</v>
      </c>
      <c r="B348" s="1">
        <f>DATE(2052,9,1) + TIME(0,0,0)</f>
        <v>55763</v>
      </c>
      <c r="C348">
        <v>79913.90625</v>
      </c>
      <c r="D348">
        <v>281041.03125</v>
      </c>
      <c r="E348">
        <v>8183301.5</v>
      </c>
      <c r="F348">
        <v>402250.46875</v>
      </c>
    </row>
    <row r="349" spans="1:6" x14ac:dyDescent="0.35">
      <c r="A349">
        <v>10501</v>
      </c>
      <c r="B349" s="1">
        <f>DATE(2052,10,1) + TIME(0,0,0)</f>
        <v>55793</v>
      </c>
      <c r="C349">
        <v>76762.5625</v>
      </c>
      <c r="D349">
        <v>271974.5</v>
      </c>
      <c r="E349">
        <v>7863555.5</v>
      </c>
      <c r="F349">
        <v>388334.40625</v>
      </c>
    </row>
    <row r="350" spans="1:6" x14ac:dyDescent="0.35">
      <c r="A350">
        <v>10532</v>
      </c>
      <c r="B350" s="1">
        <f>DATE(2052,11,1) + TIME(0,0,0)</f>
        <v>55824</v>
      </c>
      <c r="C350">
        <v>78735.960938000004</v>
      </c>
      <c r="D350">
        <v>281038.21875</v>
      </c>
      <c r="E350">
        <v>8068555.5</v>
      </c>
      <c r="F350">
        <v>400286.5625</v>
      </c>
    </row>
    <row r="351" spans="1:6" x14ac:dyDescent="0.35">
      <c r="A351">
        <v>10562</v>
      </c>
      <c r="B351" s="1">
        <f>DATE(2052,12,1) + TIME(0,0,0)</f>
        <v>55854</v>
      </c>
      <c r="C351">
        <v>75643.34375</v>
      </c>
      <c r="D351">
        <v>271973.21875</v>
      </c>
      <c r="E351">
        <v>7754485</v>
      </c>
      <c r="F351">
        <v>386456.09375</v>
      </c>
    </row>
    <row r="352" spans="1:6" x14ac:dyDescent="0.35">
      <c r="A352">
        <v>10593</v>
      </c>
      <c r="B352" s="1">
        <f>DATE(2053,1,1) + TIME(0,0,0)</f>
        <v>55885</v>
      </c>
      <c r="C352">
        <v>77597.710938000004</v>
      </c>
      <c r="D352">
        <v>281038.25</v>
      </c>
      <c r="E352">
        <v>7957941</v>
      </c>
      <c r="F352">
        <v>398367.21875</v>
      </c>
    </row>
    <row r="353" spans="1:6" x14ac:dyDescent="0.35">
      <c r="A353">
        <v>10624</v>
      </c>
      <c r="B353" s="1">
        <f>DATE(2053,2,1) + TIME(0,0,0)</f>
        <v>55916</v>
      </c>
      <c r="C353">
        <v>77039.398438000004</v>
      </c>
      <c r="D353">
        <v>281035.40625</v>
      </c>
      <c r="E353">
        <v>7903114.5</v>
      </c>
      <c r="F353">
        <v>397410.9375</v>
      </c>
    </row>
    <row r="354" spans="1:6" x14ac:dyDescent="0.35">
      <c r="A354">
        <v>10652</v>
      </c>
      <c r="B354" s="1">
        <f>DATE(2053,3,1) + TIME(0,0,0)</f>
        <v>55944</v>
      </c>
      <c r="C354">
        <v>69110.445311999996</v>
      </c>
      <c r="D354">
        <v>253837.04688000001</v>
      </c>
      <c r="E354">
        <v>7091655</v>
      </c>
      <c r="F354">
        <v>358182.25</v>
      </c>
    </row>
    <row r="355" spans="1:6" x14ac:dyDescent="0.35">
      <c r="A355">
        <v>10683</v>
      </c>
      <c r="B355" s="1">
        <f>DATE(2053,4,1) + TIME(0,0,0)</f>
        <v>55975</v>
      </c>
      <c r="C355">
        <v>75987.578125</v>
      </c>
      <c r="D355">
        <v>281034.78125</v>
      </c>
      <c r="E355">
        <v>7799755.5</v>
      </c>
      <c r="F355">
        <v>395614.03125</v>
      </c>
    </row>
    <row r="356" spans="1:6" x14ac:dyDescent="0.35">
      <c r="A356">
        <v>10713</v>
      </c>
      <c r="B356" s="1">
        <f>DATE(2053,5,1) + TIME(0,0,0)</f>
        <v>56005</v>
      </c>
      <c r="C356">
        <v>73033.796875</v>
      </c>
      <c r="D356">
        <v>271970.25</v>
      </c>
      <c r="E356">
        <v>7498770</v>
      </c>
      <c r="F356">
        <v>381984.5625</v>
      </c>
    </row>
    <row r="357" spans="1:6" x14ac:dyDescent="0.35">
      <c r="A357">
        <v>10744</v>
      </c>
      <c r="B357" s="1">
        <f>DATE(2053,6,1) + TIME(0,0,0)</f>
        <v>56036</v>
      </c>
      <c r="C357">
        <v>74953.960938000004</v>
      </c>
      <c r="D357">
        <v>281036.5</v>
      </c>
      <c r="E357">
        <v>7697021.5</v>
      </c>
      <c r="F357">
        <v>393799.78125</v>
      </c>
    </row>
    <row r="358" spans="1:6" x14ac:dyDescent="0.35">
      <c r="A358">
        <v>10774</v>
      </c>
      <c r="B358" s="1">
        <f>DATE(2053,7,1) + TIME(0,0,0)</f>
        <v>56066</v>
      </c>
      <c r="C358">
        <v>72054.367188000004</v>
      </c>
      <c r="D358">
        <v>271972.1875</v>
      </c>
      <c r="E358">
        <v>7397946.5</v>
      </c>
      <c r="F358">
        <v>380252.3125</v>
      </c>
    </row>
    <row r="359" spans="1:6" x14ac:dyDescent="0.35">
      <c r="A359">
        <v>10805</v>
      </c>
      <c r="B359" s="1">
        <f>DATE(2053,8,1) + TIME(0,0,0)</f>
        <v>56097</v>
      </c>
      <c r="C359">
        <v>73956.289061999996</v>
      </c>
      <c r="D359">
        <v>281038.96875</v>
      </c>
      <c r="E359">
        <v>7593331</v>
      </c>
      <c r="F359">
        <v>391718.84375</v>
      </c>
    </row>
    <row r="360" spans="1:6" x14ac:dyDescent="0.35">
      <c r="A360">
        <v>10836</v>
      </c>
      <c r="B360" s="1">
        <f>DATE(2053,9,1) + TIME(0,0,0)</f>
        <v>56128</v>
      </c>
      <c r="C360">
        <v>73457.210938000004</v>
      </c>
      <c r="D360">
        <v>281038.0625</v>
      </c>
      <c r="E360">
        <v>7540204</v>
      </c>
      <c r="F360">
        <v>390769.0625</v>
      </c>
    </row>
    <row r="361" spans="1:6" x14ac:dyDescent="0.35">
      <c r="A361">
        <v>10866</v>
      </c>
      <c r="B361" s="1">
        <f>DATE(2053,10,1) + TIME(0,0,0)</f>
        <v>56158</v>
      </c>
      <c r="C361">
        <v>70608.515625</v>
      </c>
      <c r="D361">
        <v>271969.78125</v>
      </c>
      <c r="E361">
        <v>7246020.5</v>
      </c>
      <c r="F361">
        <v>377291.40625</v>
      </c>
    </row>
    <row r="362" spans="1:6" x14ac:dyDescent="0.35">
      <c r="A362">
        <v>10897</v>
      </c>
      <c r="B362" s="1">
        <f>DATE(2053,11,1) + TIME(0,0,0)</f>
        <v>56189</v>
      </c>
      <c r="C362">
        <v>72476.859375</v>
      </c>
      <c r="D362">
        <v>281032.71875</v>
      </c>
      <c r="E362">
        <v>7436283</v>
      </c>
      <c r="F362">
        <v>388948.5</v>
      </c>
    </row>
    <row r="363" spans="1:6" x14ac:dyDescent="0.35">
      <c r="A363">
        <v>10927</v>
      </c>
      <c r="B363" s="1">
        <f>DATE(2053,12,1) + TIME(0,0,0)</f>
        <v>56219</v>
      </c>
      <c r="C363">
        <v>69679.960938000004</v>
      </c>
      <c r="D363">
        <v>271964.59375</v>
      </c>
      <c r="E363">
        <v>7147420</v>
      </c>
      <c r="F363">
        <v>375562.78125</v>
      </c>
    </row>
    <row r="364" spans="1:6" x14ac:dyDescent="0.35">
      <c r="A364">
        <v>10958</v>
      </c>
      <c r="B364" s="1">
        <f>DATE(2054,1,1) + TIME(0,0,0)</f>
        <v>56250</v>
      </c>
      <c r="C364">
        <v>71529.625</v>
      </c>
      <c r="D364">
        <v>281030.46875</v>
      </c>
      <c r="E364">
        <v>7335543</v>
      </c>
      <c r="F364">
        <v>387195.78125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2023-04-09T21:24:06Z</dcterms:created>
  <dcterms:modified xsi:type="dcterms:W3CDTF">2023-04-09T21:24:40Z</dcterms:modified>
</cp:coreProperties>
</file>