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CEP 2022/Periodo IV/AEPP/Modelo de Simulacao/Tarefa 02/Planilhas Excel - Produção/"/>
    </mc:Choice>
  </mc:AlternateContent>
  <xr:revisionPtr revIDLastSave="0" documentId="8_{BC82A136-5C95-44E2-9A18-47B94BA7537E}" xr6:coauthVersionLast="47" xr6:coauthVersionMax="47" xr10:uidLastSave="{00000000-0000-0000-0000-000000000000}"/>
  <bookViews>
    <workbookView xWindow="-110" yWindow="-110" windowWidth="19420" windowHeight="10300" xr2:uid="{DEC1B77D-3191-4690-A9BC-4AEE367F75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<sst xmlns="http://schemas.openxmlformats.org/spreadsheetml/2006/main" count="7" uniqueCount="7">
  <si>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02\Resultados\Pituba_Down.sr3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</si>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</sst>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C0F28-568D-48DA-A015-D19D2F97EA0D}" name="Tabela1" displayName="Tabela1" ref="A3:F364" totalsRowShown="0">
  <autoFilter ref="A3:F364" xr:uid="{763C0F28-568D-48DA-A015-D19D2F97EA0D}"/>
  <tableColumns count="6">
    <tableColumn id="1" xr3:uid="{4CB6AFC4-2B1D-4E53-9576-AD1D77FF376B}" name="Time (day)"/>
    <tableColumn id="2" xr3:uid="{3B4B3811-D505-417E-91F5-C582F362503B}" name="Date" dataDxfId="0"/>
    <tableColumn id="3" xr3:uid="{8BECA3E4-0E3B-472B-A5EF-44170393944A}" name="Plataforma-PRO-Period Oil Production - Monthly SC (m3)"/>
    <tableColumn id="4" xr3:uid="{696B843C-AB0A-405F-B9D1-6C47449E014F}" name="Plataforma-PRO-Period Water Production - Monthly SC (m3)"/>
    <tableColumn id="5" xr3:uid="{06984B76-EBD8-4544-8288-A3A3B34DFEE4}" name="Plataforma-PRO-Period Gas Production - Monthly SC (m3)"/>
    <tableColumn id="6" xr3:uid="{D45AD2C6-4F19-431B-9ABE-7A906AE03095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94E3-87C0-4466-A62A-AB2850742E5A}">
  <dimension ref="A1:F364"/>
  <sheetViews>
    <sheetView tabSelected="1" workbookViewId="0"/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0</v>
      </c>
      <c r="D53">
        <v>0</v>
      </c>
      <c r="E53">
        <v>0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0</v>
      </c>
      <c r="D54">
        <v>0</v>
      </c>
      <c r="E54">
        <v>0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0</v>
      </c>
      <c r="D55">
        <v>0</v>
      </c>
      <c r="E55">
        <v>0</v>
      </c>
      <c r="F55">
        <v>0</v>
      </c>
    </row>
    <row r="56" spans="1:6" x14ac:dyDescent="0.35">
      <c r="A56">
        <v>1582</v>
      </c>
      <c r="B56" s="1">
        <f>DATE(2028,5,1) + TIME(0,0,0)</f>
        <v>46874</v>
      </c>
      <c r="C56">
        <v>0</v>
      </c>
      <c r="D56">
        <v>0</v>
      </c>
      <c r="E56">
        <v>0</v>
      </c>
      <c r="F56">
        <v>0</v>
      </c>
    </row>
    <row r="57" spans="1:6" x14ac:dyDescent="0.35">
      <c r="A57">
        <v>1613</v>
      </c>
      <c r="B57" s="1">
        <f>DATE(2028,6,1) + TIME(0,0,0)</f>
        <v>46905</v>
      </c>
      <c r="C57">
        <v>0</v>
      </c>
      <c r="D57">
        <v>0</v>
      </c>
      <c r="E57">
        <v>0</v>
      </c>
      <c r="F57">
        <v>0</v>
      </c>
    </row>
    <row r="58" spans="1:6" x14ac:dyDescent="0.35">
      <c r="A58">
        <v>1643</v>
      </c>
      <c r="B58" s="1">
        <f>DATE(2028,7,1) + TIME(0,0,0)</f>
        <v>46935</v>
      </c>
      <c r="C58">
        <v>0</v>
      </c>
      <c r="D58">
        <v>0</v>
      </c>
      <c r="E58">
        <v>0</v>
      </c>
      <c r="F58">
        <v>0</v>
      </c>
    </row>
    <row r="59" spans="1:6" x14ac:dyDescent="0.35">
      <c r="A59">
        <v>1674</v>
      </c>
      <c r="B59" s="1">
        <f>DATE(2028,8,1) + TIME(0,0,0)</f>
        <v>46966</v>
      </c>
      <c r="C59">
        <v>0</v>
      </c>
      <c r="D59">
        <v>0</v>
      </c>
      <c r="E59">
        <v>0</v>
      </c>
      <c r="F59">
        <v>0</v>
      </c>
    </row>
    <row r="60" spans="1:6" x14ac:dyDescent="0.35">
      <c r="A60">
        <v>1705</v>
      </c>
      <c r="B60" s="1">
        <f>DATE(2028,9,1) + TIME(0,0,0)</f>
        <v>46997</v>
      </c>
      <c r="C60">
        <v>0</v>
      </c>
      <c r="D60">
        <v>0</v>
      </c>
      <c r="E60">
        <v>0</v>
      </c>
      <c r="F60">
        <v>0</v>
      </c>
    </row>
    <row r="61" spans="1:6" x14ac:dyDescent="0.35">
      <c r="A61">
        <v>1735</v>
      </c>
      <c r="B61" s="1">
        <f>DATE(2028,10,1) + TIME(0,0,0)</f>
        <v>47027</v>
      </c>
      <c r="C61">
        <v>0</v>
      </c>
      <c r="D61">
        <v>0</v>
      </c>
      <c r="E61">
        <v>0</v>
      </c>
      <c r="F61">
        <v>0</v>
      </c>
    </row>
    <row r="62" spans="1:6" x14ac:dyDescent="0.35">
      <c r="A62">
        <v>1766</v>
      </c>
      <c r="B62" s="1">
        <f>DATE(2028,11,1) + TIME(0,0,0)</f>
        <v>47058</v>
      </c>
      <c r="C62">
        <v>0</v>
      </c>
      <c r="D62">
        <v>0</v>
      </c>
      <c r="E62">
        <v>0</v>
      </c>
      <c r="F62">
        <v>0</v>
      </c>
    </row>
    <row r="63" spans="1:6" x14ac:dyDescent="0.35">
      <c r="A63">
        <v>1796</v>
      </c>
      <c r="B63" s="1">
        <f>DATE(2028,12,1) + TIME(0,0,0)</f>
        <v>47088</v>
      </c>
      <c r="C63">
        <v>0</v>
      </c>
      <c r="D63">
        <v>0</v>
      </c>
      <c r="E63">
        <v>0</v>
      </c>
      <c r="F63">
        <v>0</v>
      </c>
    </row>
    <row r="64" spans="1:6" x14ac:dyDescent="0.35">
      <c r="A64">
        <v>1827</v>
      </c>
      <c r="B64" s="1">
        <f>DATE(2029,1,1) + TIME(0,0,0)</f>
        <v>47119</v>
      </c>
      <c r="C64">
        <v>0</v>
      </c>
      <c r="D64">
        <v>0</v>
      </c>
      <c r="E64">
        <v>0</v>
      </c>
      <c r="F64">
        <v>0</v>
      </c>
    </row>
    <row r="65" spans="1:6" x14ac:dyDescent="0.35">
      <c r="A65">
        <v>1858</v>
      </c>
      <c r="B65" s="1">
        <f>DATE(2029,2,1) + TIME(0,0,0)</f>
        <v>47150</v>
      </c>
      <c r="C65">
        <v>58899.292969000002</v>
      </c>
      <c r="D65">
        <v>0.70691287518000001</v>
      </c>
      <c r="E65">
        <v>4620710</v>
      </c>
      <c r="F65">
        <v>0</v>
      </c>
    </row>
    <row r="66" spans="1:6" x14ac:dyDescent="0.35">
      <c r="A66">
        <v>1886</v>
      </c>
      <c r="B66" s="1">
        <f>DATE(2029,3,1) + TIME(0,0,0)</f>
        <v>47178</v>
      </c>
      <c r="C66">
        <v>53198.722655999998</v>
      </c>
      <c r="D66">
        <v>1.2766771317000001</v>
      </c>
      <c r="E66">
        <v>4173494.25</v>
      </c>
      <c r="F66">
        <v>0</v>
      </c>
    </row>
    <row r="67" spans="1:6" x14ac:dyDescent="0.35">
      <c r="A67">
        <v>1917</v>
      </c>
      <c r="B67" s="1">
        <f>DATE(2029,4,1) + TIME(0,0,0)</f>
        <v>47209</v>
      </c>
      <c r="C67">
        <v>58898.160155999998</v>
      </c>
      <c r="D67">
        <v>1.8385951518999999</v>
      </c>
      <c r="E67">
        <v>4620621</v>
      </c>
      <c r="F67">
        <v>7799.8183594000002</v>
      </c>
    </row>
    <row r="68" spans="1:6" x14ac:dyDescent="0.35">
      <c r="A68">
        <v>1947</v>
      </c>
      <c r="B68" s="1">
        <f>DATE(2029,5,1) + TIME(0,0,0)</f>
        <v>47239</v>
      </c>
      <c r="C68">
        <v>56997.640625</v>
      </c>
      <c r="D68">
        <v>2.3587965965</v>
      </c>
      <c r="E68">
        <v>4471523.5</v>
      </c>
      <c r="F68">
        <v>7506.1235352000003</v>
      </c>
    </row>
    <row r="69" spans="1:6" x14ac:dyDescent="0.35">
      <c r="A69">
        <v>1978</v>
      </c>
      <c r="B69" s="1">
        <f>DATE(2029,6,1) + TIME(0,0,0)</f>
        <v>47270</v>
      </c>
      <c r="C69">
        <v>117794.4375</v>
      </c>
      <c r="D69">
        <v>5.5653734207000003</v>
      </c>
      <c r="E69">
        <v>9229071</v>
      </c>
      <c r="F69">
        <v>8368.9599608999997</v>
      </c>
    </row>
    <row r="70" spans="1:6" x14ac:dyDescent="0.35">
      <c r="A70">
        <v>2008</v>
      </c>
      <c r="B70" s="1">
        <f>DATE(2029,7,1) + TIME(0,0,0)</f>
        <v>47300</v>
      </c>
      <c r="C70">
        <v>113990.35156</v>
      </c>
      <c r="D70">
        <v>9.6503658295000001</v>
      </c>
      <c r="E70">
        <v>8558121</v>
      </c>
      <c r="F70">
        <v>9147.3808594000002</v>
      </c>
    </row>
    <row r="71" spans="1:6" x14ac:dyDescent="0.35">
      <c r="A71">
        <v>2039</v>
      </c>
      <c r="B71" s="1">
        <f>DATE(2029,8,1) + TIME(0,0,0)</f>
        <v>47331</v>
      </c>
      <c r="C71">
        <v>104015.69531</v>
      </c>
      <c r="D71">
        <v>9.0560102462999996</v>
      </c>
      <c r="E71">
        <v>7777102</v>
      </c>
      <c r="F71">
        <v>10080.162109000001</v>
      </c>
    </row>
    <row r="72" spans="1:6" x14ac:dyDescent="0.35">
      <c r="A72">
        <v>2070</v>
      </c>
      <c r="B72" s="1">
        <f>DATE(2029,9,1) + TIME(0,0,0)</f>
        <v>47362</v>
      </c>
      <c r="C72">
        <v>93602.789061999996</v>
      </c>
      <c r="D72">
        <v>8.9400711059999995</v>
      </c>
      <c r="E72">
        <v>6912411</v>
      </c>
      <c r="F72">
        <v>11096.815430000001</v>
      </c>
    </row>
    <row r="73" spans="1:6" x14ac:dyDescent="0.35">
      <c r="A73">
        <v>2100</v>
      </c>
      <c r="B73" s="1">
        <f>DATE(2029,10,1) + TIME(0,0,0)</f>
        <v>47392</v>
      </c>
      <c r="C73">
        <v>127920.79687999999</v>
      </c>
      <c r="D73">
        <v>8.3821859360000008</v>
      </c>
      <c r="E73">
        <v>10744023</v>
      </c>
      <c r="F73">
        <v>11191.174805000001</v>
      </c>
    </row>
    <row r="74" spans="1:6" x14ac:dyDescent="0.35">
      <c r="A74">
        <v>2131</v>
      </c>
      <c r="B74" s="1">
        <f>DATE(2029,11,1) + TIME(0,0,0)</f>
        <v>47423</v>
      </c>
      <c r="C74">
        <v>95808.65625</v>
      </c>
      <c r="D74">
        <v>7.3624691963000002</v>
      </c>
      <c r="E74">
        <v>7717119</v>
      </c>
      <c r="F74">
        <v>12394.834961</v>
      </c>
    </row>
    <row r="75" spans="1:6" x14ac:dyDescent="0.35">
      <c r="A75">
        <v>2161</v>
      </c>
      <c r="B75" s="1">
        <f>DATE(2029,12,1) + TIME(0,0,0)</f>
        <v>47453</v>
      </c>
      <c r="C75">
        <v>84759.804688000004</v>
      </c>
      <c r="D75">
        <v>6.6748142242000004</v>
      </c>
      <c r="E75">
        <v>6782093</v>
      </c>
      <c r="F75">
        <v>38055.621094000002</v>
      </c>
    </row>
    <row r="76" spans="1:6" x14ac:dyDescent="0.35">
      <c r="A76">
        <v>2192</v>
      </c>
      <c r="B76" s="1">
        <f>DATE(2030,1,1) + TIME(0,0,0)</f>
        <v>47484</v>
      </c>
      <c r="C76">
        <v>80372.71875</v>
      </c>
      <c r="D76">
        <v>6.3903212546999999</v>
      </c>
      <c r="E76">
        <v>6417953.5</v>
      </c>
      <c r="F76">
        <v>39864.679687999997</v>
      </c>
    </row>
    <row r="77" spans="1:6" x14ac:dyDescent="0.35">
      <c r="A77">
        <v>2223</v>
      </c>
      <c r="B77" s="1">
        <f>DATE(2030,2,1) + TIME(0,0,0)</f>
        <v>47515</v>
      </c>
      <c r="C77">
        <v>103740.14844</v>
      </c>
      <c r="D77">
        <v>9.3376417160000003</v>
      </c>
      <c r="E77">
        <v>8076091.5</v>
      </c>
      <c r="F77">
        <v>40305.050780999998</v>
      </c>
    </row>
    <row r="78" spans="1:6" x14ac:dyDescent="0.35">
      <c r="A78">
        <v>2251</v>
      </c>
      <c r="B78" s="1">
        <f>DATE(2030,3,1) + TIME(0,0,0)</f>
        <v>47543</v>
      </c>
      <c r="C78">
        <v>75881.460938000004</v>
      </c>
      <c r="D78">
        <v>6.5455560683999998</v>
      </c>
      <c r="E78">
        <v>5996450.5</v>
      </c>
      <c r="F78">
        <v>36852.339844000002</v>
      </c>
    </row>
    <row r="79" spans="1:6" x14ac:dyDescent="0.35">
      <c r="A79">
        <v>2282</v>
      </c>
      <c r="B79" s="1">
        <f>DATE(2030,4,1) + TIME(0,0,0)</f>
        <v>47574</v>
      </c>
      <c r="C79">
        <v>79733.546875</v>
      </c>
      <c r="D79">
        <v>6.7497849464000002</v>
      </c>
      <c r="E79">
        <v>6334314.5</v>
      </c>
      <c r="F79">
        <v>76439.859375</v>
      </c>
    </row>
    <row r="80" spans="1:6" x14ac:dyDescent="0.35">
      <c r="A80">
        <v>2312</v>
      </c>
      <c r="B80" s="1">
        <f>DATE(2030,5,1) + TIME(0,0,0)</f>
        <v>47604</v>
      </c>
      <c r="C80">
        <v>72404.765625</v>
      </c>
      <c r="D80">
        <v>5.9385185242</v>
      </c>
      <c r="E80">
        <v>5798251.5</v>
      </c>
      <c r="F80">
        <v>74392.476561999996</v>
      </c>
    </row>
    <row r="81" spans="1:6" x14ac:dyDescent="0.35">
      <c r="A81">
        <v>2343</v>
      </c>
      <c r="B81" s="1">
        <f>DATE(2030,6,1) + TIME(0,0,0)</f>
        <v>47635</v>
      </c>
      <c r="C81">
        <v>106146.53125</v>
      </c>
      <c r="D81">
        <v>6.2281627654999996</v>
      </c>
      <c r="E81">
        <v>9439720</v>
      </c>
      <c r="F81">
        <v>77146.28125</v>
      </c>
    </row>
    <row r="82" spans="1:6" x14ac:dyDescent="0.35">
      <c r="A82">
        <v>2373</v>
      </c>
      <c r="B82" s="1">
        <f>DATE(2030,7,1) + TIME(0,0,0)</f>
        <v>47665</v>
      </c>
      <c r="C82">
        <v>97203.882811999996</v>
      </c>
      <c r="D82">
        <v>5.6847229003999997</v>
      </c>
      <c r="E82">
        <v>8625711</v>
      </c>
      <c r="F82">
        <v>74961.375</v>
      </c>
    </row>
    <row r="83" spans="1:6" x14ac:dyDescent="0.35">
      <c r="A83">
        <v>2404</v>
      </c>
      <c r="B83" s="1">
        <f>DATE(2030,8,1) + TIME(0,0,0)</f>
        <v>47696</v>
      </c>
      <c r="C83">
        <v>98204.039061999996</v>
      </c>
      <c r="D83">
        <v>5.6868772507000003</v>
      </c>
      <c r="E83">
        <v>8720779</v>
      </c>
      <c r="F83">
        <v>113003.77344</v>
      </c>
    </row>
    <row r="84" spans="1:6" x14ac:dyDescent="0.35">
      <c r="A84">
        <v>2435</v>
      </c>
      <c r="B84" s="1">
        <f>DATE(2030,9,1) + TIME(0,0,0)</f>
        <v>47727</v>
      </c>
      <c r="C84">
        <v>95425.710938000004</v>
      </c>
      <c r="D84">
        <v>5.4431214333</v>
      </c>
      <c r="E84">
        <v>8483404</v>
      </c>
      <c r="F84">
        <v>113251.97656</v>
      </c>
    </row>
    <row r="85" spans="1:6" x14ac:dyDescent="0.35">
      <c r="A85">
        <v>2465</v>
      </c>
      <c r="B85" s="1">
        <f>DATE(2030,10,1) + TIME(0,0,0)</f>
        <v>47757</v>
      </c>
      <c r="C85">
        <v>140858.78125</v>
      </c>
      <c r="D85">
        <v>6.7216877937000001</v>
      </c>
      <c r="E85">
        <v>12920391</v>
      </c>
      <c r="F85">
        <v>106585.41406</v>
      </c>
    </row>
    <row r="86" spans="1:6" x14ac:dyDescent="0.35">
      <c r="A86">
        <v>2496</v>
      </c>
      <c r="B86" s="1">
        <f>DATE(2030,11,1) + TIME(0,0,0)</f>
        <v>47788</v>
      </c>
      <c r="C86">
        <v>120273.53906</v>
      </c>
      <c r="D86">
        <v>6.1895427704000001</v>
      </c>
      <c r="E86">
        <v>10926439</v>
      </c>
      <c r="F86">
        <v>99273.992188000004</v>
      </c>
    </row>
    <row r="87" spans="1:6" x14ac:dyDescent="0.35">
      <c r="A87">
        <v>2526</v>
      </c>
      <c r="B87" s="1">
        <f>DATE(2030,12,1) + TIME(0,0,0)</f>
        <v>47818</v>
      </c>
      <c r="C87">
        <v>113082.33594</v>
      </c>
      <c r="D87">
        <v>5.7983484267999996</v>
      </c>
      <c r="E87">
        <v>10256397</v>
      </c>
      <c r="F87">
        <v>162109.45311999999</v>
      </c>
    </row>
    <row r="88" spans="1:6" x14ac:dyDescent="0.35">
      <c r="A88">
        <v>2557</v>
      </c>
      <c r="B88" s="1">
        <f>DATE(2031,1,1) + TIME(0,0,0)</f>
        <v>47849</v>
      </c>
      <c r="C88">
        <v>114507.27344</v>
      </c>
      <c r="D88">
        <v>5.8090405464000003</v>
      </c>
      <c r="E88">
        <v>10384083</v>
      </c>
      <c r="F88">
        <v>164947.875</v>
      </c>
    </row>
    <row r="89" spans="1:6" x14ac:dyDescent="0.35">
      <c r="A89">
        <v>2588</v>
      </c>
      <c r="B89" s="1">
        <f>DATE(2031,2,1) + TIME(0,0,0)</f>
        <v>47880</v>
      </c>
      <c r="C89">
        <v>170190.95311999999</v>
      </c>
      <c r="D89">
        <v>6.3443346024</v>
      </c>
      <c r="E89">
        <v>16393820</v>
      </c>
      <c r="F89">
        <v>162886.375</v>
      </c>
    </row>
    <row r="90" spans="1:6" x14ac:dyDescent="0.35">
      <c r="A90">
        <v>2616</v>
      </c>
      <c r="B90" s="1">
        <f>DATE(2031,3,1) + TIME(0,0,0)</f>
        <v>47908</v>
      </c>
      <c r="C90">
        <v>151259.375</v>
      </c>
      <c r="D90">
        <v>5.8652486800999997</v>
      </c>
      <c r="E90">
        <v>14488274</v>
      </c>
      <c r="F90">
        <v>137028.32811999999</v>
      </c>
    </row>
    <row r="91" spans="1:6" x14ac:dyDescent="0.35">
      <c r="A91">
        <v>2647</v>
      </c>
      <c r="B91" s="1">
        <f>DATE(2031,4,1) + TIME(0,0,0)</f>
        <v>47939</v>
      </c>
      <c r="C91">
        <v>166298.46875</v>
      </c>
      <c r="D91">
        <v>6.5382761954999999</v>
      </c>
      <c r="E91">
        <v>15897069</v>
      </c>
      <c r="F91">
        <v>220040.42188000001</v>
      </c>
    </row>
    <row r="92" spans="1:6" x14ac:dyDescent="0.35">
      <c r="A92">
        <v>2677</v>
      </c>
      <c r="B92" s="1">
        <f>DATE(2031,5,1) + TIME(0,0,0)</f>
        <v>47969</v>
      </c>
      <c r="C92">
        <v>159768.82811999999</v>
      </c>
      <c r="D92">
        <v>6.3758277892999997</v>
      </c>
      <c r="E92">
        <v>15223485</v>
      </c>
      <c r="F92">
        <v>209699.5625</v>
      </c>
    </row>
    <row r="93" spans="1:6" x14ac:dyDescent="0.35">
      <c r="A93">
        <v>2708</v>
      </c>
      <c r="B93" s="1">
        <f>DATE(2031,6,1) + TIME(0,0,0)</f>
        <v>48000</v>
      </c>
      <c r="C93">
        <v>201660.60938000001</v>
      </c>
      <c r="D93">
        <v>7.0055289268000003</v>
      </c>
      <c r="E93">
        <v>19613970</v>
      </c>
      <c r="F93">
        <v>214652.3125</v>
      </c>
    </row>
    <row r="94" spans="1:6" x14ac:dyDescent="0.35">
      <c r="A94">
        <v>2738</v>
      </c>
      <c r="B94" s="1">
        <f>DATE(2031,7,1) + TIME(0,0,0)</f>
        <v>48030</v>
      </c>
      <c r="C94">
        <v>189400.04688000001</v>
      </c>
      <c r="D94">
        <v>6.8121137619000001</v>
      </c>
      <c r="E94">
        <v>18296890</v>
      </c>
      <c r="F94">
        <v>206111.60938000001</v>
      </c>
    </row>
    <row r="95" spans="1:6" x14ac:dyDescent="0.35">
      <c r="A95">
        <v>2769</v>
      </c>
      <c r="B95" s="1">
        <f>DATE(2031,8,1) + TIME(0,0,0)</f>
        <v>48061</v>
      </c>
      <c r="C95">
        <v>194399.9375</v>
      </c>
      <c r="D95">
        <v>7.0611042976</v>
      </c>
      <c r="E95">
        <v>18761934</v>
      </c>
      <c r="F95">
        <v>283051.8125</v>
      </c>
    </row>
    <row r="96" spans="1:6" x14ac:dyDescent="0.35">
      <c r="A96">
        <v>2800</v>
      </c>
      <c r="B96" s="1">
        <f>DATE(2031,9,1) + TIME(0,0,0)</f>
        <v>48092</v>
      </c>
      <c r="C96">
        <v>194296.125</v>
      </c>
      <c r="D96">
        <v>7.0736460685999996</v>
      </c>
      <c r="E96">
        <v>18750656</v>
      </c>
      <c r="F96">
        <v>274778.25</v>
      </c>
    </row>
    <row r="97" spans="1:6" x14ac:dyDescent="0.35">
      <c r="A97">
        <v>2830</v>
      </c>
      <c r="B97" s="1">
        <f>DATE(2031,10,1) + TIME(0,0,0)</f>
        <v>48122</v>
      </c>
      <c r="C97">
        <v>208356.5625</v>
      </c>
      <c r="D97">
        <v>7.7822804450999996</v>
      </c>
      <c r="E97">
        <v>19771130</v>
      </c>
      <c r="F97">
        <v>262083.84375</v>
      </c>
    </row>
    <row r="98" spans="1:6" x14ac:dyDescent="0.35">
      <c r="A98">
        <v>2861</v>
      </c>
      <c r="B98" s="1">
        <f>DATE(2031,11,1) + TIME(0,0,0)</f>
        <v>48153</v>
      </c>
      <c r="C98">
        <v>210172.89061999999</v>
      </c>
      <c r="D98">
        <v>8.0098524094000005</v>
      </c>
      <c r="E98">
        <v>20061224</v>
      </c>
      <c r="F98">
        <v>268540</v>
      </c>
    </row>
    <row r="99" spans="1:6" x14ac:dyDescent="0.35">
      <c r="A99">
        <v>2891</v>
      </c>
      <c r="B99" s="1">
        <f>DATE(2031,12,1) + TIME(0,0,0)</f>
        <v>48183</v>
      </c>
      <c r="C99">
        <v>201766.48438000001</v>
      </c>
      <c r="D99">
        <v>7.6883544922000002</v>
      </c>
      <c r="E99">
        <v>19286862</v>
      </c>
      <c r="F99">
        <v>277571.28125</v>
      </c>
    </row>
    <row r="100" spans="1:6" x14ac:dyDescent="0.35">
      <c r="A100">
        <v>2922</v>
      </c>
      <c r="B100" s="1">
        <f>DATE(2032,1,1) + TIME(0,0,0)</f>
        <v>48214</v>
      </c>
      <c r="C100">
        <v>206917.79688000001</v>
      </c>
      <c r="D100">
        <v>7.8193798064999998</v>
      </c>
      <c r="E100">
        <v>19835984</v>
      </c>
      <c r="F100">
        <v>286458.15625</v>
      </c>
    </row>
    <row r="101" spans="1:6" x14ac:dyDescent="0.35">
      <c r="A101">
        <v>2953</v>
      </c>
      <c r="B101" s="1">
        <f>DATE(2032,2,1) + TIME(0,0,0)</f>
        <v>48245</v>
      </c>
      <c r="C101">
        <v>231603.375</v>
      </c>
      <c r="D101">
        <v>8.2618770598999998</v>
      </c>
      <c r="E101">
        <v>22408414</v>
      </c>
      <c r="F101">
        <v>287518.40625</v>
      </c>
    </row>
    <row r="102" spans="1:6" x14ac:dyDescent="0.35">
      <c r="A102">
        <v>2982</v>
      </c>
      <c r="B102" s="1">
        <f>DATE(2032,3,1) + TIME(0,0,0)</f>
        <v>48274</v>
      </c>
      <c r="C102">
        <v>211297.5625</v>
      </c>
      <c r="D102">
        <v>7.6089901924000003</v>
      </c>
      <c r="E102">
        <v>20415270</v>
      </c>
      <c r="F102">
        <v>268586.03125</v>
      </c>
    </row>
    <row r="103" spans="1:6" x14ac:dyDescent="0.35">
      <c r="A103">
        <v>3013</v>
      </c>
      <c r="B103" s="1">
        <f>DATE(2032,4,1) + TIME(0,0,0)</f>
        <v>48305</v>
      </c>
      <c r="C103">
        <v>224615.70311999999</v>
      </c>
      <c r="D103">
        <v>8.0840368271000003</v>
      </c>
      <c r="E103">
        <v>21702578</v>
      </c>
      <c r="F103">
        <v>322115.21875</v>
      </c>
    </row>
    <row r="104" spans="1:6" x14ac:dyDescent="0.35">
      <c r="A104">
        <v>3043</v>
      </c>
      <c r="B104" s="1">
        <f>DATE(2032,5,1) + TIME(0,0,0)</f>
        <v>48335</v>
      </c>
      <c r="C104">
        <v>216723.71875</v>
      </c>
      <c r="D104">
        <v>7.7631058693000004</v>
      </c>
      <c r="E104">
        <v>20941042</v>
      </c>
      <c r="F104">
        <v>311375.375</v>
      </c>
    </row>
    <row r="105" spans="1:6" x14ac:dyDescent="0.35">
      <c r="A105">
        <v>3074</v>
      </c>
      <c r="B105" s="1">
        <f>DATE(2032,6,1) + TIME(0,0,0)</f>
        <v>48366</v>
      </c>
      <c r="C105">
        <v>255887.95311999999</v>
      </c>
      <c r="D105">
        <v>11.449571608999999</v>
      </c>
      <c r="E105">
        <v>24037264</v>
      </c>
      <c r="F105">
        <v>321631.09375</v>
      </c>
    </row>
    <row r="106" spans="1:6" x14ac:dyDescent="0.35">
      <c r="A106">
        <v>3104</v>
      </c>
      <c r="B106" s="1">
        <f>DATE(2032,7,1) + TIME(0,0,0)</f>
        <v>48396</v>
      </c>
      <c r="C106">
        <v>237761.15625</v>
      </c>
      <c r="D106">
        <v>10.039798737</v>
      </c>
      <c r="E106">
        <v>22552824</v>
      </c>
      <c r="F106">
        <v>311307</v>
      </c>
    </row>
    <row r="107" spans="1:6" x14ac:dyDescent="0.35">
      <c r="A107">
        <v>3135</v>
      </c>
      <c r="B107" s="1">
        <f>DATE(2032,8,1) + TIME(0,0,0)</f>
        <v>48427</v>
      </c>
      <c r="C107">
        <v>244055.28125</v>
      </c>
      <c r="D107">
        <v>10.059707641999999</v>
      </c>
      <c r="E107">
        <v>23230914</v>
      </c>
      <c r="F107">
        <v>389286.28125</v>
      </c>
    </row>
    <row r="108" spans="1:6" x14ac:dyDescent="0.35">
      <c r="A108">
        <v>3166</v>
      </c>
      <c r="B108" s="1">
        <f>DATE(2032,9,1) + TIME(0,0,0)</f>
        <v>48458</v>
      </c>
      <c r="C108">
        <v>246182.625</v>
      </c>
      <c r="D108">
        <v>9.7157335280999995</v>
      </c>
      <c r="E108">
        <v>23568042</v>
      </c>
      <c r="F108">
        <v>387812.65625</v>
      </c>
    </row>
    <row r="109" spans="1:6" x14ac:dyDescent="0.35">
      <c r="A109">
        <v>3196</v>
      </c>
      <c r="B109" s="1">
        <f>DATE(2032,10,1) + TIME(0,0,0)</f>
        <v>48488</v>
      </c>
      <c r="C109">
        <v>292942.46875</v>
      </c>
      <c r="D109">
        <v>9.2351961136000007</v>
      </c>
      <c r="E109">
        <v>28795356</v>
      </c>
      <c r="F109">
        <v>375123.375</v>
      </c>
    </row>
    <row r="110" spans="1:6" x14ac:dyDescent="0.35">
      <c r="A110">
        <v>3227</v>
      </c>
      <c r="B110" s="1">
        <f>DATE(2032,11,1) + TIME(0,0,0)</f>
        <v>48519</v>
      </c>
      <c r="C110">
        <v>303879.53125</v>
      </c>
      <c r="D110">
        <v>9.6263198852999992</v>
      </c>
      <c r="E110">
        <v>29804814</v>
      </c>
      <c r="F110">
        <v>386570.28125</v>
      </c>
    </row>
    <row r="111" spans="1:6" x14ac:dyDescent="0.35">
      <c r="A111">
        <v>3257</v>
      </c>
      <c r="B111" s="1">
        <f>DATE(2032,12,1) + TIME(0,0,0)</f>
        <v>48549</v>
      </c>
      <c r="C111">
        <v>287120.84375</v>
      </c>
      <c r="D111">
        <v>9.0672283172999997</v>
      </c>
      <c r="E111">
        <v>28171432</v>
      </c>
      <c r="F111">
        <v>442367.5</v>
      </c>
    </row>
    <row r="112" spans="1:6" x14ac:dyDescent="0.35">
      <c r="A112">
        <v>3288</v>
      </c>
      <c r="B112" s="1">
        <f>DATE(2033,1,1) + TIME(0,0,0)</f>
        <v>48580</v>
      </c>
      <c r="C112">
        <v>293757.65625</v>
      </c>
      <c r="D112">
        <v>9.0345563889000005</v>
      </c>
      <c r="E112">
        <v>28879130</v>
      </c>
      <c r="F112">
        <v>455805.65625</v>
      </c>
    </row>
    <row r="113" spans="1:6" x14ac:dyDescent="0.35">
      <c r="A113">
        <v>3319</v>
      </c>
      <c r="B113" s="1">
        <f>DATE(2033,2,1) + TIME(0,0,0)</f>
        <v>48611</v>
      </c>
      <c r="C113">
        <v>352600.40625</v>
      </c>
      <c r="D113">
        <v>8.8881959914999999</v>
      </c>
      <c r="E113">
        <v>34964292</v>
      </c>
      <c r="F113">
        <v>457069.875</v>
      </c>
    </row>
    <row r="114" spans="1:6" x14ac:dyDescent="0.35">
      <c r="A114">
        <v>3347</v>
      </c>
      <c r="B114" s="1">
        <f>DATE(2033,3,1) + TIME(0,0,0)</f>
        <v>48639</v>
      </c>
      <c r="C114">
        <v>319312.90625</v>
      </c>
      <c r="D114">
        <v>7.8515939712999998</v>
      </c>
      <c r="E114">
        <v>31729046</v>
      </c>
      <c r="F114">
        <v>416197.125</v>
      </c>
    </row>
    <row r="115" spans="1:6" x14ac:dyDescent="0.35">
      <c r="A115">
        <v>3378</v>
      </c>
      <c r="B115" s="1">
        <f>DATE(2033,4,1) + TIME(0,0,0)</f>
        <v>48670</v>
      </c>
      <c r="C115">
        <v>354704.25</v>
      </c>
      <c r="D115">
        <v>8.7086544037000007</v>
      </c>
      <c r="E115">
        <v>35288396</v>
      </c>
      <c r="F115">
        <v>532603.9375</v>
      </c>
    </row>
    <row r="116" spans="1:6" x14ac:dyDescent="0.35">
      <c r="A116">
        <v>3408</v>
      </c>
      <c r="B116" s="1">
        <f>DATE(2033,5,1) + TIME(0,0,0)</f>
        <v>48700</v>
      </c>
      <c r="C116">
        <v>346659.125</v>
      </c>
      <c r="D116">
        <v>8.9455289840999992</v>
      </c>
      <c r="E116">
        <v>34514372</v>
      </c>
      <c r="F116">
        <v>514899.375</v>
      </c>
    </row>
    <row r="117" spans="1:6" x14ac:dyDescent="0.35">
      <c r="A117">
        <v>3439</v>
      </c>
      <c r="B117" s="1">
        <f>DATE(2033,6,1) + TIME(0,0,0)</f>
        <v>48731</v>
      </c>
      <c r="C117">
        <v>419970.53125</v>
      </c>
      <c r="D117">
        <v>9.8413829803000006</v>
      </c>
      <c r="E117">
        <v>42232492</v>
      </c>
      <c r="F117">
        <v>532167.9375</v>
      </c>
    </row>
    <row r="118" spans="1:6" x14ac:dyDescent="0.35">
      <c r="A118">
        <v>3469</v>
      </c>
      <c r="B118" s="1">
        <f>DATE(2033,7,1) + TIME(0,0,0)</f>
        <v>48761</v>
      </c>
      <c r="C118">
        <v>411045.125</v>
      </c>
      <c r="D118">
        <v>10.576613426</v>
      </c>
      <c r="E118">
        <v>41041740</v>
      </c>
      <c r="F118">
        <v>514837.90625</v>
      </c>
    </row>
    <row r="119" spans="1:6" x14ac:dyDescent="0.35">
      <c r="A119">
        <v>3500</v>
      </c>
      <c r="B119" s="1">
        <f>DATE(2033,8,1) + TIME(0,0,0)</f>
        <v>48792</v>
      </c>
      <c r="C119">
        <v>425128.625</v>
      </c>
      <c r="D119">
        <v>11.705883026</v>
      </c>
      <c r="E119">
        <v>42203832</v>
      </c>
      <c r="F119">
        <v>602623.3125</v>
      </c>
    </row>
    <row r="120" spans="1:6" x14ac:dyDescent="0.35">
      <c r="A120">
        <v>3531</v>
      </c>
      <c r="B120" s="1">
        <f>DATE(2033,9,1) + TIME(0,0,0)</f>
        <v>48823</v>
      </c>
      <c r="C120">
        <v>416717.46875</v>
      </c>
      <c r="D120">
        <v>11.759676933</v>
      </c>
      <c r="E120">
        <v>41253884</v>
      </c>
      <c r="F120">
        <v>602308.375</v>
      </c>
    </row>
    <row r="121" spans="1:6" x14ac:dyDescent="0.35">
      <c r="A121">
        <v>3561</v>
      </c>
      <c r="B121" s="1">
        <f>DATE(2033,10,1) + TIME(0,0,0)</f>
        <v>48853</v>
      </c>
      <c r="C121">
        <v>453960.15625</v>
      </c>
      <c r="D121">
        <v>11.949138640999999</v>
      </c>
      <c r="E121">
        <v>45317648</v>
      </c>
      <c r="F121">
        <v>575984.6875</v>
      </c>
    </row>
    <row r="122" spans="1:6" x14ac:dyDescent="0.35">
      <c r="A122">
        <v>3592</v>
      </c>
      <c r="B122" s="1">
        <f>DATE(2033,11,1) + TIME(0,0,0)</f>
        <v>48884</v>
      </c>
      <c r="C122">
        <v>469876.125</v>
      </c>
      <c r="D122">
        <v>12.876764296999999</v>
      </c>
      <c r="E122">
        <v>46712600</v>
      </c>
      <c r="F122">
        <v>585634</v>
      </c>
    </row>
    <row r="123" spans="1:6" x14ac:dyDescent="0.35">
      <c r="A123">
        <v>3622</v>
      </c>
      <c r="B123" s="1">
        <f>DATE(2033,12,1) + TIME(0,0,0)</f>
        <v>48914</v>
      </c>
      <c r="C123">
        <v>454450.40625</v>
      </c>
      <c r="D123">
        <v>12.715502739</v>
      </c>
      <c r="E123">
        <v>45054864</v>
      </c>
      <c r="F123">
        <v>564264.6875</v>
      </c>
    </row>
    <row r="124" spans="1:6" x14ac:dyDescent="0.35">
      <c r="A124">
        <v>3653</v>
      </c>
      <c r="B124" s="1">
        <f>DATE(2034,1,1) + TIME(0,0,0)</f>
        <v>48945</v>
      </c>
      <c r="C124">
        <v>469014.875</v>
      </c>
      <c r="D124">
        <v>13.330397606</v>
      </c>
      <c r="E124">
        <v>46407396</v>
      </c>
      <c r="F124">
        <v>581186.75</v>
      </c>
    </row>
    <row r="125" spans="1:6" x14ac:dyDescent="0.35">
      <c r="A125">
        <v>3684</v>
      </c>
      <c r="B125" s="1">
        <f>DATE(2034,2,1) + TIME(0,0,0)</f>
        <v>48976</v>
      </c>
      <c r="C125">
        <v>468951.59375</v>
      </c>
      <c r="D125">
        <v>13.470569611</v>
      </c>
      <c r="E125">
        <v>46378316</v>
      </c>
      <c r="F125">
        <v>570394.125</v>
      </c>
    </row>
    <row r="126" spans="1:6" x14ac:dyDescent="0.35">
      <c r="A126">
        <v>3712</v>
      </c>
      <c r="B126" s="1">
        <f>DATE(2034,3,1) + TIME(0,0,0)</f>
        <v>49004</v>
      </c>
      <c r="C126">
        <v>423261.71875</v>
      </c>
      <c r="D126">
        <v>12.228018761</v>
      </c>
      <c r="E126">
        <v>41675508</v>
      </c>
      <c r="F126">
        <v>521122.8125</v>
      </c>
    </row>
    <row r="127" spans="1:6" x14ac:dyDescent="0.35">
      <c r="A127">
        <v>3743</v>
      </c>
      <c r="B127" s="1">
        <f>DATE(2034,4,1) + TIME(0,0,0)</f>
        <v>49035</v>
      </c>
      <c r="C127">
        <v>467822.59375</v>
      </c>
      <c r="D127">
        <v>13.583980560000001</v>
      </c>
      <c r="E127">
        <v>46031800</v>
      </c>
      <c r="F127">
        <v>576798.625</v>
      </c>
    </row>
    <row r="128" spans="1:6" x14ac:dyDescent="0.35">
      <c r="A128">
        <v>3773</v>
      </c>
      <c r="B128" s="1">
        <f>DATE(2034,5,1) + TIME(0,0,0)</f>
        <v>49065</v>
      </c>
      <c r="C128">
        <v>453150</v>
      </c>
      <c r="D128">
        <v>13.241124152999999</v>
      </c>
      <c r="E128">
        <v>49005780</v>
      </c>
      <c r="F128">
        <v>558496.75</v>
      </c>
    </row>
    <row r="129" spans="1:6" x14ac:dyDescent="0.35">
      <c r="A129">
        <v>3804</v>
      </c>
      <c r="B129" s="1">
        <f>DATE(2034,6,1) + TIME(0,0,0)</f>
        <v>49096</v>
      </c>
      <c r="C129">
        <v>468149.21875</v>
      </c>
      <c r="D129">
        <v>13.660279274000001</v>
      </c>
      <c r="E129">
        <v>46181836</v>
      </c>
      <c r="F129">
        <v>577501.25</v>
      </c>
    </row>
    <row r="130" spans="1:6" x14ac:dyDescent="0.35">
      <c r="A130">
        <v>3834</v>
      </c>
      <c r="B130" s="1">
        <f>DATE(2034,7,1) + TIME(0,0,0)</f>
        <v>49126</v>
      </c>
      <c r="C130">
        <v>453036.03125</v>
      </c>
      <c r="D130">
        <v>13.213356018000001</v>
      </c>
      <c r="E130">
        <v>44444340</v>
      </c>
      <c r="F130">
        <v>557424.125</v>
      </c>
    </row>
    <row r="131" spans="1:6" x14ac:dyDescent="0.35">
      <c r="A131">
        <v>3865</v>
      </c>
      <c r="B131" s="1">
        <f>DATE(2034,8,1) + TIME(0,0,0)</f>
        <v>49157</v>
      </c>
      <c r="C131">
        <v>468161.75</v>
      </c>
      <c r="D131">
        <v>13.645598412</v>
      </c>
      <c r="E131">
        <v>45863240</v>
      </c>
      <c r="F131">
        <v>576179.125</v>
      </c>
    </row>
    <row r="132" spans="1:6" x14ac:dyDescent="0.35">
      <c r="A132">
        <v>3896</v>
      </c>
      <c r="B132" s="1">
        <f>DATE(2034,9,1) + TIME(0,0,0)</f>
        <v>49188</v>
      </c>
      <c r="C132">
        <v>468214.34375</v>
      </c>
      <c r="D132">
        <v>13.632246017</v>
      </c>
      <c r="E132">
        <v>45829784</v>
      </c>
      <c r="F132">
        <v>576482.1875</v>
      </c>
    </row>
    <row r="133" spans="1:6" x14ac:dyDescent="0.35">
      <c r="A133">
        <v>3926</v>
      </c>
      <c r="B133" s="1">
        <f>DATE(2034,10,1) + TIME(0,0,0)</f>
        <v>49218</v>
      </c>
      <c r="C133">
        <v>453168.375</v>
      </c>
      <c r="D133">
        <v>13.175986290000001</v>
      </c>
      <c r="E133">
        <v>44327956</v>
      </c>
      <c r="F133">
        <v>558304.5625</v>
      </c>
    </row>
    <row r="134" spans="1:6" x14ac:dyDescent="0.35">
      <c r="A134">
        <v>3957</v>
      </c>
      <c r="B134" s="1">
        <f>DATE(2034,11,1) + TIME(0,0,0)</f>
        <v>49249</v>
      </c>
      <c r="C134">
        <v>468302.65625</v>
      </c>
      <c r="D134">
        <v>13.594869614</v>
      </c>
      <c r="E134">
        <v>45784684</v>
      </c>
      <c r="F134">
        <v>577362.6875</v>
      </c>
    </row>
    <row r="135" spans="1:6" x14ac:dyDescent="0.35">
      <c r="A135">
        <v>3987</v>
      </c>
      <c r="B135" s="1">
        <f>DATE(2034,12,1) + TIME(0,0,0)</f>
        <v>49279</v>
      </c>
      <c r="C135">
        <v>453108.4375</v>
      </c>
      <c r="D135">
        <v>13.136172295</v>
      </c>
      <c r="E135">
        <v>44320916</v>
      </c>
      <c r="F135">
        <v>558369.4375</v>
      </c>
    </row>
    <row r="136" spans="1:6" x14ac:dyDescent="0.35">
      <c r="A136">
        <v>4018</v>
      </c>
      <c r="B136" s="1">
        <f>DATE(2035,1,1) + TIME(0,0,0)</f>
        <v>49310</v>
      </c>
      <c r="C136">
        <v>468609.46875</v>
      </c>
      <c r="D136">
        <v>13.551879883</v>
      </c>
      <c r="E136">
        <v>45756328</v>
      </c>
      <c r="F136">
        <v>577058</v>
      </c>
    </row>
    <row r="137" spans="1:6" x14ac:dyDescent="0.35">
      <c r="A137">
        <v>4049</v>
      </c>
      <c r="B137" s="1">
        <f>DATE(2035,2,1) + TIME(0,0,0)</f>
        <v>49341</v>
      </c>
      <c r="C137">
        <v>468522.34375</v>
      </c>
      <c r="D137">
        <v>13.515091895999999</v>
      </c>
      <c r="E137">
        <v>45711644</v>
      </c>
      <c r="F137">
        <v>577217.9375</v>
      </c>
    </row>
    <row r="138" spans="1:6" x14ac:dyDescent="0.35">
      <c r="A138">
        <v>4077</v>
      </c>
      <c r="B138" s="1">
        <f>DATE(2035,3,1) + TIME(0,0,0)</f>
        <v>49369</v>
      </c>
      <c r="C138">
        <v>422243.15625</v>
      </c>
      <c r="D138">
        <v>12.195836067</v>
      </c>
      <c r="E138">
        <v>43174048</v>
      </c>
      <c r="F138">
        <v>521573.125</v>
      </c>
    </row>
    <row r="139" spans="1:6" x14ac:dyDescent="0.35">
      <c r="A139">
        <v>4108</v>
      </c>
      <c r="B139" s="1">
        <f>DATE(2035,4,1) + TIME(0,0,0)</f>
        <v>49400</v>
      </c>
      <c r="C139">
        <v>469245.09375</v>
      </c>
      <c r="D139">
        <v>13.491029739</v>
      </c>
      <c r="E139">
        <v>46224740</v>
      </c>
      <c r="F139">
        <v>577653.9375</v>
      </c>
    </row>
    <row r="140" spans="1:6" x14ac:dyDescent="0.35">
      <c r="A140">
        <v>4138</v>
      </c>
      <c r="B140" s="1">
        <f>DATE(2035,5,1) + TIME(0,0,0)</f>
        <v>49430</v>
      </c>
      <c r="C140">
        <v>453674.71875</v>
      </c>
      <c r="D140">
        <v>12.993571280999999</v>
      </c>
      <c r="E140">
        <v>44351892</v>
      </c>
      <c r="F140">
        <v>559304.875</v>
      </c>
    </row>
    <row r="141" spans="1:6" x14ac:dyDescent="0.35">
      <c r="A141">
        <v>4169</v>
      </c>
      <c r="B141" s="1">
        <f>DATE(2035,6,1) + TIME(0,0,0)</f>
        <v>49461</v>
      </c>
      <c r="C141">
        <v>468693.84375</v>
      </c>
      <c r="D141">
        <v>13.373456955</v>
      </c>
      <c r="E141">
        <v>45718288</v>
      </c>
      <c r="F141">
        <v>578226.625</v>
      </c>
    </row>
    <row r="142" spans="1:6" x14ac:dyDescent="0.35">
      <c r="A142">
        <v>4199</v>
      </c>
      <c r="B142" s="1">
        <f>DATE(2035,7,1) + TIME(0,0,0)</f>
        <v>49491</v>
      </c>
      <c r="C142">
        <v>453556.65625</v>
      </c>
      <c r="D142">
        <v>12.893874168</v>
      </c>
      <c r="E142">
        <v>44192728</v>
      </c>
      <c r="F142">
        <v>559868.0625</v>
      </c>
    </row>
    <row r="143" spans="1:6" x14ac:dyDescent="0.35">
      <c r="A143">
        <v>4230</v>
      </c>
      <c r="B143" s="1">
        <f>DATE(2035,8,1) + TIME(0,0,0)</f>
        <v>49522</v>
      </c>
      <c r="C143">
        <v>468656.875</v>
      </c>
      <c r="D143">
        <v>13.275695800999999</v>
      </c>
      <c r="E143">
        <v>45647564</v>
      </c>
      <c r="F143">
        <v>578829.9375</v>
      </c>
    </row>
    <row r="144" spans="1:6" x14ac:dyDescent="0.35">
      <c r="A144">
        <v>4261</v>
      </c>
      <c r="B144" s="1">
        <f>DATE(2035,9,1) + TIME(0,0,0)</f>
        <v>49553</v>
      </c>
      <c r="C144">
        <v>468688.4375</v>
      </c>
      <c r="D144">
        <v>13.223782539</v>
      </c>
      <c r="E144">
        <v>45629796</v>
      </c>
      <c r="F144">
        <v>579172.75</v>
      </c>
    </row>
    <row r="145" spans="1:6" x14ac:dyDescent="0.35">
      <c r="A145">
        <v>4291</v>
      </c>
      <c r="B145" s="1">
        <f>DATE(2035,10,1) + TIME(0,0,0)</f>
        <v>49583</v>
      </c>
      <c r="C145">
        <v>453547.0625</v>
      </c>
      <c r="D145">
        <v>12.751858711000001</v>
      </c>
      <c r="E145">
        <v>44143156</v>
      </c>
      <c r="F145">
        <v>560859.75</v>
      </c>
    </row>
    <row r="146" spans="1:6" x14ac:dyDescent="0.35">
      <c r="A146">
        <v>4322</v>
      </c>
      <c r="B146" s="1">
        <f>DATE(2035,11,1) + TIME(0,0,0)</f>
        <v>49614</v>
      </c>
      <c r="C146">
        <v>468652.59375</v>
      </c>
      <c r="D146">
        <v>13.166694640999999</v>
      </c>
      <c r="E146">
        <v>45620592</v>
      </c>
      <c r="F146">
        <v>579926.125</v>
      </c>
    </row>
    <row r="147" spans="1:6" x14ac:dyDescent="0.35">
      <c r="A147">
        <v>4352</v>
      </c>
      <c r="B147" s="1">
        <f>DATE(2035,12,1) + TIME(0,0,0)</f>
        <v>49644</v>
      </c>
      <c r="C147">
        <v>453570.96875</v>
      </c>
      <c r="D147">
        <v>13.067708969</v>
      </c>
      <c r="E147">
        <v>44139388</v>
      </c>
      <c r="F147">
        <v>561601.875</v>
      </c>
    </row>
    <row r="148" spans="1:6" x14ac:dyDescent="0.35">
      <c r="A148">
        <v>4383</v>
      </c>
      <c r="B148" s="1">
        <f>DATE(2036,1,1) + TIME(0,0,0)</f>
        <v>49675</v>
      </c>
      <c r="C148">
        <v>468560.90625</v>
      </c>
      <c r="D148">
        <v>17.321102142000001</v>
      </c>
      <c r="E148">
        <v>45644148</v>
      </c>
      <c r="F148">
        <v>580700.75</v>
      </c>
    </row>
    <row r="149" spans="1:6" x14ac:dyDescent="0.35">
      <c r="A149">
        <v>4414</v>
      </c>
      <c r="B149" s="1">
        <f>DATE(2036,2,1) + TIME(0,0,0)</f>
        <v>49706</v>
      </c>
      <c r="C149">
        <v>468898.84375</v>
      </c>
      <c r="D149">
        <v>37.314781189000001</v>
      </c>
      <c r="E149">
        <v>45612792</v>
      </c>
      <c r="F149">
        <v>581093.5625</v>
      </c>
    </row>
    <row r="150" spans="1:6" x14ac:dyDescent="0.35">
      <c r="A150">
        <v>4443</v>
      </c>
      <c r="B150" s="1">
        <f>DATE(2036,3,1) + TIME(0,0,0)</f>
        <v>49735</v>
      </c>
      <c r="C150">
        <v>438513.625</v>
      </c>
      <c r="D150">
        <v>98.913040160999998</v>
      </c>
      <c r="E150">
        <v>42627392</v>
      </c>
      <c r="F150">
        <v>543997.8125</v>
      </c>
    </row>
    <row r="151" spans="1:6" x14ac:dyDescent="0.35">
      <c r="A151">
        <v>4474</v>
      </c>
      <c r="B151" s="1">
        <f>DATE(2036,4,1) + TIME(0,0,0)</f>
        <v>49766</v>
      </c>
      <c r="C151">
        <v>468541.1875</v>
      </c>
      <c r="D151">
        <v>251.8578186</v>
      </c>
      <c r="E151">
        <v>45532440</v>
      </c>
      <c r="F151">
        <v>581853.75</v>
      </c>
    </row>
    <row r="152" spans="1:6" x14ac:dyDescent="0.35">
      <c r="A152">
        <v>4504</v>
      </c>
      <c r="B152" s="1">
        <f>DATE(2036,5,1) + TIME(0,0,0)</f>
        <v>49796</v>
      </c>
      <c r="C152">
        <v>453459</v>
      </c>
      <c r="D152">
        <v>368.47940062999999</v>
      </c>
      <c r="E152">
        <v>44081848</v>
      </c>
      <c r="F152">
        <v>563461.5</v>
      </c>
    </row>
    <row r="153" spans="1:6" x14ac:dyDescent="0.35">
      <c r="A153">
        <v>4535</v>
      </c>
      <c r="B153" s="1">
        <f>DATE(2036,6,1) + TIME(0,0,0)</f>
        <v>49827</v>
      </c>
      <c r="C153">
        <v>468272.3125</v>
      </c>
      <c r="D153">
        <v>509.72399902000001</v>
      </c>
      <c r="E153">
        <v>45510552</v>
      </c>
      <c r="F153">
        <v>582583.3125</v>
      </c>
    </row>
    <row r="154" spans="1:6" x14ac:dyDescent="0.35">
      <c r="A154">
        <v>4565</v>
      </c>
      <c r="B154" s="1">
        <f>DATE(2036,7,1) + TIME(0,0,0)</f>
        <v>49857</v>
      </c>
      <c r="C154">
        <v>453194.34375</v>
      </c>
      <c r="D154">
        <v>642.04760741999996</v>
      </c>
      <c r="E154">
        <v>44174016</v>
      </c>
      <c r="F154">
        <v>564113.3125</v>
      </c>
    </row>
    <row r="155" spans="1:6" x14ac:dyDescent="0.35">
      <c r="A155">
        <v>4596</v>
      </c>
      <c r="B155" s="1">
        <f>DATE(2036,8,1) + TIME(0,0,0)</f>
        <v>49888</v>
      </c>
      <c r="C155">
        <v>467747.375</v>
      </c>
      <c r="D155">
        <v>900.18389893000005</v>
      </c>
      <c r="E155">
        <v>45467228</v>
      </c>
      <c r="F155">
        <v>583429.625</v>
      </c>
    </row>
    <row r="156" spans="1:6" x14ac:dyDescent="0.35">
      <c r="A156">
        <v>4627</v>
      </c>
      <c r="B156" s="1">
        <f>DATE(2036,9,1) + TIME(0,0,0)</f>
        <v>49919</v>
      </c>
      <c r="C156">
        <v>467571</v>
      </c>
      <c r="D156">
        <v>1200.7382812000001</v>
      </c>
      <c r="E156">
        <v>45419096</v>
      </c>
      <c r="F156">
        <v>583482.5</v>
      </c>
    </row>
    <row r="157" spans="1:6" x14ac:dyDescent="0.35">
      <c r="A157">
        <v>4657</v>
      </c>
      <c r="B157" s="1">
        <f>DATE(2036,10,1) + TIME(0,0,0)</f>
        <v>49949</v>
      </c>
      <c r="C157">
        <v>452120.1875</v>
      </c>
      <c r="D157">
        <v>1428.9493408000001</v>
      </c>
      <c r="E157">
        <v>43922236</v>
      </c>
      <c r="F157">
        <v>564879.75</v>
      </c>
    </row>
    <row r="158" spans="1:6" x14ac:dyDescent="0.35">
      <c r="A158">
        <v>4688</v>
      </c>
      <c r="B158" s="1">
        <f>DATE(2036,11,1) + TIME(0,0,0)</f>
        <v>49980</v>
      </c>
      <c r="C158">
        <v>466923.71875</v>
      </c>
      <c r="D158">
        <v>1807.9792480000001</v>
      </c>
      <c r="E158">
        <v>45354920</v>
      </c>
      <c r="F158">
        <v>583915.1875</v>
      </c>
    </row>
    <row r="159" spans="1:6" x14ac:dyDescent="0.35">
      <c r="A159">
        <v>4718</v>
      </c>
      <c r="B159" s="1">
        <f>DATE(2036,12,1) + TIME(0,0,0)</f>
        <v>50010</v>
      </c>
      <c r="C159">
        <v>451536.5625</v>
      </c>
      <c r="D159">
        <v>2043.9377440999999</v>
      </c>
      <c r="E159">
        <v>43862332</v>
      </c>
      <c r="F159">
        <v>565307.0625</v>
      </c>
    </row>
    <row r="160" spans="1:6" x14ac:dyDescent="0.35">
      <c r="A160">
        <v>4749</v>
      </c>
      <c r="B160" s="1">
        <f>DATE(2037,1,1) + TIME(0,0,0)</f>
        <v>50041</v>
      </c>
      <c r="C160">
        <v>466296.8125</v>
      </c>
      <c r="D160">
        <v>2414.9326172000001</v>
      </c>
      <c r="E160">
        <v>45295520</v>
      </c>
      <c r="F160">
        <v>584341.1875</v>
      </c>
    </row>
    <row r="161" spans="1:6" x14ac:dyDescent="0.35">
      <c r="A161">
        <v>4780</v>
      </c>
      <c r="B161" s="1">
        <f>DATE(2037,2,1) + TIME(0,0,0)</f>
        <v>50072</v>
      </c>
      <c r="C161">
        <v>465970.875</v>
      </c>
      <c r="D161">
        <v>2750.4514159999999</v>
      </c>
      <c r="E161">
        <v>45257288</v>
      </c>
      <c r="F161">
        <v>584542.75</v>
      </c>
    </row>
    <row r="162" spans="1:6" x14ac:dyDescent="0.35">
      <c r="A162">
        <v>4808</v>
      </c>
      <c r="B162" s="1">
        <f>DATE(2037,3,1) + TIME(0,0,0)</f>
        <v>50100</v>
      </c>
      <c r="C162">
        <v>420495.28125</v>
      </c>
      <c r="D162">
        <v>2796.5566405999998</v>
      </c>
      <c r="E162">
        <v>40845884</v>
      </c>
      <c r="F162">
        <v>528175.0625</v>
      </c>
    </row>
    <row r="163" spans="1:6" x14ac:dyDescent="0.35">
      <c r="A163">
        <v>4839</v>
      </c>
      <c r="B163" s="1">
        <f>DATE(2037,4,1) + TIME(0,0,0)</f>
        <v>50131</v>
      </c>
      <c r="C163">
        <v>465041.90625</v>
      </c>
      <c r="D163">
        <v>3567.9919433999999</v>
      </c>
      <c r="E163">
        <v>45184180</v>
      </c>
      <c r="F163">
        <v>584892</v>
      </c>
    </row>
    <row r="164" spans="1:6" x14ac:dyDescent="0.35">
      <c r="A164">
        <v>4869</v>
      </c>
      <c r="B164" s="1">
        <f>DATE(2037,5,1) + TIME(0,0,0)</f>
        <v>50161</v>
      </c>
      <c r="C164">
        <v>449221.3125</v>
      </c>
      <c r="D164">
        <v>4397.1435547000001</v>
      </c>
      <c r="E164">
        <v>43630888</v>
      </c>
      <c r="F164">
        <v>566180.5625</v>
      </c>
    </row>
    <row r="165" spans="1:6" x14ac:dyDescent="0.35">
      <c r="A165">
        <v>4900</v>
      </c>
      <c r="B165" s="1">
        <f>DATE(2037,6,1) + TIME(0,0,0)</f>
        <v>50192</v>
      </c>
      <c r="C165">
        <v>462484.84375</v>
      </c>
      <c r="D165">
        <v>6071.9365233999997</v>
      </c>
      <c r="E165">
        <v>44953536</v>
      </c>
      <c r="F165">
        <v>585174.75</v>
      </c>
    </row>
    <row r="166" spans="1:6" x14ac:dyDescent="0.35">
      <c r="A166">
        <v>4930</v>
      </c>
      <c r="B166" s="1">
        <f>DATE(2037,7,1) + TIME(0,0,0)</f>
        <v>50222</v>
      </c>
      <c r="C166">
        <v>445611.6875</v>
      </c>
      <c r="D166">
        <v>8035.4194336</v>
      </c>
      <c r="E166">
        <v>43253080</v>
      </c>
      <c r="F166">
        <v>566432.125</v>
      </c>
    </row>
    <row r="167" spans="1:6" x14ac:dyDescent="0.35">
      <c r="A167">
        <v>4961</v>
      </c>
      <c r="B167" s="1">
        <f>DATE(2037,8,1) + TIME(0,0,0)</f>
        <v>50253</v>
      </c>
      <c r="C167">
        <v>459333.9375</v>
      </c>
      <c r="D167">
        <v>9364.9238280999998</v>
      </c>
      <c r="E167">
        <v>44565360</v>
      </c>
      <c r="F167">
        <v>585415.75</v>
      </c>
    </row>
    <row r="168" spans="1:6" x14ac:dyDescent="0.35">
      <c r="A168">
        <v>4992</v>
      </c>
      <c r="B168" s="1">
        <f>DATE(2037,9,1) + TIME(0,0,0)</f>
        <v>50284</v>
      </c>
      <c r="C168">
        <v>457429.25</v>
      </c>
      <c r="D168">
        <v>11094.988281</v>
      </c>
      <c r="E168">
        <v>44390116</v>
      </c>
      <c r="F168">
        <v>585508</v>
      </c>
    </row>
    <row r="169" spans="1:6" x14ac:dyDescent="0.35">
      <c r="A169">
        <v>5022</v>
      </c>
      <c r="B169" s="1">
        <f>DATE(2037,10,1) + TIME(0,0,0)</f>
        <v>50314</v>
      </c>
      <c r="C169">
        <v>440947.125</v>
      </c>
      <c r="D169">
        <v>12636.205078000001</v>
      </c>
      <c r="E169">
        <v>42757024</v>
      </c>
      <c r="F169">
        <v>566726.75</v>
      </c>
    </row>
    <row r="170" spans="1:6" x14ac:dyDescent="0.35">
      <c r="A170">
        <v>5053</v>
      </c>
      <c r="B170" s="1">
        <f>DATE(2037,11,1) + TIME(0,0,0)</f>
        <v>50345</v>
      </c>
      <c r="C170">
        <v>454111.21875</v>
      </c>
      <c r="D170">
        <v>14574.148438</v>
      </c>
      <c r="E170">
        <v>43998744</v>
      </c>
      <c r="F170">
        <v>585669.1875</v>
      </c>
    </row>
    <row r="171" spans="1:6" x14ac:dyDescent="0.35">
      <c r="A171">
        <v>5083</v>
      </c>
      <c r="B171" s="1">
        <f>DATE(2037,12,1) + TIME(0,0,0)</f>
        <v>50375</v>
      </c>
      <c r="C171">
        <v>437713.96875</v>
      </c>
      <c r="D171">
        <v>15949.385742</v>
      </c>
      <c r="E171">
        <v>42396368</v>
      </c>
      <c r="F171">
        <v>566864.6875</v>
      </c>
    </row>
    <row r="172" spans="1:6" x14ac:dyDescent="0.35">
      <c r="A172">
        <v>5114</v>
      </c>
      <c r="B172" s="1">
        <f>DATE(2038,1,1) + TIME(0,0,0)</f>
        <v>50406</v>
      </c>
      <c r="C172">
        <v>450524.0625</v>
      </c>
      <c r="D172">
        <v>18228.796875</v>
      </c>
      <c r="E172">
        <v>43645844</v>
      </c>
      <c r="F172">
        <v>585819.375</v>
      </c>
    </row>
    <row r="173" spans="1:6" x14ac:dyDescent="0.35">
      <c r="A173">
        <v>5145</v>
      </c>
      <c r="B173" s="1">
        <f>DATE(2038,2,1) + TIME(0,0,0)</f>
        <v>50437</v>
      </c>
      <c r="C173">
        <v>447786.625</v>
      </c>
      <c r="D173">
        <v>20930.359375</v>
      </c>
      <c r="E173">
        <v>43379256</v>
      </c>
      <c r="F173">
        <v>585898.625</v>
      </c>
    </row>
    <row r="174" spans="1:6" x14ac:dyDescent="0.35">
      <c r="A174">
        <v>5173</v>
      </c>
      <c r="B174" s="1">
        <f>DATE(2038,3,1) + TIME(0,0,0)</f>
        <v>50465</v>
      </c>
      <c r="C174">
        <v>402344.40625</v>
      </c>
      <c r="D174">
        <v>21600.148438</v>
      </c>
      <c r="E174">
        <v>38821752</v>
      </c>
      <c r="F174">
        <v>529286.8125</v>
      </c>
    </row>
    <row r="175" spans="1:6" x14ac:dyDescent="0.35">
      <c r="A175">
        <v>5204</v>
      </c>
      <c r="B175" s="1">
        <f>DATE(2038,4,1) + TIME(0,0,0)</f>
        <v>50496</v>
      </c>
      <c r="C175">
        <v>443367.5625</v>
      </c>
      <c r="D175">
        <v>26006.28125</v>
      </c>
      <c r="E175">
        <v>42719300</v>
      </c>
      <c r="F175">
        <v>585992.125</v>
      </c>
    </row>
    <row r="176" spans="1:6" x14ac:dyDescent="0.35">
      <c r="A176">
        <v>5234</v>
      </c>
      <c r="B176" s="1">
        <f>DATE(2038,5,1) + TIME(0,0,0)</f>
        <v>50526</v>
      </c>
      <c r="C176">
        <v>426713.0625</v>
      </c>
      <c r="D176">
        <v>27220.236327999999</v>
      </c>
      <c r="E176">
        <v>41122176</v>
      </c>
      <c r="F176">
        <v>567094.75</v>
      </c>
    </row>
    <row r="177" spans="1:6" x14ac:dyDescent="0.35">
      <c r="A177">
        <v>5265</v>
      </c>
      <c r="B177" s="1">
        <f>DATE(2038,6,1) + TIME(0,0,0)</f>
        <v>50557</v>
      </c>
      <c r="C177">
        <v>439384.40625</v>
      </c>
      <c r="D177">
        <v>29784.953125</v>
      </c>
      <c r="E177">
        <v>42315696</v>
      </c>
      <c r="F177">
        <v>585946.25</v>
      </c>
    </row>
    <row r="178" spans="1:6" x14ac:dyDescent="0.35">
      <c r="A178">
        <v>5295</v>
      </c>
      <c r="B178" s="1">
        <f>DATE(2038,7,1) + TIME(0,0,0)</f>
        <v>50587</v>
      </c>
      <c r="C178">
        <v>423333.6875</v>
      </c>
      <c r="D178">
        <v>30681.189452999999</v>
      </c>
      <c r="E178">
        <v>40780028</v>
      </c>
      <c r="F178">
        <v>566970.4375</v>
      </c>
    </row>
    <row r="179" spans="1:6" x14ac:dyDescent="0.35">
      <c r="A179">
        <v>5326</v>
      </c>
      <c r="B179" s="1">
        <f>DATE(2038,8,1) + TIME(0,0,0)</f>
        <v>50618</v>
      </c>
      <c r="C179">
        <v>435769.3125</v>
      </c>
      <c r="D179">
        <v>33487.507812000003</v>
      </c>
      <c r="E179">
        <v>41903524</v>
      </c>
      <c r="F179">
        <v>585753.5625</v>
      </c>
    </row>
    <row r="180" spans="1:6" x14ac:dyDescent="0.35">
      <c r="A180">
        <v>5357</v>
      </c>
      <c r="B180" s="1">
        <f>DATE(2038,9,1) + TIME(0,0,0)</f>
        <v>50649</v>
      </c>
      <c r="C180">
        <v>432865.84375</v>
      </c>
      <c r="D180">
        <v>36455.792969000002</v>
      </c>
      <c r="E180">
        <v>41639780</v>
      </c>
      <c r="F180">
        <v>585641</v>
      </c>
    </row>
    <row r="181" spans="1:6" x14ac:dyDescent="0.35">
      <c r="A181">
        <v>5387</v>
      </c>
      <c r="B181" s="1">
        <f>DATE(2038,10,1) + TIME(0,0,0)</f>
        <v>50679</v>
      </c>
      <c r="C181">
        <v>415947.8125</v>
      </c>
      <c r="D181">
        <v>37958.574219000002</v>
      </c>
      <c r="E181">
        <v>40090000</v>
      </c>
      <c r="F181">
        <v>566673.625</v>
      </c>
    </row>
    <row r="182" spans="1:6" x14ac:dyDescent="0.35">
      <c r="A182">
        <v>5418</v>
      </c>
      <c r="B182" s="1">
        <f>DATE(2038,11,1) + TIME(0,0,0)</f>
        <v>50710</v>
      </c>
      <c r="C182">
        <v>427317.40625</v>
      </c>
      <c r="D182">
        <v>41989.941405999998</v>
      </c>
      <c r="E182">
        <v>41072552</v>
      </c>
      <c r="F182">
        <v>585442.125</v>
      </c>
    </row>
    <row r="183" spans="1:6" x14ac:dyDescent="0.35">
      <c r="A183">
        <v>5448</v>
      </c>
      <c r="B183" s="1">
        <f>DATE(2038,12,1) + TIME(0,0,0)</f>
        <v>50740</v>
      </c>
      <c r="C183">
        <v>411370.15625</v>
      </c>
      <c r="D183">
        <v>42762.855469000002</v>
      </c>
      <c r="E183">
        <v>39542848</v>
      </c>
      <c r="F183">
        <v>566472.8125</v>
      </c>
    </row>
    <row r="184" spans="1:6" x14ac:dyDescent="0.35">
      <c r="A184">
        <v>5479</v>
      </c>
      <c r="B184" s="1">
        <f>DATE(2039,1,1) + TIME(0,0,0)</f>
        <v>50771</v>
      </c>
      <c r="C184">
        <v>422742.4375</v>
      </c>
      <c r="D184">
        <v>46485.703125</v>
      </c>
      <c r="E184">
        <v>40604208</v>
      </c>
      <c r="F184">
        <v>585193.875</v>
      </c>
    </row>
    <row r="185" spans="1:6" x14ac:dyDescent="0.35">
      <c r="A185">
        <v>5510</v>
      </c>
      <c r="B185" s="1">
        <f>DATE(2039,2,1) + TIME(0,0,0)</f>
        <v>50802</v>
      </c>
      <c r="C185">
        <v>420508.09375</v>
      </c>
      <c r="D185">
        <v>48323.382812000003</v>
      </c>
      <c r="E185">
        <v>40467060</v>
      </c>
      <c r="F185">
        <v>585025.125</v>
      </c>
    </row>
    <row r="186" spans="1:6" x14ac:dyDescent="0.35">
      <c r="A186">
        <v>5538</v>
      </c>
      <c r="B186" s="1">
        <f>DATE(2039,3,1) + TIME(0,0,0)</f>
        <v>50830</v>
      </c>
      <c r="C186">
        <v>377803.59375</v>
      </c>
      <c r="D186">
        <v>45832.304687999997</v>
      </c>
      <c r="E186">
        <v>36284900</v>
      </c>
      <c r="F186">
        <v>528306.5</v>
      </c>
    </row>
    <row r="187" spans="1:6" x14ac:dyDescent="0.35">
      <c r="A187">
        <v>5569</v>
      </c>
      <c r="B187" s="1">
        <f>DATE(2039,4,1) + TIME(0,0,0)</f>
        <v>50861</v>
      </c>
      <c r="C187">
        <v>415923.375</v>
      </c>
      <c r="D187">
        <v>53054.445312000003</v>
      </c>
      <c r="E187">
        <v>39929116</v>
      </c>
      <c r="F187">
        <v>584706.3125</v>
      </c>
    </row>
    <row r="188" spans="1:6" x14ac:dyDescent="0.35">
      <c r="A188">
        <v>5599</v>
      </c>
      <c r="B188" s="1">
        <f>DATE(2039,5,1) + TIME(0,0,0)</f>
        <v>50891</v>
      </c>
      <c r="C188">
        <v>399372.96875</v>
      </c>
      <c r="D188">
        <v>54762.652344000002</v>
      </c>
      <c r="E188">
        <v>38322480</v>
      </c>
      <c r="F188">
        <v>565698.625</v>
      </c>
    </row>
    <row r="189" spans="1:6" x14ac:dyDescent="0.35">
      <c r="A189">
        <v>5630</v>
      </c>
      <c r="B189" s="1">
        <f>DATE(2039,6,1) + TIME(0,0,0)</f>
        <v>50922</v>
      </c>
      <c r="C189">
        <v>409741.125</v>
      </c>
      <c r="D189">
        <v>59580.78125</v>
      </c>
      <c r="E189">
        <v>39337448</v>
      </c>
      <c r="F189">
        <v>584364.3125</v>
      </c>
    </row>
    <row r="190" spans="1:6" x14ac:dyDescent="0.35">
      <c r="A190">
        <v>5660</v>
      </c>
      <c r="B190" s="1">
        <f>DATE(2039,7,1) + TIME(0,0,0)</f>
        <v>50952</v>
      </c>
      <c r="C190">
        <v>391987.15625</v>
      </c>
      <c r="D190">
        <v>61965.535155999998</v>
      </c>
      <c r="E190">
        <v>37538720</v>
      </c>
      <c r="F190">
        <v>565581.75</v>
      </c>
    </row>
    <row r="191" spans="1:6" x14ac:dyDescent="0.35">
      <c r="A191">
        <v>5691</v>
      </c>
      <c r="B191" s="1">
        <f>DATE(2039,8,1) + TIME(0,0,0)</f>
        <v>50983</v>
      </c>
      <c r="C191">
        <v>399910.3125</v>
      </c>
      <c r="D191">
        <v>69013.828125</v>
      </c>
      <c r="E191">
        <v>38245928</v>
      </c>
      <c r="F191">
        <v>583880.4375</v>
      </c>
    </row>
    <row r="192" spans="1:6" x14ac:dyDescent="0.35">
      <c r="A192">
        <v>5722</v>
      </c>
      <c r="B192" s="1">
        <f>DATE(2039,9,1) + TIME(0,0,0)</f>
        <v>51014</v>
      </c>
      <c r="C192">
        <v>396209.71875</v>
      </c>
      <c r="D192">
        <v>72936.28125</v>
      </c>
      <c r="E192">
        <v>37917784</v>
      </c>
      <c r="F192">
        <v>583524.25</v>
      </c>
    </row>
    <row r="193" spans="1:6" x14ac:dyDescent="0.35">
      <c r="A193">
        <v>5752</v>
      </c>
      <c r="B193" s="1">
        <f>DATE(2039,10,1) + TIME(0,0,0)</f>
        <v>51044</v>
      </c>
      <c r="C193">
        <v>379584.375</v>
      </c>
      <c r="D193">
        <v>75535.023438000004</v>
      </c>
      <c r="E193">
        <v>36286432</v>
      </c>
      <c r="F193">
        <v>564368.75</v>
      </c>
    </row>
    <row r="194" spans="1:6" x14ac:dyDescent="0.35">
      <c r="A194">
        <v>5783</v>
      </c>
      <c r="B194" s="1">
        <f>DATE(2039,11,1) + TIME(0,0,0)</f>
        <v>51075</v>
      </c>
      <c r="C194">
        <v>387714.40625</v>
      </c>
      <c r="D194">
        <v>80941.070311999996</v>
      </c>
      <c r="E194">
        <v>37031400</v>
      </c>
      <c r="F194">
        <v>583062.3125</v>
      </c>
    </row>
    <row r="195" spans="1:6" x14ac:dyDescent="0.35">
      <c r="A195">
        <v>5813</v>
      </c>
      <c r="B195" s="1">
        <f>DATE(2039,12,1) + TIME(0,0,0)</f>
        <v>51105</v>
      </c>
      <c r="C195">
        <v>371633.875</v>
      </c>
      <c r="D195">
        <v>82267.023438000004</v>
      </c>
      <c r="E195">
        <v>35475852</v>
      </c>
      <c r="F195">
        <v>563533.8125</v>
      </c>
    </row>
    <row r="196" spans="1:6" x14ac:dyDescent="0.35">
      <c r="A196">
        <v>5844</v>
      </c>
      <c r="B196" s="1">
        <f>DATE(2040,1,1) + TIME(0,0,0)</f>
        <v>51136</v>
      </c>
      <c r="C196">
        <v>380416.71875</v>
      </c>
      <c r="D196">
        <v>88785.976561999996</v>
      </c>
      <c r="E196">
        <v>36305492</v>
      </c>
      <c r="F196">
        <v>581778.25</v>
      </c>
    </row>
    <row r="197" spans="1:6" x14ac:dyDescent="0.35">
      <c r="A197">
        <v>5875</v>
      </c>
      <c r="B197" s="1">
        <f>DATE(2040,2,1) + TIME(0,0,0)</f>
        <v>51167</v>
      </c>
      <c r="C197">
        <v>376159.71875</v>
      </c>
      <c r="D197">
        <v>93098.9375</v>
      </c>
      <c r="E197">
        <v>35912344</v>
      </c>
      <c r="F197">
        <v>581247.25</v>
      </c>
    </row>
    <row r="198" spans="1:6" x14ac:dyDescent="0.35">
      <c r="A198">
        <v>5904</v>
      </c>
      <c r="B198" s="1">
        <f>DATE(2040,3,1) + TIME(0,0,0)</f>
        <v>51196</v>
      </c>
      <c r="C198">
        <v>348065.6875</v>
      </c>
      <c r="D198">
        <v>91423.882811999996</v>
      </c>
      <c r="E198">
        <v>33203546</v>
      </c>
      <c r="F198">
        <v>543290.625</v>
      </c>
    </row>
    <row r="199" spans="1:6" x14ac:dyDescent="0.35">
      <c r="A199">
        <v>5935</v>
      </c>
      <c r="B199" s="1">
        <f>DATE(2040,4,1) + TIME(0,0,0)</f>
        <v>51227</v>
      </c>
      <c r="C199">
        <v>367944</v>
      </c>
      <c r="D199">
        <v>101170.86719</v>
      </c>
      <c r="E199">
        <v>35099504</v>
      </c>
      <c r="F199">
        <v>580138.875</v>
      </c>
    </row>
    <row r="200" spans="1:6" x14ac:dyDescent="0.35">
      <c r="A200">
        <v>5965</v>
      </c>
      <c r="B200" s="1">
        <f>DATE(2040,5,1) + TIME(0,0,0)</f>
        <v>51257</v>
      </c>
      <c r="C200">
        <v>352545.25</v>
      </c>
      <c r="D200">
        <v>101963.88281</v>
      </c>
      <c r="E200">
        <v>33598272</v>
      </c>
      <c r="F200">
        <v>560528.0625</v>
      </c>
    </row>
    <row r="201" spans="1:6" x14ac:dyDescent="0.35">
      <c r="A201">
        <v>5996</v>
      </c>
      <c r="B201" s="1">
        <f>DATE(2040,6,1) + TIME(0,0,0)</f>
        <v>51288</v>
      </c>
      <c r="C201">
        <v>360412.09375</v>
      </c>
      <c r="D201">
        <v>108476.875</v>
      </c>
      <c r="E201">
        <v>34336756</v>
      </c>
      <c r="F201">
        <v>578583.625</v>
      </c>
    </row>
    <row r="202" spans="1:6" x14ac:dyDescent="0.35">
      <c r="A202">
        <v>6026</v>
      </c>
      <c r="B202" s="1">
        <f>DATE(2040,7,1) + TIME(0,0,0)</f>
        <v>51318</v>
      </c>
      <c r="C202">
        <v>343697.40625</v>
      </c>
      <c r="D202">
        <v>112966.32031</v>
      </c>
      <c r="E202">
        <v>32742806</v>
      </c>
      <c r="F202">
        <v>558754.625</v>
      </c>
    </row>
    <row r="203" spans="1:6" x14ac:dyDescent="0.35">
      <c r="A203">
        <v>6057</v>
      </c>
      <c r="B203" s="1">
        <f>DATE(2040,8,1) + TIME(0,0,0)</f>
        <v>51349</v>
      </c>
      <c r="C203">
        <v>349125.6875</v>
      </c>
      <c r="D203">
        <v>117945.59375</v>
      </c>
      <c r="E203">
        <v>33244174</v>
      </c>
      <c r="F203">
        <v>576325.25</v>
      </c>
    </row>
    <row r="204" spans="1:6" x14ac:dyDescent="0.35">
      <c r="A204">
        <v>6088</v>
      </c>
      <c r="B204" s="1">
        <f>DATE(2040,9,1) + TIME(0,0,0)</f>
        <v>51380</v>
      </c>
      <c r="C204">
        <v>347673.4375</v>
      </c>
      <c r="D204">
        <v>121369.84375</v>
      </c>
      <c r="E204">
        <v>33106152</v>
      </c>
      <c r="F204">
        <v>575318.6875</v>
      </c>
    </row>
    <row r="205" spans="1:6" x14ac:dyDescent="0.35">
      <c r="A205">
        <v>6118</v>
      </c>
      <c r="B205" s="1">
        <f>DATE(2040,10,1) + TIME(0,0,0)</f>
        <v>51410</v>
      </c>
      <c r="C205">
        <v>332107.15625</v>
      </c>
      <c r="D205">
        <v>122070.95312000001</v>
      </c>
      <c r="E205">
        <v>31643916</v>
      </c>
      <c r="F205">
        <v>555843.875</v>
      </c>
    </row>
    <row r="206" spans="1:6" x14ac:dyDescent="0.35">
      <c r="A206">
        <v>6149</v>
      </c>
      <c r="B206" s="1">
        <f>DATE(2040,11,1) + TIME(0,0,0)</f>
        <v>51441</v>
      </c>
      <c r="C206">
        <v>338567.15625</v>
      </c>
      <c r="D206">
        <v>130706.88281</v>
      </c>
      <c r="E206">
        <v>32263008</v>
      </c>
      <c r="F206">
        <v>573401.9375</v>
      </c>
    </row>
    <row r="207" spans="1:6" x14ac:dyDescent="0.35">
      <c r="A207">
        <v>6179</v>
      </c>
      <c r="B207" s="1">
        <f>DATE(2040,12,1) + TIME(0,0,0)</f>
        <v>51471</v>
      </c>
      <c r="C207">
        <v>324622.125</v>
      </c>
      <c r="D207">
        <v>129423.28125</v>
      </c>
      <c r="E207">
        <v>30920100</v>
      </c>
      <c r="F207">
        <v>553999.4375</v>
      </c>
    </row>
    <row r="208" spans="1:6" x14ac:dyDescent="0.35">
      <c r="A208">
        <v>6210</v>
      </c>
      <c r="B208" s="1">
        <f>DATE(2041,1,1) + TIME(0,0,0)</f>
        <v>51502</v>
      </c>
      <c r="C208">
        <v>332225.4375</v>
      </c>
      <c r="D208">
        <v>136809.39061999999</v>
      </c>
      <c r="E208">
        <v>31630900</v>
      </c>
      <c r="F208">
        <v>571484.375</v>
      </c>
    </row>
    <row r="209" spans="1:6" x14ac:dyDescent="0.35">
      <c r="A209">
        <v>6241</v>
      </c>
      <c r="B209" s="1">
        <f>DATE(2041,2,1) + TIME(0,0,0)</f>
        <v>51533</v>
      </c>
      <c r="C209">
        <v>328490.28125</v>
      </c>
      <c r="D209">
        <v>140855.0625</v>
      </c>
      <c r="E209">
        <v>31285374</v>
      </c>
      <c r="F209">
        <v>570519.9375</v>
      </c>
    </row>
    <row r="210" spans="1:6" x14ac:dyDescent="0.35">
      <c r="A210">
        <v>6269</v>
      </c>
      <c r="B210" s="1">
        <f>DATE(2041,3,1) + TIME(0,0,0)</f>
        <v>51561</v>
      </c>
      <c r="C210">
        <v>293682.53125</v>
      </c>
      <c r="D210">
        <v>129808.24219</v>
      </c>
      <c r="E210">
        <v>27959674</v>
      </c>
      <c r="F210">
        <v>514522.625</v>
      </c>
    </row>
    <row r="211" spans="1:6" x14ac:dyDescent="0.35">
      <c r="A211">
        <v>6300</v>
      </c>
      <c r="B211" s="1">
        <f>DATE(2041,4,1) + TIME(0,0,0)</f>
        <v>51592</v>
      </c>
      <c r="C211">
        <v>320921.75</v>
      </c>
      <c r="D211">
        <v>148716.64061999999</v>
      </c>
      <c r="E211">
        <v>30569686</v>
      </c>
      <c r="F211">
        <v>568683.5</v>
      </c>
    </row>
    <row r="212" spans="1:6" x14ac:dyDescent="0.35">
      <c r="A212">
        <v>6330</v>
      </c>
      <c r="B212" s="1">
        <f>DATE(2041,5,1) + TIME(0,0,0)</f>
        <v>51622</v>
      </c>
      <c r="C212">
        <v>307207.9375</v>
      </c>
      <c r="D212">
        <v>147196.70311999999</v>
      </c>
      <c r="E212">
        <v>29232372</v>
      </c>
      <c r="F212">
        <v>549435.25</v>
      </c>
    </row>
    <row r="213" spans="1:6" x14ac:dyDescent="0.35">
      <c r="A213">
        <v>6361</v>
      </c>
      <c r="B213" s="1">
        <f>DATE(2041,6,1) + TIME(0,0,0)</f>
        <v>51653</v>
      </c>
      <c r="C213">
        <v>312480.90625</v>
      </c>
      <c r="D213">
        <v>156748.78125</v>
      </c>
      <c r="E213">
        <v>29749186</v>
      </c>
      <c r="F213">
        <v>566767.5625</v>
      </c>
    </row>
    <row r="214" spans="1:6" x14ac:dyDescent="0.35">
      <c r="A214">
        <v>6391</v>
      </c>
      <c r="B214" s="1">
        <f>DATE(2041,7,1) + TIME(0,0,0)</f>
        <v>51683</v>
      </c>
      <c r="C214">
        <v>298919.6875</v>
      </c>
      <c r="D214">
        <v>155403.25</v>
      </c>
      <c r="E214">
        <v>28451950</v>
      </c>
      <c r="F214">
        <v>547562.25</v>
      </c>
    </row>
    <row r="215" spans="1:6" x14ac:dyDescent="0.35">
      <c r="A215">
        <v>6422</v>
      </c>
      <c r="B215" s="1">
        <f>DATE(2041,8,1) + TIME(0,0,0)</f>
        <v>51714</v>
      </c>
      <c r="C215">
        <v>305284.5625</v>
      </c>
      <c r="D215">
        <v>164029.8125</v>
      </c>
      <c r="E215">
        <v>29053390</v>
      </c>
      <c r="F215">
        <v>564823.375</v>
      </c>
    </row>
    <row r="216" spans="1:6" x14ac:dyDescent="0.35">
      <c r="A216">
        <v>6453</v>
      </c>
      <c r="B216" s="1">
        <f>DATE(2041,9,1) + TIME(0,0,0)</f>
        <v>51745</v>
      </c>
      <c r="C216">
        <v>301661.4375</v>
      </c>
      <c r="D216">
        <v>167592.51561999999</v>
      </c>
      <c r="E216">
        <v>28703598</v>
      </c>
      <c r="F216">
        <v>563819</v>
      </c>
    </row>
    <row r="217" spans="1:6" x14ac:dyDescent="0.35">
      <c r="A217">
        <v>6483</v>
      </c>
      <c r="B217" s="1">
        <f>DATE(2041,10,1) + TIME(0,0,0)</f>
        <v>51775</v>
      </c>
      <c r="C217">
        <v>288624.5</v>
      </c>
      <c r="D217">
        <v>165365.67188000001</v>
      </c>
      <c r="E217">
        <v>27484116</v>
      </c>
      <c r="F217">
        <v>544687.3125</v>
      </c>
    </row>
    <row r="218" spans="1:6" x14ac:dyDescent="0.35">
      <c r="A218">
        <v>6514</v>
      </c>
      <c r="B218" s="1">
        <f>DATE(2041,11,1) + TIME(0,0,0)</f>
        <v>51806</v>
      </c>
      <c r="C218">
        <v>294741</v>
      </c>
      <c r="D218">
        <v>174555.59375</v>
      </c>
      <c r="E218">
        <v>28059774</v>
      </c>
      <c r="F218">
        <v>558954</v>
      </c>
    </row>
    <row r="219" spans="1:6" x14ac:dyDescent="0.35">
      <c r="A219">
        <v>6544</v>
      </c>
      <c r="B219" s="1">
        <f>DATE(2041,12,1) + TIME(0,0,0)</f>
        <v>51836</v>
      </c>
      <c r="C219">
        <v>282103.625</v>
      </c>
      <c r="D219">
        <v>171875.46875</v>
      </c>
      <c r="E219">
        <v>26841848</v>
      </c>
      <c r="F219">
        <v>538794</v>
      </c>
    </row>
    <row r="220" spans="1:6" x14ac:dyDescent="0.35">
      <c r="A220">
        <v>6575</v>
      </c>
      <c r="B220" s="1">
        <f>DATE(2042,1,1) + TIME(0,0,0)</f>
        <v>51867</v>
      </c>
      <c r="C220">
        <v>288195.40625</v>
      </c>
      <c r="D220">
        <v>181081.04688000001</v>
      </c>
      <c r="E220">
        <v>27418578</v>
      </c>
      <c r="F220">
        <v>554565.75</v>
      </c>
    </row>
    <row r="221" spans="1:6" x14ac:dyDescent="0.35">
      <c r="A221">
        <v>6606</v>
      </c>
      <c r="B221" s="1">
        <f>DATE(2042,2,1) + TIME(0,0,0)</f>
        <v>51898</v>
      </c>
      <c r="C221">
        <v>285117.84375</v>
      </c>
      <c r="D221">
        <v>183925.60938000001</v>
      </c>
      <c r="E221">
        <v>27125484</v>
      </c>
      <c r="F221">
        <v>552494.9375</v>
      </c>
    </row>
    <row r="222" spans="1:6" x14ac:dyDescent="0.35">
      <c r="A222">
        <v>6634</v>
      </c>
      <c r="B222" s="1">
        <f>DATE(2042,3,1) + TIME(0,0,0)</f>
        <v>51926</v>
      </c>
      <c r="C222">
        <v>254620.3125</v>
      </c>
      <c r="D222">
        <v>168895.95311999999</v>
      </c>
      <c r="E222">
        <v>24216200</v>
      </c>
      <c r="F222">
        <v>497845.84375</v>
      </c>
    </row>
    <row r="223" spans="1:6" x14ac:dyDescent="0.35">
      <c r="A223">
        <v>6665</v>
      </c>
      <c r="B223" s="1">
        <f>DATE(2042,4,1) + TIME(0,0,0)</f>
        <v>51957</v>
      </c>
      <c r="C223">
        <v>278535.125</v>
      </c>
      <c r="D223">
        <v>190007.46875</v>
      </c>
      <c r="E223">
        <v>26489672</v>
      </c>
      <c r="F223">
        <v>548746.125</v>
      </c>
    </row>
    <row r="224" spans="1:6" x14ac:dyDescent="0.35">
      <c r="A224">
        <v>6695</v>
      </c>
      <c r="B224" s="1">
        <f>DATE(2042,5,1) + TIME(0,0,0)</f>
        <v>51987</v>
      </c>
      <c r="C224">
        <v>267276.59375</v>
      </c>
      <c r="D224">
        <v>186513.39061999999</v>
      </c>
      <c r="E224">
        <v>25416894</v>
      </c>
      <c r="F224">
        <v>529371.9375</v>
      </c>
    </row>
    <row r="225" spans="1:6" x14ac:dyDescent="0.35">
      <c r="A225">
        <v>6726</v>
      </c>
      <c r="B225" s="1">
        <f>DATE(2042,6,1) + TIME(0,0,0)</f>
        <v>52018</v>
      </c>
      <c r="C225">
        <v>273442.15625</v>
      </c>
      <c r="D225">
        <v>195457.96875</v>
      </c>
      <c r="E225">
        <v>25997628</v>
      </c>
      <c r="F225">
        <v>545357.0625</v>
      </c>
    </row>
    <row r="226" spans="1:6" x14ac:dyDescent="0.35">
      <c r="A226">
        <v>6756</v>
      </c>
      <c r="B226" s="1">
        <f>DATE(2042,7,1) + TIME(0,0,0)</f>
        <v>52048</v>
      </c>
      <c r="C226">
        <v>262009.10938000001</v>
      </c>
      <c r="D226">
        <v>191742.79688000001</v>
      </c>
      <c r="E226">
        <v>24905698</v>
      </c>
      <c r="F226">
        <v>526310.0625</v>
      </c>
    </row>
    <row r="227" spans="1:6" x14ac:dyDescent="0.35">
      <c r="A227">
        <v>6787</v>
      </c>
      <c r="B227" s="1">
        <f>DATE(2042,8,1) + TIME(0,0,0)</f>
        <v>52079</v>
      </c>
      <c r="C227">
        <v>268086.3125</v>
      </c>
      <c r="D227">
        <v>200747.48438000001</v>
      </c>
      <c r="E227">
        <v>25478096</v>
      </c>
      <c r="F227">
        <v>542387.875</v>
      </c>
    </row>
    <row r="228" spans="1:6" x14ac:dyDescent="0.35">
      <c r="A228">
        <v>6818</v>
      </c>
      <c r="B228" s="1">
        <f>DATE(2042,9,1) + TIME(0,0,0)</f>
        <v>52110</v>
      </c>
      <c r="C228">
        <v>265559.71875</v>
      </c>
      <c r="D228">
        <v>203292.70311999999</v>
      </c>
      <c r="E228">
        <v>25235110</v>
      </c>
      <c r="F228">
        <v>541007</v>
      </c>
    </row>
    <row r="229" spans="1:6" x14ac:dyDescent="0.35">
      <c r="A229">
        <v>6848</v>
      </c>
      <c r="B229" s="1">
        <f>DATE(2042,10,1) + TIME(0,0,0)</f>
        <v>52140</v>
      </c>
      <c r="C229">
        <v>253907.82811999999</v>
      </c>
      <c r="D229">
        <v>199609.8125</v>
      </c>
      <c r="E229">
        <v>24138298</v>
      </c>
      <c r="F229">
        <v>522327.96875</v>
      </c>
    </row>
    <row r="230" spans="1:6" x14ac:dyDescent="0.35">
      <c r="A230">
        <v>6879</v>
      </c>
      <c r="B230" s="1">
        <f>DATE(2042,11,1) + TIME(0,0,0)</f>
        <v>52171</v>
      </c>
      <c r="C230">
        <v>259782.73438000001</v>
      </c>
      <c r="D230">
        <v>209044.85938000001</v>
      </c>
      <c r="E230">
        <v>24706342</v>
      </c>
      <c r="F230">
        <v>538507.6875</v>
      </c>
    </row>
    <row r="231" spans="1:6" x14ac:dyDescent="0.35">
      <c r="A231">
        <v>6909</v>
      </c>
      <c r="B231" s="1">
        <f>DATE(2042,12,1) + TIME(0,0,0)</f>
        <v>52201</v>
      </c>
      <c r="C231">
        <v>248918.21875</v>
      </c>
      <c r="D231">
        <v>204868.48438000001</v>
      </c>
      <c r="E231">
        <v>23677052</v>
      </c>
      <c r="F231">
        <v>520052.96875</v>
      </c>
    </row>
    <row r="232" spans="1:6" x14ac:dyDescent="0.35">
      <c r="A232">
        <v>6940</v>
      </c>
      <c r="B232" s="1">
        <f>DATE(2043,1,1) + TIME(0,0,0)</f>
        <v>52232</v>
      </c>
      <c r="C232">
        <v>254653.76561999999</v>
      </c>
      <c r="D232">
        <v>214131.76561999999</v>
      </c>
      <c r="E232">
        <v>24228292</v>
      </c>
      <c r="F232">
        <v>536286.875</v>
      </c>
    </row>
    <row r="233" spans="1:6" x14ac:dyDescent="0.35">
      <c r="A233">
        <v>6971</v>
      </c>
      <c r="B233" s="1">
        <f>DATE(2043,2,1) + TIME(0,0,0)</f>
        <v>52263</v>
      </c>
      <c r="C233">
        <v>252288.53125</v>
      </c>
      <c r="D233">
        <v>216518.14061999999</v>
      </c>
      <c r="E233">
        <v>24007728</v>
      </c>
      <c r="F233">
        <v>535241.625</v>
      </c>
    </row>
    <row r="234" spans="1:6" x14ac:dyDescent="0.35">
      <c r="A234">
        <v>6999</v>
      </c>
      <c r="B234" s="1">
        <f>DATE(2043,3,1) + TIME(0,0,0)</f>
        <v>52291</v>
      </c>
      <c r="C234">
        <v>225873.04688000001</v>
      </c>
      <c r="D234">
        <v>197586.29688000001</v>
      </c>
      <c r="E234">
        <v>21498760</v>
      </c>
      <c r="F234">
        <v>482640.8125</v>
      </c>
    </row>
    <row r="235" spans="1:6" x14ac:dyDescent="0.35">
      <c r="A235">
        <v>7030</v>
      </c>
      <c r="B235" s="1">
        <f>DATE(2043,4,1) + TIME(0,0,0)</f>
        <v>52322</v>
      </c>
      <c r="C235">
        <v>247797.65625</v>
      </c>
      <c r="D235">
        <v>220931.25</v>
      </c>
      <c r="E235">
        <v>23589414</v>
      </c>
      <c r="F235">
        <v>533390.4375</v>
      </c>
    </row>
    <row r="236" spans="1:6" x14ac:dyDescent="0.35">
      <c r="A236">
        <v>7060</v>
      </c>
      <c r="B236" s="1">
        <f>DATE(2043,5,1) + TIME(0,0,0)</f>
        <v>52352</v>
      </c>
      <c r="C236">
        <v>237761.1875</v>
      </c>
      <c r="D236">
        <v>215940.375</v>
      </c>
      <c r="E236">
        <v>22639288</v>
      </c>
      <c r="F236">
        <v>515331.0625</v>
      </c>
    </row>
    <row r="237" spans="1:6" x14ac:dyDescent="0.35">
      <c r="A237">
        <v>7091</v>
      </c>
      <c r="B237" s="1">
        <f>DATE(2043,6,1) + TIME(0,0,0)</f>
        <v>52383</v>
      </c>
      <c r="C237">
        <v>243506.67188000001</v>
      </c>
      <c r="D237">
        <v>225332.82811999999</v>
      </c>
      <c r="E237">
        <v>23190862</v>
      </c>
      <c r="F237">
        <v>531632.75</v>
      </c>
    </row>
    <row r="238" spans="1:6" x14ac:dyDescent="0.35">
      <c r="A238">
        <v>7121</v>
      </c>
      <c r="B238" s="1">
        <f>DATE(2043,7,1) + TIME(0,0,0)</f>
        <v>52413</v>
      </c>
      <c r="C238">
        <v>233581.48438000001</v>
      </c>
      <c r="D238">
        <v>220078.375</v>
      </c>
      <c r="E238">
        <v>22249886</v>
      </c>
      <c r="F238">
        <v>513700.5</v>
      </c>
    </row>
    <row r="239" spans="1:6" x14ac:dyDescent="0.35">
      <c r="A239">
        <v>7152</v>
      </c>
      <c r="B239" s="1">
        <f>DATE(2043,8,1) + TIME(0,0,0)</f>
        <v>52444</v>
      </c>
      <c r="C239">
        <v>239310.17188000001</v>
      </c>
      <c r="D239">
        <v>229462.8125</v>
      </c>
      <c r="E239">
        <v>22799474</v>
      </c>
      <c r="F239">
        <v>530012</v>
      </c>
    </row>
    <row r="240" spans="1:6" x14ac:dyDescent="0.35">
      <c r="A240">
        <v>7183</v>
      </c>
      <c r="B240" s="1">
        <f>DATE(2043,9,1) + TIME(0,0,0)</f>
        <v>52475</v>
      </c>
      <c r="C240">
        <v>237296.57811999999</v>
      </c>
      <c r="D240">
        <v>231484.78125</v>
      </c>
      <c r="E240">
        <v>22612582</v>
      </c>
      <c r="F240">
        <v>529237.8125</v>
      </c>
    </row>
    <row r="241" spans="1:6" x14ac:dyDescent="0.35">
      <c r="A241">
        <v>7213</v>
      </c>
      <c r="B241" s="1">
        <f>DATE(2043,10,1) + TIME(0,0,0)</f>
        <v>52505</v>
      </c>
      <c r="C241">
        <v>227743.59375</v>
      </c>
      <c r="D241">
        <v>225894.8125</v>
      </c>
      <c r="E241">
        <v>21704634</v>
      </c>
      <c r="F241">
        <v>511465.5</v>
      </c>
    </row>
    <row r="242" spans="1:6" x14ac:dyDescent="0.35">
      <c r="A242">
        <v>7244</v>
      </c>
      <c r="B242" s="1">
        <f>DATE(2043,11,1) + TIME(0,0,0)</f>
        <v>52536</v>
      </c>
      <c r="C242">
        <v>233427.84375</v>
      </c>
      <c r="D242">
        <v>235342.39061999999</v>
      </c>
      <c r="E242">
        <v>22249900</v>
      </c>
      <c r="F242">
        <v>527781.75</v>
      </c>
    </row>
    <row r="243" spans="1:6" x14ac:dyDescent="0.35">
      <c r="A243">
        <v>7274</v>
      </c>
      <c r="B243" s="1">
        <f>DATE(2043,12,1) + TIME(0,0,0)</f>
        <v>52566</v>
      </c>
      <c r="C243">
        <v>224057.3125</v>
      </c>
      <c r="D243">
        <v>229543.01561999999</v>
      </c>
      <c r="E243">
        <v>21358730</v>
      </c>
      <c r="F243">
        <v>510098.9375</v>
      </c>
    </row>
    <row r="244" spans="1:6" x14ac:dyDescent="0.35">
      <c r="A244">
        <v>7305</v>
      </c>
      <c r="B244" s="1">
        <f>DATE(2044,1,1) + TIME(0,0,0)</f>
        <v>52597</v>
      </c>
      <c r="C244">
        <v>229660.34375</v>
      </c>
      <c r="D244">
        <v>239071.46875</v>
      </c>
      <c r="E244">
        <v>21896790</v>
      </c>
      <c r="F244">
        <v>526416.3125</v>
      </c>
    </row>
    <row r="245" spans="1:6" x14ac:dyDescent="0.35">
      <c r="A245">
        <v>7336</v>
      </c>
      <c r="B245" s="1">
        <f>DATE(2044,2,1) + TIME(0,0,0)</f>
        <v>52628</v>
      </c>
      <c r="C245">
        <v>227753.5625</v>
      </c>
      <c r="D245">
        <v>240968.85938000001</v>
      </c>
      <c r="E245">
        <v>21715362</v>
      </c>
      <c r="F245">
        <v>525759.375</v>
      </c>
    </row>
    <row r="246" spans="1:6" x14ac:dyDescent="0.35">
      <c r="A246">
        <v>7365</v>
      </c>
      <c r="B246" s="1">
        <f>DATE(2044,3,1) + TIME(0,0,0)</f>
        <v>52657</v>
      </c>
      <c r="C246">
        <v>211337.95311999999</v>
      </c>
      <c r="D246">
        <v>227018.98438000001</v>
      </c>
      <c r="E246">
        <v>20151028</v>
      </c>
      <c r="F246">
        <v>491280.09375</v>
      </c>
    </row>
    <row r="247" spans="1:6" x14ac:dyDescent="0.35">
      <c r="A247">
        <v>7396</v>
      </c>
      <c r="B247" s="1">
        <f>DATE(2044,4,1) + TIME(0,0,0)</f>
        <v>52688</v>
      </c>
      <c r="C247">
        <v>224097.09375</v>
      </c>
      <c r="D247">
        <v>244494.48438000001</v>
      </c>
      <c r="E247">
        <v>21368566</v>
      </c>
      <c r="F247">
        <v>524522</v>
      </c>
    </row>
    <row r="248" spans="1:6" x14ac:dyDescent="0.35">
      <c r="A248">
        <v>7426</v>
      </c>
      <c r="B248" s="1">
        <f>DATE(2044,5,1) + TIME(0,0,0)</f>
        <v>52718</v>
      </c>
      <c r="C248">
        <v>215053.70311999999</v>
      </c>
      <c r="D248">
        <v>238451.375</v>
      </c>
      <c r="E248">
        <v>20505062</v>
      </c>
      <c r="F248">
        <v>507030.125</v>
      </c>
    </row>
    <row r="249" spans="1:6" x14ac:dyDescent="0.35">
      <c r="A249">
        <v>7457</v>
      </c>
      <c r="B249" s="1">
        <f>DATE(2044,6,1) + TIME(0,0,0)</f>
        <v>52749</v>
      </c>
      <c r="C249">
        <v>219952.25</v>
      </c>
      <c r="D249">
        <v>248655.04688000001</v>
      </c>
      <c r="E249">
        <v>20962960</v>
      </c>
      <c r="F249">
        <v>523354</v>
      </c>
    </row>
    <row r="250" spans="1:6" x14ac:dyDescent="0.35">
      <c r="A250">
        <v>7487</v>
      </c>
      <c r="B250" s="1">
        <f>DATE(2044,7,1) + TIME(0,0,0)</f>
        <v>52779</v>
      </c>
      <c r="C250">
        <v>210168.78125</v>
      </c>
      <c r="D250">
        <v>243338.29688000001</v>
      </c>
      <c r="E250">
        <v>20011236</v>
      </c>
      <c r="F250">
        <v>506004.34375</v>
      </c>
    </row>
    <row r="251" spans="1:6" x14ac:dyDescent="0.35">
      <c r="A251">
        <v>7518</v>
      </c>
      <c r="B251" s="1">
        <f>DATE(2044,8,1) + TIME(0,0,0)</f>
        <v>52810</v>
      </c>
      <c r="C251">
        <v>214185.5</v>
      </c>
      <c r="D251">
        <v>254436.89061999999</v>
      </c>
      <c r="E251">
        <v>20368472</v>
      </c>
      <c r="F251">
        <v>522444.5</v>
      </c>
    </row>
    <row r="252" spans="1:6" x14ac:dyDescent="0.35">
      <c r="A252">
        <v>7549</v>
      </c>
      <c r="B252" s="1">
        <f>DATE(2044,9,1) + TIME(0,0,0)</f>
        <v>52841</v>
      </c>
      <c r="C252">
        <v>211282.375</v>
      </c>
      <c r="D252">
        <v>257347.875</v>
      </c>
      <c r="E252">
        <v>20065870</v>
      </c>
      <c r="F252">
        <v>522107</v>
      </c>
    </row>
    <row r="253" spans="1:6" x14ac:dyDescent="0.35">
      <c r="A253">
        <v>7579</v>
      </c>
      <c r="B253" s="1">
        <f>DATE(2044,10,1) + TIME(0,0,0)</f>
        <v>52871</v>
      </c>
      <c r="C253">
        <v>202074.53125</v>
      </c>
      <c r="D253">
        <v>251443.57811999999</v>
      </c>
      <c r="E253">
        <v>19176880</v>
      </c>
      <c r="F253">
        <v>504991.28125</v>
      </c>
    </row>
    <row r="254" spans="1:6" x14ac:dyDescent="0.35">
      <c r="A254">
        <v>7610</v>
      </c>
      <c r="B254" s="1">
        <f>DATE(2044,11,1) + TIME(0,0,0)</f>
        <v>52902</v>
      </c>
      <c r="C254">
        <v>206288.53125</v>
      </c>
      <c r="D254">
        <v>262349.21875</v>
      </c>
      <c r="E254">
        <v>19562998</v>
      </c>
      <c r="F254">
        <v>521559.71875</v>
      </c>
    </row>
    <row r="255" spans="1:6" x14ac:dyDescent="0.35">
      <c r="A255">
        <v>7640</v>
      </c>
      <c r="B255" s="1">
        <f>DATE(2044,12,1) + TIME(0,0,0)</f>
        <v>52932</v>
      </c>
      <c r="C255">
        <v>197355.32811999999</v>
      </c>
      <c r="D255">
        <v>256180.4375</v>
      </c>
      <c r="E255">
        <v>18704876</v>
      </c>
      <c r="F255">
        <v>504511.1875</v>
      </c>
    </row>
    <row r="256" spans="1:6" x14ac:dyDescent="0.35">
      <c r="A256">
        <v>7671</v>
      </c>
      <c r="B256" s="1">
        <f>DATE(2045,1,1) + TIME(0,0,0)</f>
        <v>52963</v>
      </c>
      <c r="C256">
        <v>201694.25</v>
      </c>
      <c r="D256">
        <v>266960.59375</v>
      </c>
      <c r="E256">
        <v>19107430</v>
      </c>
      <c r="F256">
        <v>521093.1875</v>
      </c>
    </row>
    <row r="257" spans="1:6" x14ac:dyDescent="0.35">
      <c r="A257">
        <v>7702</v>
      </c>
      <c r="B257" s="1">
        <f>DATE(2045,2,1) + TIME(0,0,0)</f>
        <v>52994</v>
      </c>
      <c r="C257">
        <v>199571.76561999999</v>
      </c>
      <c r="D257">
        <v>269097.9375</v>
      </c>
      <c r="E257">
        <v>18899246</v>
      </c>
      <c r="F257">
        <v>520849.46875</v>
      </c>
    </row>
    <row r="258" spans="1:6" x14ac:dyDescent="0.35">
      <c r="A258">
        <v>7730</v>
      </c>
      <c r="B258" s="1">
        <f>DATE(2045,3,1) + TIME(0,0,0)</f>
        <v>53022</v>
      </c>
      <c r="C258">
        <v>178507.75</v>
      </c>
      <c r="D258">
        <v>244674.65625</v>
      </c>
      <c r="E258">
        <v>16896660</v>
      </c>
      <c r="F258">
        <v>470316.78125</v>
      </c>
    </row>
    <row r="259" spans="1:6" x14ac:dyDescent="0.35">
      <c r="A259">
        <v>7761</v>
      </c>
      <c r="B259" s="1">
        <f>DATE(2045,4,1) + TIME(0,0,0)</f>
        <v>53053</v>
      </c>
      <c r="C259">
        <v>195485.95311999999</v>
      </c>
      <c r="D259">
        <v>273030.25</v>
      </c>
      <c r="E259">
        <v>18500038</v>
      </c>
      <c r="F259">
        <v>520303.90625</v>
      </c>
    </row>
    <row r="260" spans="1:6" x14ac:dyDescent="0.35">
      <c r="A260">
        <v>7791</v>
      </c>
      <c r="B260" s="1">
        <f>DATE(2045,5,1) + TIME(0,0,0)</f>
        <v>53083</v>
      </c>
      <c r="C260">
        <v>187589.82811999999</v>
      </c>
      <c r="D260">
        <v>265946.15625</v>
      </c>
      <c r="E260">
        <v>17749300</v>
      </c>
      <c r="F260">
        <v>503208.78125</v>
      </c>
    </row>
    <row r="261" spans="1:6" x14ac:dyDescent="0.35">
      <c r="A261">
        <v>7822</v>
      </c>
      <c r="B261" s="1">
        <f>DATE(2045,6,1) + TIME(0,0,0)</f>
        <v>53114</v>
      </c>
      <c r="C261">
        <v>192122.21875</v>
      </c>
      <c r="D261">
        <v>276564.875</v>
      </c>
      <c r="E261">
        <v>18173942</v>
      </c>
      <c r="F261">
        <v>519629.5</v>
      </c>
    </row>
    <row r="262" spans="1:6" x14ac:dyDescent="0.35">
      <c r="A262">
        <v>7852</v>
      </c>
      <c r="B262" s="1">
        <f>DATE(2045,7,1) + TIME(0,0,0)</f>
        <v>53144</v>
      </c>
      <c r="C262">
        <v>184273.17188000001</v>
      </c>
      <c r="D262">
        <v>269296.5</v>
      </c>
      <c r="E262">
        <v>17426974</v>
      </c>
      <c r="F262">
        <v>502514.40625</v>
      </c>
    </row>
    <row r="263" spans="1:6" x14ac:dyDescent="0.35">
      <c r="A263">
        <v>7883</v>
      </c>
      <c r="B263" s="1">
        <f>DATE(2045,8,1) + TIME(0,0,0)</f>
        <v>53175</v>
      </c>
      <c r="C263">
        <v>188730.65625</v>
      </c>
      <c r="D263">
        <v>279954</v>
      </c>
      <c r="E263">
        <v>17843908</v>
      </c>
      <c r="F263">
        <v>518863.84375</v>
      </c>
    </row>
    <row r="264" spans="1:6" x14ac:dyDescent="0.35">
      <c r="A264">
        <v>7914</v>
      </c>
      <c r="B264" s="1">
        <f>DATE(2045,9,1) + TIME(0,0,0)</f>
        <v>53206</v>
      </c>
      <c r="C264">
        <v>187062.625</v>
      </c>
      <c r="D264">
        <v>281635.8125</v>
      </c>
      <c r="E264">
        <v>17681098</v>
      </c>
      <c r="F264">
        <v>518440.75</v>
      </c>
    </row>
    <row r="265" spans="1:6" x14ac:dyDescent="0.35">
      <c r="A265">
        <v>7944</v>
      </c>
      <c r="B265" s="1">
        <f>DATE(2045,10,1) + TIME(0,0,0)</f>
        <v>53236</v>
      </c>
      <c r="C265">
        <v>176727.92188000001</v>
      </c>
      <c r="D265">
        <v>273113.3125</v>
      </c>
      <c r="E265">
        <v>16665852</v>
      </c>
      <c r="F265">
        <v>501174.59375</v>
      </c>
    </row>
    <row r="266" spans="1:6" x14ac:dyDescent="0.35">
      <c r="A266">
        <v>7975</v>
      </c>
      <c r="B266" s="1">
        <f>DATE(2045,11,1) + TIME(0,0,0)</f>
        <v>53267</v>
      </c>
      <c r="C266">
        <v>179012.375</v>
      </c>
      <c r="D266">
        <v>282208.40625</v>
      </c>
      <c r="E266">
        <v>16854738</v>
      </c>
      <c r="F266">
        <v>516994.84375</v>
      </c>
    </row>
    <row r="267" spans="1:6" x14ac:dyDescent="0.35">
      <c r="A267">
        <v>8005</v>
      </c>
      <c r="B267" s="1">
        <f>DATE(2045,12,1) + TIME(0,0,0)</f>
        <v>53297</v>
      </c>
      <c r="C267">
        <v>169920.10938000001</v>
      </c>
      <c r="D267">
        <v>273096.3125</v>
      </c>
      <c r="E267">
        <v>15973903</v>
      </c>
      <c r="F267">
        <v>499216.625</v>
      </c>
    </row>
    <row r="268" spans="1:6" x14ac:dyDescent="0.35">
      <c r="A268">
        <v>8036</v>
      </c>
      <c r="B268" s="1">
        <f>DATE(2046,1,1) + TIME(0,0,0)</f>
        <v>53328</v>
      </c>
      <c r="C268">
        <v>172317.03125</v>
      </c>
      <c r="D268">
        <v>282203.9375</v>
      </c>
      <c r="E268">
        <v>16174748</v>
      </c>
      <c r="F268">
        <v>514433.15625</v>
      </c>
    </row>
    <row r="269" spans="1:6" x14ac:dyDescent="0.35">
      <c r="A269">
        <v>8067</v>
      </c>
      <c r="B269" s="1">
        <f>DATE(2046,2,1) + TIME(0,0,0)</f>
        <v>53359</v>
      </c>
      <c r="C269">
        <v>169206.79688000001</v>
      </c>
      <c r="D269">
        <v>282219.84375</v>
      </c>
      <c r="E269">
        <v>15859355</v>
      </c>
      <c r="F269">
        <v>512799.5</v>
      </c>
    </row>
    <row r="270" spans="1:6" x14ac:dyDescent="0.35">
      <c r="A270">
        <v>8095</v>
      </c>
      <c r="B270" s="1">
        <f>DATE(2046,3,1) + TIME(0,0,0)</f>
        <v>53387</v>
      </c>
      <c r="C270">
        <v>150186.9375</v>
      </c>
      <c r="D270">
        <v>254863.125</v>
      </c>
      <c r="E270">
        <v>14055617</v>
      </c>
      <c r="F270">
        <v>461701.53125</v>
      </c>
    </row>
    <row r="271" spans="1:6" x14ac:dyDescent="0.35">
      <c r="A271">
        <v>8126</v>
      </c>
      <c r="B271" s="1">
        <f>DATE(2046,4,1) + TIME(0,0,0)</f>
        <v>53418</v>
      </c>
      <c r="C271">
        <v>163497.57811999999</v>
      </c>
      <c r="D271">
        <v>282190.53125</v>
      </c>
      <c r="E271">
        <v>15279634</v>
      </c>
      <c r="F271">
        <v>509213.875</v>
      </c>
    </row>
    <row r="272" spans="1:6" x14ac:dyDescent="0.35">
      <c r="A272">
        <v>8156</v>
      </c>
      <c r="B272" s="1">
        <f>DATE(2046,5,1) + TIME(0,0,0)</f>
        <v>53448</v>
      </c>
      <c r="C272">
        <v>155635.65625</v>
      </c>
      <c r="D272">
        <v>273104.1875</v>
      </c>
      <c r="E272">
        <v>14524379</v>
      </c>
      <c r="F272">
        <v>490864.46875</v>
      </c>
    </row>
    <row r="273" spans="1:6" x14ac:dyDescent="0.35">
      <c r="A273">
        <v>8187</v>
      </c>
      <c r="B273" s="1">
        <f>DATE(2046,6,1) + TIME(0,0,0)</f>
        <v>53479</v>
      </c>
      <c r="C273">
        <v>158067.5625</v>
      </c>
      <c r="D273">
        <v>282118.3125</v>
      </c>
      <c r="E273">
        <v>14734907</v>
      </c>
      <c r="F273">
        <v>505089.65625</v>
      </c>
    </row>
    <row r="274" spans="1:6" x14ac:dyDescent="0.35">
      <c r="A274">
        <v>8217</v>
      </c>
      <c r="B274" s="1">
        <f>DATE(2046,7,1) + TIME(0,0,0)</f>
        <v>53509</v>
      </c>
      <c r="C274">
        <v>150821.79688000001</v>
      </c>
      <c r="D274">
        <v>272850.90625</v>
      </c>
      <c r="E274">
        <v>14055305</v>
      </c>
      <c r="F274">
        <v>486804.03125</v>
      </c>
    </row>
    <row r="275" spans="1:6" x14ac:dyDescent="0.35">
      <c r="A275">
        <v>8248</v>
      </c>
      <c r="B275" s="1">
        <f>DATE(2046,8,1) + TIME(0,0,0)</f>
        <v>53540</v>
      </c>
      <c r="C275">
        <v>154147.42188000001</v>
      </c>
      <c r="D275">
        <v>281968.15625</v>
      </c>
      <c r="E275">
        <v>14364277</v>
      </c>
      <c r="F275">
        <v>500976.28125</v>
      </c>
    </row>
    <row r="276" spans="1:6" x14ac:dyDescent="0.35">
      <c r="A276">
        <v>8279</v>
      </c>
      <c r="B276" s="1">
        <f>DATE(2046,9,1) + TIME(0,0,0)</f>
        <v>53571</v>
      </c>
      <c r="C276">
        <v>152469.35938000001</v>
      </c>
      <c r="D276">
        <v>282019.03125</v>
      </c>
      <c r="E276">
        <v>14205819</v>
      </c>
      <c r="F276">
        <v>499023.8125</v>
      </c>
    </row>
    <row r="277" spans="1:6" x14ac:dyDescent="0.35">
      <c r="A277">
        <v>8309</v>
      </c>
      <c r="B277" s="1">
        <f>DATE(2046,10,1) + TIME(0,0,0)</f>
        <v>53601</v>
      </c>
      <c r="C277">
        <v>145089.375</v>
      </c>
      <c r="D277">
        <v>272724.125</v>
      </c>
      <c r="E277">
        <v>13529960</v>
      </c>
      <c r="F277">
        <v>481172.9375</v>
      </c>
    </row>
    <row r="278" spans="1:6" x14ac:dyDescent="0.35">
      <c r="A278">
        <v>8340</v>
      </c>
      <c r="B278" s="1">
        <f>DATE(2046,11,1) + TIME(0,0,0)</f>
        <v>53632</v>
      </c>
      <c r="C278">
        <v>148159.42188000001</v>
      </c>
      <c r="D278">
        <v>281818.8125</v>
      </c>
      <c r="E278">
        <v>13817389</v>
      </c>
      <c r="F278">
        <v>495418.28125</v>
      </c>
    </row>
    <row r="279" spans="1:6" x14ac:dyDescent="0.35">
      <c r="A279">
        <v>8370</v>
      </c>
      <c r="B279" s="1">
        <f>DATE(2046,12,1) + TIME(0,0,0)</f>
        <v>53662</v>
      </c>
      <c r="C279">
        <v>141617.54688000001</v>
      </c>
      <c r="D279">
        <v>272710.71875</v>
      </c>
      <c r="E279">
        <v>13211128</v>
      </c>
      <c r="F279">
        <v>477828.375</v>
      </c>
    </row>
    <row r="280" spans="1:6" x14ac:dyDescent="0.35">
      <c r="A280">
        <v>8401</v>
      </c>
      <c r="B280" s="1">
        <f>DATE(2047,1,1) + TIME(0,0,0)</f>
        <v>53693</v>
      </c>
      <c r="C280">
        <v>144553.14061999999</v>
      </c>
      <c r="D280">
        <v>281801.09375</v>
      </c>
      <c r="E280">
        <v>13489658</v>
      </c>
      <c r="F280">
        <v>492113.5625</v>
      </c>
    </row>
    <row r="281" spans="1:6" x14ac:dyDescent="0.35">
      <c r="A281">
        <v>8432</v>
      </c>
      <c r="B281" s="1">
        <f>DATE(2047,2,1) + TIME(0,0,0)</f>
        <v>53724</v>
      </c>
      <c r="C281">
        <v>142809.76561999999</v>
      </c>
      <c r="D281">
        <v>281791.53125</v>
      </c>
      <c r="E281">
        <v>13332827</v>
      </c>
      <c r="F281">
        <v>490528.5</v>
      </c>
    </row>
    <row r="282" spans="1:6" x14ac:dyDescent="0.35">
      <c r="A282">
        <v>8460</v>
      </c>
      <c r="B282" s="1">
        <f>DATE(2047,3,1) + TIME(0,0,0)</f>
        <v>53752</v>
      </c>
      <c r="C282">
        <v>127479.86719</v>
      </c>
      <c r="D282">
        <v>254474.3125</v>
      </c>
      <c r="E282">
        <v>11907618</v>
      </c>
      <c r="F282">
        <v>441814.125</v>
      </c>
    </row>
    <row r="283" spans="1:6" x14ac:dyDescent="0.35">
      <c r="A283">
        <v>8491</v>
      </c>
      <c r="B283" s="1">
        <f>DATE(2047,4,1) + TIME(0,0,0)</f>
        <v>53783</v>
      </c>
      <c r="C283">
        <v>139521.26561999999</v>
      </c>
      <c r="D283">
        <v>281744</v>
      </c>
      <c r="E283">
        <v>13040939</v>
      </c>
      <c r="F283">
        <v>487661.65625</v>
      </c>
    </row>
    <row r="284" spans="1:6" x14ac:dyDescent="0.35">
      <c r="A284">
        <v>8521</v>
      </c>
      <c r="B284" s="1">
        <f>DATE(2047,5,1) + TIME(0,0,0)</f>
        <v>53813</v>
      </c>
      <c r="C284">
        <v>133475.39061999999</v>
      </c>
      <c r="D284">
        <v>272657.84375</v>
      </c>
      <c r="E284">
        <v>12484943</v>
      </c>
      <c r="F284">
        <v>470583.40625</v>
      </c>
    </row>
    <row r="285" spans="1:6" x14ac:dyDescent="0.35">
      <c r="A285">
        <v>8552</v>
      </c>
      <c r="B285" s="1">
        <f>DATE(2047,6,1) + TIME(0,0,0)</f>
        <v>53844</v>
      </c>
      <c r="C285">
        <v>136333.65625</v>
      </c>
      <c r="D285">
        <v>281748.0625</v>
      </c>
      <c r="E285">
        <v>12763405</v>
      </c>
      <c r="F285">
        <v>484862.6875</v>
      </c>
    </row>
    <row r="286" spans="1:6" x14ac:dyDescent="0.35">
      <c r="A286">
        <v>8582</v>
      </c>
      <c r="B286" s="1">
        <f>DATE(2047,7,1) + TIME(0,0,0)</f>
        <v>53874</v>
      </c>
      <c r="C286">
        <v>130424.73437999999</v>
      </c>
      <c r="D286">
        <v>272637.84375</v>
      </c>
      <c r="E286">
        <v>12220731</v>
      </c>
      <c r="F286">
        <v>467933.71875</v>
      </c>
    </row>
    <row r="287" spans="1:6" x14ac:dyDescent="0.35">
      <c r="A287">
        <v>8613</v>
      </c>
      <c r="B287" s="1">
        <f>DATE(2047,8,1) + TIME(0,0,0)</f>
        <v>53905</v>
      </c>
      <c r="C287">
        <v>133234.3125</v>
      </c>
      <c r="D287">
        <v>281594.75</v>
      </c>
      <c r="E287">
        <v>12495347</v>
      </c>
      <c r="F287">
        <v>482173.125</v>
      </c>
    </row>
    <row r="288" spans="1:6" x14ac:dyDescent="0.35">
      <c r="A288">
        <v>8644</v>
      </c>
      <c r="B288" s="1">
        <f>DATE(2047,9,1) + TIME(0,0,0)</f>
        <v>53936</v>
      </c>
      <c r="C288">
        <v>131963.5625</v>
      </c>
      <c r="D288">
        <v>281591.9375</v>
      </c>
      <c r="E288">
        <v>12385679</v>
      </c>
      <c r="F288">
        <v>480824.03125</v>
      </c>
    </row>
    <row r="289" spans="1:6" x14ac:dyDescent="0.35">
      <c r="A289">
        <v>8674</v>
      </c>
      <c r="B289" s="1">
        <f>DATE(2047,10,1) + TIME(0,0,0)</f>
        <v>53966</v>
      </c>
      <c r="C289">
        <v>126482.58594</v>
      </c>
      <c r="D289">
        <v>272496.25</v>
      </c>
      <c r="E289">
        <v>11881460</v>
      </c>
      <c r="F289">
        <v>464039.1875</v>
      </c>
    </row>
    <row r="290" spans="1:6" x14ac:dyDescent="0.35">
      <c r="A290">
        <v>8705</v>
      </c>
      <c r="B290" s="1">
        <f>DATE(2047,11,1) + TIME(0,0,0)</f>
        <v>53997</v>
      </c>
      <c r="C290">
        <v>129431.94531</v>
      </c>
      <c r="D290">
        <v>281578.6875</v>
      </c>
      <c r="E290">
        <v>12170381</v>
      </c>
      <c r="F290">
        <v>478140.1875</v>
      </c>
    </row>
    <row r="291" spans="1:6" x14ac:dyDescent="0.35">
      <c r="A291">
        <v>8735</v>
      </c>
      <c r="B291" s="1">
        <f>DATE(2047,12,1) + TIME(0,0,0)</f>
        <v>54027</v>
      </c>
      <c r="C291">
        <v>124041.83594</v>
      </c>
      <c r="D291">
        <v>272488.4375</v>
      </c>
      <c r="E291">
        <v>11675028</v>
      </c>
      <c r="F291">
        <v>461430.9375</v>
      </c>
    </row>
    <row r="292" spans="1:6" x14ac:dyDescent="0.35">
      <c r="A292">
        <v>8766</v>
      </c>
      <c r="B292" s="1">
        <f>DATE(2048,1,1) + TIME(0,0,0)</f>
        <v>54058</v>
      </c>
      <c r="C292">
        <v>126941.64844</v>
      </c>
      <c r="D292">
        <v>281566.3125</v>
      </c>
      <c r="E292">
        <v>11960792</v>
      </c>
      <c r="F292">
        <v>473567.65625</v>
      </c>
    </row>
    <row r="293" spans="1:6" x14ac:dyDescent="0.35">
      <c r="A293">
        <v>8797</v>
      </c>
      <c r="B293" s="1">
        <f>DATE(2048,2,1) + TIME(0,0,0)</f>
        <v>54089</v>
      </c>
      <c r="C293">
        <v>125726.26562000001</v>
      </c>
      <c r="D293">
        <v>281563.96875</v>
      </c>
      <c r="E293">
        <v>11857497</v>
      </c>
      <c r="F293">
        <v>471636.59375</v>
      </c>
    </row>
    <row r="294" spans="1:6" x14ac:dyDescent="0.35">
      <c r="A294">
        <v>8826</v>
      </c>
      <c r="B294" s="1">
        <f>DATE(2048,3,1) + TIME(0,0,0)</f>
        <v>54118</v>
      </c>
      <c r="C294">
        <v>116519.75781</v>
      </c>
      <c r="D294">
        <v>263368.15625</v>
      </c>
      <c r="E294">
        <v>10999227</v>
      </c>
      <c r="F294">
        <v>439560.75</v>
      </c>
    </row>
    <row r="295" spans="1:6" x14ac:dyDescent="0.35">
      <c r="A295">
        <v>8857</v>
      </c>
      <c r="B295" s="1">
        <f>DATE(2048,4,1) + TIME(0,0,0)</f>
        <v>54149</v>
      </c>
      <c r="C295">
        <v>123409.27344</v>
      </c>
      <c r="D295">
        <v>281522.4375</v>
      </c>
      <c r="E295">
        <v>11660928</v>
      </c>
      <c r="F295">
        <v>468077.21875</v>
      </c>
    </row>
    <row r="296" spans="1:6" x14ac:dyDescent="0.35">
      <c r="A296">
        <v>8887</v>
      </c>
      <c r="B296" s="1">
        <f>DATE(2048,5,1) + TIME(0,0,0)</f>
        <v>54179</v>
      </c>
      <c r="C296">
        <v>118334.35156</v>
      </c>
      <c r="D296">
        <v>272436.875</v>
      </c>
      <c r="E296">
        <v>11191012</v>
      </c>
      <c r="F296">
        <v>451355.34375</v>
      </c>
    </row>
    <row r="297" spans="1:6" x14ac:dyDescent="0.35">
      <c r="A297">
        <v>8918</v>
      </c>
      <c r="B297" s="1">
        <f>DATE(2048,6,1) + TIME(0,0,0)</f>
        <v>54210</v>
      </c>
      <c r="C297">
        <v>121158.94531</v>
      </c>
      <c r="D297">
        <v>281507.46875</v>
      </c>
      <c r="E297">
        <v>11469106</v>
      </c>
      <c r="F297">
        <v>464725</v>
      </c>
    </row>
    <row r="298" spans="1:6" x14ac:dyDescent="0.35">
      <c r="A298">
        <v>8948</v>
      </c>
      <c r="B298" s="1">
        <f>DATE(2048,7,1) + TIME(0,0,0)</f>
        <v>54240</v>
      </c>
      <c r="C298">
        <v>116197.1875</v>
      </c>
      <c r="D298">
        <v>272414.59375</v>
      </c>
      <c r="E298">
        <v>11010040</v>
      </c>
      <c r="F298">
        <v>448211.6875</v>
      </c>
    </row>
    <row r="299" spans="1:6" x14ac:dyDescent="0.35">
      <c r="A299">
        <v>8979</v>
      </c>
      <c r="B299" s="1">
        <f>DATE(2048,8,1) + TIME(0,0,0)</f>
        <v>54271</v>
      </c>
      <c r="C299">
        <v>118994.32031</v>
      </c>
      <c r="D299">
        <v>281487.6875</v>
      </c>
      <c r="E299">
        <v>11287068</v>
      </c>
      <c r="F299">
        <v>461561.03125</v>
      </c>
    </row>
    <row r="300" spans="1:6" x14ac:dyDescent="0.35">
      <c r="A300">
        <v>9010</v>
      </c>
      <c r="B300" s="1">
        <f>DATE(2048,9,1) + TIME(0,0,0)</f>
        <v>54302</v>
      </c>
      <c r="C300">
        <v>117935.92187999999</v>
      </c>
      <c r="D300">
        <v>281480.71875</v>
      </c>
      <c r="E300">
        <v>11198948</v>
      </c>
      <c r="F300">
        <v>460011.09375</v>
      </c>
    </row>
    <row r="301" spans="1:6" x14ac:dyDescent="0.35">
      <c r="A301">
        <v>9040</v>
      </c>
      <c r="B301" s="1">
        <f>DATE(2048,10,1) + TIME(0,0,0)</f>
        <v>54332</v>
      </c>
      <c r="C301">
        <v>113134.17969</v>
      </c>
      <c r="D301">
        <v>272384.4375</v>
      </c>
      <c r="E301">
        <v>10754726</v>
      </c>
      <c r="F301">
        <v>443741.875</v>
      </c>
    </row>
    <row r="302" spans="1:6" x14ac:dyDescent="0.35">
      <c r="A302">
        <v>9071</v>
      </c>
      <c r="B302" s="1">
        <f>DATE(2048,11,1) + TIME(0,0,0)</f>
        <v>54363</v>
      </c>
      <c r="C302">
        <v>115883.16406</v>
      </c>
      <c r="D302">
        <v>281456.5</v>
      </c>
      <c r="E302">
        <v>11028889</v>
      </c>
      <c r="F302">
        <v>457033.15625</v>
      </c>
    </row>
    <row r="303" spans="1:6" x14ac:dyDescent="0.35">
      <c r="A303">
        <v>9101</v>
      </c>
      <c r="B303" s="1">
        <f>DATE(2048,12,1) + TIME(0,0,0)</f>
        <v>54393</v>
      </c>
      <c r="C303">
        <v>111200.0625</v>
      </c>
      <c r="D303">
        <v>272362.65625</v>
      </c>
      <c r="E303">
        <v>10594456</v>
      </c>
      <c r="F303">
        <v>440908.9375</v>
      </c>
    </row>
    <row r="304" spans="1:6" x14ac:dyDescent="0.35">
      <c r="A304">
        <v>9132</v>
      </c>
      <c r="B304" s="1">
        <f>DATE(2049,1,1) + TIME(0,0,0)</f>
        <v>54424</v>
      </c>
      <c r="C304">
        <v>113934.01562000001</v>
      </c>
      <c r="D304">
        <v>281435.53125</v>
      </c>
      <c r="E304">
        <v>10867483</v>
      </c>
      <c r="F304">
        <v>454152.46875</v>
      </c>
    </row>
    <row r="305" spans="1:6" x14ac:dyDescent="0.35">
      <c r="A305">
        <v>9163</v>
      </c>
      <c r="B305" s="1">
        <f>DATE(2049,2,1) + TIME(0,0,0)</f>
        <v>54455</v>
      </c>
      <c r="C305">
        <v>112981.71094</v>
      </c>
      <c r="D305">
        <v>281426.34375</v>
      </c>
      <c r="E305">
        <v>10788957</v>
      </c>
      <c r="F305">
        <v>449060.15625</v>
      </c>
    </row>
    <row r="306" spans="1:6" x14ac:dyDescent="0.35">
      <c r="A306">
        <v>9191</v>
      </c>
      <c r="B306" s="1">
        <f>DATE(2049,3,1) + TIME(0,0,0)</f>
        <v>54483</v>
      </c>
      <c r="C306">
        <v>101238.52344</v>
      </c>
      <c r="D306">
        <v>254158.51561999999</v>
      </c>
      <c r="E306">
        <v>9676856</v>
      </c>
      <c r="F306">
        <v>404083.84375</v>
      </c>
    </row>
    <row r="307" spans="1:6" x14ac:dyDescent="0.35">
      <c r="A307">
        <v>9222</v>
      </c>
      <c r="B307" s="1">
        <f>DATE(2049,4,1) + TIME(0,0,0)</f>
        <v>54514</v>
      </c>
      <c r="C307">
        <v>111189.50781</v>
      </c>
      <c r="D307">
        <v>281385.4375</v>
      </c>
      <c r="E307">
        <v>10639703</v>
      </c>
      <c r="F307">
        <v>445229.65625</v>
      </c>
    </row>
    <row r="308" spans="1:6" x14ac:dyDescent="0.35">
      <c r="A308">
        <v>9252</v>
      </c>
      <c r="B308" s="1">
        <f>DATE(2049,5,1) + TIME(0,0,0)</f>
        <v>54544</v>
      </c>
      <c r="C308">
        <v>106761.34375</v>
      </c>
      <c r="D308">
        <v>272298.46875</v>
      </c>
      <c r="E308">
        <v>10226211</v>
      </c>
      <c r="F308">
        <v>428911.34375</v>
      </c>
    </row>
    <row r="309" spans="1:6" x14ac:dyDescent="0.35">
      <c r="A309">
        <v>9283</v>
      </c>
      <c r="B309" s="1">
        <f>DATE(2049,6,1) + TIME(0,0,0)</f>
        <v>54575</v>
      </c>
      <c r="C309">
        <v>109448.53906</v>
      </c>
      <c r="D309">
        <v>281366.15625</v>
      </c>
      <c r="E309">
        <v>10494483</v>
      </c>
      <c r="F309">
        <v>441180.65625</v>
      </c>
    </row>
    <row r="310" spans="1:6" x14ac:dyDescent="0.35">
      <c r="A310">
        <v>9313</v>
      </c>
      <c r="B310" s="1">
        <f>DATE(2049,7,1) + TIME(0,0,0)</f>
        <v>54605</v>
      </c>
      <c r="C310">
        <v>105111.15625</v>
      </c>
      <c r="D310">
        <v>272275.8125</v>
      </c>
      <c r="E310">
        <v>10088227</v>
      </c>
      <c r="F310">
        <v>425116.1875</v>
      </c>
    </row>
    <row r="311" spans="1:6" x14ac:dyDescent="0.35">
      <c r="A311">
        <v>9344</v>
      </c>
      <c r="B311" s="1">
        <f>DATE(2049,8,1) + TIME(0,0,0)</f>
        <v>54636</v>
      </c>
      <c r="C311">
        <v>107793.46094</v>
      </c>
      <c r="D311">
        <v>281343.59375</v>
      </c>
      <c r="E311">
        <v>10355768</v>
      </c>
      <c r="F311">
        <v>437384.4375</v>
      </c>
    </row>
    <row r="312" spans="1:6" x14ac:dyDescent="0.35">
      <c r="A312">
        <v>9375</v>
      </c>
      <c r="B312" s="1">
        <f>DATE(2049,9,1) + TIME(0,0,0)</f>
        <v>54667</v>
      </c>
      <c r="C312">
        <v>106981.15625</v>
      </c>
      <c r="D312">
        <v>281336.15625</v>
      </c>
      <c r="E312">
        <v>10287618</v>
      </c>
      <c r="F312">
        <v>435551.84375</v>
      </c>
    </row>
    <row r="313" spans="1:6" x14ac:dyDescent="0.35">
      <c r="A313">
        <v>9405</v>
      </c>
      <c r="B313" s="1">
        <f>DATE(2049,10,1) + TIME(0,0,0)</f>
        <v>54697</v>
      </c>
      <c r="C313">
        <v>102773.21094</v>
      </c>
      <c r="D313">
        <v>272242.90625</v>
      </c>
      <c r="E313">
        <v>9891888</v>
      </c>
      <c r="F313">
        <v>419838.34375</v>
      </c>
    </row>
    <row r="314" spans="1:6" x14ac:dyDescent="0.35">
      <c r="A314">
        <v>9436</v>
      </c>
      <c r="B314" s="1">
        <f>DATE(2049,11,1) + TIME(0,0,0)</f>
        <v>54728</v>
      </c>
      <c r="C314">
        <v>105428.28906</v>
      </c>
      <c r="D314">
        <v>281312.8125</v>
      </c>
      <c r="E314">
        <v>10156858</v>
      </c>
      <c r="F314">
        <v>432110.71875</v>
      </c>
    </row>
    <row r="315" spans="1:6" x14ac:dyDescent="0.35">
      <c r="A315">
        <v>9466</v>
      </c>
      <c r="B315" s="1">
        <f>DATE(2049,12,1) + TIME(0,0,0)</f>
        <v>54758</v>
      </c>
      <c r="C315">
        <v>101329.07812000001</v>
      </c>
      <c r="D315">
        <v>272180.9375</v>
      </c>
      <c r="E315">
        <v>9769066</v>
      </c>
      <c r="F315">
        <v>416640.71875</v>
      </c>
    </row>
    <row r="316" spans="1:6" x14ac:dyDescent="0.35">
      <c r="A316">
        <v>9497</v>
      </c>
      <c r="B316" s="1">
        <f>DATE(2050,1,1) + TIME(0,0,0)</f>
        <v>54789</v>
      </c>
      <c r="C316">
        <v>104009.4375</v>
      </c>
      <c r="D316">
        <v>281260.6875</v>
      </c>
      <c r="E316">
        <v>10034988</v>
      </c>
      <c r="F316">
        <v>428979.9375</v>
      </c>
    </row>
    <row r="317" spans="1:6" x14ac:dyDescent="0.35">
      <c r="A317">
        <v>9528</v>
      </c>
      <c r="B317" s="1">
        <f>DATE(2050,2,1) + TIME(0,0,0)</f>
        <v>54820</v>
      </c>
      <c r="C317">
        <v>103314.96094</v>
      </c>
      <c r="D317">
        <v>281263.84375</v>
      </c>
      <c r="E317">
        <v>9975184</v>
      </c>
      <c r="F317">
        <v>427513.6875</v>
      </c>
    </row>
    <row r="318" spans="1:6" x14ac:dyDescent="0.35">
      <c r="A318">
        <v>9556</v>
      </c>
      <c r="B318" s="1">
        <f>DATE(2050,3,1) + TIME(0,0,0)</f>
        <v>54848</v>
      </c>
      <c r="C318">
        <v>92728.585938000004</v>
      </c>
      <c r="D318">
        <v>254032.65625</v>
      </c>
      <c r="E318">
        <v>8958664</v>
      </c>
      <c r="F318">
        <v>385005.25</v>
      </c>
    </row>
    <row r="319" spans="1:6" x14ac:dyDescent="0.35">
      <c r="A319">
        <v>9587</v>
      </c>
      <c r="B319" s="1">
        <f>DATE(2050,4,1) + TIME(0,0,0)</f>
        <v>54879</v>
      </c>
      <c r="C319">
        <v>102003.66406</v>
      </c>
      <c r="D319">
        <v>281258.21875</v>
      </c>
      <c r="E319">
        <v>9861946</v>
      </c>
      <c r="F319">
        <v>424907.53125</v>
      </c>
    </row>
    <row r="320" spans="1:6" x14ac:dyDescent="0.35">
      <c r="A320">
        <v>9617</v>
      </c>
      <c r="B320" s="1">
        <f>DATE(2050,5,1) + TIME(0,0,0)</f>
        <v>54909</v>
      </c>
      <c r="C320">
        <v>98096.070311999996</v>
      </c>
      <c r="D320">
        <v>272192.5625</v>
      </c>
      <c r="E320">
        <v>9490562</v>
      </c>
      <c r="F320">
        <v>409997.25</v>
      </c>
    </row>
    <row r="321" spans="1:6" x14ac:dyDescent="0.35">
      <c r="A321">
        <v>9648</v>
      </c>
      <c r="B321" s="1">
        <f>DATE(2050,6,1) + TIME(0,0,0)</f>
        <v>54940</v>
      </c>
      <c r="C321">
        <v>100724.64062000001</v>
      </c>
      <c r="D321">
        <v>281273.53125</v>
      </c>
      <c r="E321">
        <v>9751782</v>
      </c>
      <c r="F321">
        <v>422423.1875</v>
      </c>
    </row>
    <row r="322" spans="1:6" x14ac:dyDescent="0.35">
      <c r="A322">
        <v>9678</v>
      </c>
      <c r="B322" s="1">
        <f>DATE(2050,7,1) + TIME(0,0,0)</f>
        <v>54970</v>
      </c>
      <c r="C322">
        <v>96874.320311999996</v>
      </c>
      <c r="D322">
        <v>272201.1875</v>
      </c>
      <c r="E322">
        <v>9385274</v>
      </c>
      <c r="F322">
        <v>407679.90625</v>
      </c>
    </row>
    <row r="323" spans="1:6" x14ac:dyDescent="0.35">
      <c r="A323">
        <v>9709</v>
      </c>
      <c r="B323" s="1">
        <f>DATE(2050,8,1) + TIME(0,0,0)</f>
        <v>55001</v>
      </c>
      <c r="C323">
        <v>99483.34375</v>
      </c>
      <c r="D323">
        <v>281279.34375</v>
      </c>
      <c r="E323">
        <v>9644820</v>
      </c>
      <c r="F323">
        <v>420111.65625</v>
      </c>
    </row>
    <row r="324" spans="1:6" x14ac:dyDescent="0.35">
      <c r="A324">
        <v>9740</v>
      </c>
      <c r="B324" s="1">
        <f>DATE(2050,9,1) + TIME(0,0,0)</f>
        <v>55032</v>
      </c>
      <c r="C324">
        <v>98874.398438000004</v>
      </c>
      <c r="D324">
        <v>281282.78125</v>
      </c>
      <c r="E324">
        <v>9592479</v>
      </c>
      <c r="F324">
        <v>418990.96875</v>
      </c>
    </row>
    <row r="325" spans="1:6" x14ac:dyDescent="0.35">
      <c r="A325">
        <v>9770</v>
      </c>
      <c r="B325" s="1">
        <f>DATE(2050,10,1) + TIME(0,0,0)</f>
        <v>55062</v>
      </c>
      <c r="C325">
        <v>95119.976561999996</v>
      </c>
      <c r="D325">
        <v>272178.0625</v>
      </c>
      <c r="E325">
        <v>9233589</v>
      </c>
      <c r="F325">
        <v>404467.8125</v>
      </c>
    </row>
    <row r="326" spans="1:6" x14ac:dyDescent="0.35">
      <c r="A326">
        <v>9801</v>
      </c>
      <c r="B326" s="1">
        <f>DATE(2050,11,1) + TIME(0,0,0)</f>
        <v>55093</v>
      </c>
      <c r="C326">
        <v>97713.929688000004</v>
      </c>
      <c r="D326">
        <v>281258.5625</v>
      </c>
      <c r="E326">
        <v>9490554</v>
      </c>
      <c r="F326">
        <v>416915.03125</v>
      </c>
    </row>
    <row r="327" spans="1:6" x14ac:dyDescent="0.35">
      <c r="A327">
        <v>9831</v>
      </c>
      <c r="B327" s="1">
        <f>DATE(2050,12,1) + TIME(0,0,0)</f>
        <v>55123</v>
      </c>
      <c r="C327">
        <v>94016.289061999996</v>
      </c>
      <c r="D327">
        <v>272182.1875</v>
      </c>
      <c r="E327">
        <v>9136096</v>
      </c>
      <c r="F327">
        <v>402535.84375</v>
      </c>
    </row>
    <row r="328" spans="1:6" x14ac:dyDescent="0.35">
      <c r="A328">
        <v>9862</v>
      </c>
      <c r="B328" s="1">
        <f>DATE(2051,1,1) + TIME(0,0,0)</f>
        <v>55154</v>
      </c>
      <c r="C328">
        <v>96589.945311999996</v>
      </c>
      <c r="D328">
        <v>281255.96875</v>
      </c>
      <c r="E328">
        <v>9391207</v>
      </c>
      <c r="F328">
        <v>414987.3125</v>
      </c>
    </row>
    <row r="329" spans="1:6" x14ac:dyDescent="0.35">
      <c r="A329">
        <v>9893</v>
      </c>
      <c r="B329" s="1">
        <f>DATE(2051,2,1) + TIME(0,0,0)</f>
        <v>55185</v>
      </c>
      <c r="C329">
        <v>96035.8125</v>
      </c>
      <c r="D329">
        <v>281261.1875</v>
      </c>
      <c r="E329">
        <v>9342311</v>
      </c>
      <c r="F329">
        <v>414059.09375</v>
      </c>
    </row>
    <row r="330" spans="1:6" x14ac:dyDescent="0.35">
      <c r="A330">
        <v>9921</v>
      </c>
      <c r="B330" s="1">
        <f>DATE(2051,3,1) + TIME(0,0,0)</f>
        <v>55213</v>
      </c>
      <c r="C330">
        <v>86270.09375</v>
      </c>
      <c r="D330">
        <v>254027.78125</v>
      </c>
      <c r="E330">
        <v>8395598</v>
      </c>
      <c r="F330">
        <v>373258.5</v>
      </c>
    </row>
    <row r="331" spans="1:6" x14ac:dyDescent="0.35">
      <c r="A331">
        <v>9952</v>
      </c>
      <c r="B331" s="1">
        <f>DATE(2051,4,1) + TIME(0,0,0)</f>
        <v>55244</v>
      </c>
      <c r="C331">
        <v>94966.390625</v>
      </c>
      <c r="D331">
        <v>281255.09375</v>
      </c>
      <c r="E331">
        <v>9246557</v>
      </c>
      <c r="F331">
        <v>412362.9375</v>
      </c>
    </row>
    <row r="332" spans="1:6" x14ac:dyDescent="0.35">
      <c r="A332">
        <v>9982</v>
      </c>
      <c r="B332" s="1">
        <f>DATE(2051,5,1) + TIME(0,0,0)</f>
        <v>55274</v>
      </c>
      <c r="C332">
        <v>91386.976561999996</v>
      </c>
      <c r="D332">
        <v>272183</v>
      </c>
      <c r="E332">
        <v>8902353</v>
      </c>
      <c r="F332">
        <v>398258.46875</v>
      </c>
    </row>
    <row r="333" spans="1:6" x14ac:dyDescent="0.35">
      <c r="A333">
        <v>10013</v>
      </c>
      <c r="B333" s="1">
        <f>DATE(2051,6,1) + TIME(0,0,0)</f>
        <v>55305</v>
      </c>
      <c r="C333">
        <v>93893.992188000004</v>
      </c>
      <c r="D333">
        <v>281260.40625</v>
      </c>
      <c r="E333">
        <v>9151045</v>
      </c>
      <c r="F333">
        <v>410695.125</v>
      </c>
    </row>
    <row r="334" spans="1:6" x14ac:dyDescent="0.35">
      <c r="A334">
        <v>10043</v>
      </c>
      <c r="B334" s="1">
        <f>DATE(2051,7,1) + TIME(0,0,0)</f>
        <v>55335</v>
      </c>
      <c r="C334">
        <v>90349.476561999996</v>
      </c>
      <c r="D334">
        <v>272185.15625</v>
      </c>
      <c r="E334">
        <v>8809690</v>
      </c>
      <c r="F334">
        <v>396686.125</v>
      </c>
    </row>
    <row r="335" spans="1:6" x14ac:dyDescent="0.35">
      <c r="A335">
        <v>10074</v>
      </c>
      <c r="B335" s="1">
        <f>DATE(2051,8,1) + TIME(0,0,0)</f>
        <v>55366</v>
      </c>
      <c r="C335">
        <v>92835.601561999996</v>
      </c>
      <c r="D335">
        <v>281256.78125</v>
      </c>
      <c r="E335">
        <v>9056537</v>
      </c>
      <c r="F335">
        <v>409103.03125</v>
      </c>
    </row>
    <row r="336" spans="1:6" x14ac:dyDescent="0.35">
      <c r="A336">
        <v>10105</v>
      </c>
      <c r="B336" s="1">
        <f>DATE(2051,9,1) + TIME(0,0,0)</f>
        <v>55397</v>
      </c>
      <c r="C336">
        <v>92312.734375</v>
      </c>
      <c r="D336">
        <v>281263.125</v>
      </c>
      <c r="E336">
        <v>9010134</v>
      </c>
      <c r="F336">
        <v>408317.25</v>
      </c>
    </row>
    <row r="337" spans="1:6" x14ac:dyDescent="0.35">
      <c r="A337">
        <v>10135</v>
      </c>
      <c r="B337" s="1">
        <f>DATE(2051,10,1) + TIME(0,0,0)</f>
        <v>55427</v>
      </c>
      <c r="C337">
        <v>88837.117188000004</v>
      </c>
      <c r="D337">
        <v>272181.84375</v>
      </c>
      <c r="E337">
        <v>8675334</v>
      </c>
      <c r="F337">
        <v>394423.375</v>
      </c>
    </row>
    <row r="338" spans="1:6" x14ac:dyDescent="0.35">
      <c r="A338">
        <v>10166</v>
      </c>
      <c r="B338" s="1">
        <f>DATE(2051,11,1) + TIME(0,0,0)</f>
        <v>55458</v>
      </c>
      <c r="C338">
        <v>91282.492188000004</v>
      </c>
      <c r="D338">
        <v>281260.25</v>
      </c>
      <c r="E338">
        <v>8918745</v>
      </c>
      <c r="F338">
        <v>406803.375</v>
      </c>
    </row>
    <row r="339" spans="1:6" x14ac:dyDescent="0.35">
      <c r="A339">
        <v>10196</v>
      </c>
      <c r="B339" s="1">
        <f>DATE(2051,12,1) + TIME(0,0,0)</f>
        <v>55488</v>
      </c>
      <c r="C339">
        <v>87842.539061999996</v>
      </c>
      <c r="D339">
        <v>272183.09375</v>
      </c>
      <c r="E339">
        <v>8587025</v>
      </c>
      <c r="F339">
        <v>392975.375</v>
      </c>
    </row>
    <row r="340" spans="1:6" x14ac:dyDescent="0.35">
      <c r="A340">
        <v>10227</v>
      </c>
      <c r="B340" s="1">
        <f>DATE(2052,1,1) + TIME(0,0,0)</f>
        <v>55519</v>
      </c>
      <c r="C340">
        <v>90255.554688000004</v>
      </c>
      <c r="D340">
        <v>281257.875</v>
      </c>
      <c r="E340">
        <v>8826980</v>
      </c>
      <c r="F340">
        <v>405326.75</v>
      </c>
    </row>
    <row r="341" spans="1:6" x14ac:dyDescent="0.35">
      <c r="A341">
        <v>10258</v>
      </c>
      <c r="B341" s="1">
        <f>DATE(2052,2,1) + TIME(0,0,0)</f>
        <v>55550</v>
      </c>
      <c r="C341">
        <v>89738.65625</v>
      </c>
      <c r="D341">
        <v>281257.65625</v>
      </c>
      <c r="E341">
        <v>8780735</v>
      </c>
      <c r="F341">
        <v>404592.28125</v>
      </c>
    </row>
    <row r="342" spans="1:6" x14ac:dyDescent="0.35">
      <c r="A342">
        <v>10287</v>
      </c>
      <c r="B342" s="1">
        <f>DATE(2052,3,1) + TIME(0,0,0)</f>
        <v>55579</v>
      </c>
      <c r="C342">
        <v>83476.460938000004</v>
      </c>
      <c r="D342">
        <v>263108.40625</v>
      </c>
      <c r="E342">
        <v>8171668.5</v>
      </c>
      <c r="F342">
        <v>377857.5625</v>
      </c>
    </row>
    <row r="343" spans="1:6" x14ac:dyDescent="0.35">
      <c r="A343">
        <v>10318</v>
      </c>
      <c r="B343" s="1">
        <f>DATE(2052,4,1) + TIME(0,0,0)</f>
        <v>55610</v>
      </c>
      <c r="C343">
        <v>88734.609375</v>
      </c>
      <c r="D343">
        <v>281254.9375</v>
      </c>
      <c r="E343">
        <v>8690806</v>
      </c>
      <c r="F343">
        <v>403193.25</v>
      </c>
    </row>
    <row r="344" spans="1:6" x14ac:dyDescent="0.35">
      <c r="A344">
        <v>10348</v>
      </c>
      <c r="B344" s="1">
        <f>DATE(2052,5,1) + TIME(0,0,0)</f>
        <v>55640</v>
      </c>
      <c r="C344">
        <v>85398.195311999996</v>
      </c>
      <c r="D344">
        <v>272176.4375</v>
      </c>
      <c r="E344">
        <v>8368254.5</v>
      </c>
      <c r="F344">
        <v>389523.65625</v>
      </c>
    </row>
    <row r="345" spans="1:6" x14ac:dyDescent="0.35">
      <c r="A345">
        <v>10379</v>
      </c>
      <c r="B345" s="1">
        <f>DATE(2052,6,1) + TIME(0,0,0)</f>
        <v>55671</v>
      </c>
      <c r="C345">
        <v>87751.367188000004</v>
      </c>
      <c r="D345">
        <v>281250.125</v>
      </c>
      <c r="E345">
        <v>8603467</v>
      </c>
      <c r="F345">
        <v>401802.53125</v>
      </c>
    </row>
    <row r="346" spans="1:6" x14ac:dyDescent="0.35">
      <c r="A346">
        <v>10409</v>
      </c>
      <c r="B346" s="1">
        <f>DATE(2052,7,1) + TIME(0,0,0)</f>
        <v>55701</v>
      </c>
      <c r="C346">
        <v>84447.226561999996</v>
      </c>
      <c r="D346">
        <v>272170.375</v>
      </c>
      <c r="E346">
        <v>8283272</v>
      </c>
      <c r="F346">
        <v>388191.6875</v>
      </c>
    </row>
    <row r="347" spans="1:6" x14ac:dyDescent="0.35">
      <c r="A347">
        <v>10440</v>
      </c>
      <c r="B347" s="1">
        <f>DATE(2052,8,1) + TIME(0,0,0)</f>
        <v>55732</v>
      </c>
      <c r="C347">
        <v>86776.015625</v>
      </c>
      <c r="D347">
        <v>281241.5625</v>
      </c>
      <c r="E347">
        <v>8515598</v>
      </c>
      <c r="F347">
        <v>400436.3125</v>
      </c>
    </row>
    <row r="348" spans="1:6" x14ac:dyDescent="0.35">
      <c r="A348">
        <v>10471</v>
      </c>
      <c r="B348" s="1">
        <f>DATE(2052,9,1) + TIME(0,0,0)</f>
        <v>55763</v>
      </c>
      <c r="C348">
        <v>86291.65625</v>
      </c>
      <c r="D348">
        <v>281242.59375</v>
      </c>
      <c r="E348">
        <v>8472161</v>
      </c>
      <c r="F348">
        <v>399749.8125</v>
      </c>
    </row>
    <row r="349" spans="1:6" x14ac:dyDescent="0.35">
      <c r="A349">
        <v>10501</v>
      </c>
      <c r="B349" s="1">
        <f>DATE(2052,10,1) + TIME(0,0,0)</f>
        <v>55793</v>
      </c>
      <c r="C349">
        <v>83047.296875</v>
      </c>
      <c r="D349">
        <v>272161.1875</v>
      </c>
      <c r="E349">
        <v>8157652.5</v>
      </c>
      <c r="F349">
        <v>386215</v>
      </c>
    </row>
    <row r="350" spans="1:6" x14ac:dyDescent="0.35">
      <c r="A350">
        <v>10532</v>
      </c>
      <c r="B350" s="1">
        <f>DATE(2052,11,1) + TIME(0,0,0)</f>
        <v>55824</v>
      </c>
      <c r="C350">
        <v>85338.9375</v>
      </c>
      <c r="D350">
        <v>281236.40625</v>
      </c>
      <c r="E350">
        <v>8387235</v>
      </c>
      <c r="F350">
        <v>398409.5</v>
      </c>
    </row>
    <row r="351" spans="1:6" x14ac:dyDescent="0.35">
      <c r="A351">
        <v>10562</v>
      </c>
      <c r="B351" s="1">
        <f>DATE(2052,12,1) + TIME(0,0,0)</f>
        <v>55854</v>
      </c>
      <c r="C351">
        <v>82090.164061999996</v>
      </c>
      <c r="D351">
        <v>271966.96875</v>
      </c>
      <c r="E351">
        <v>8072423.5</v>
      </c>
      <c r="F351">
        <v>384932.90625</v>
      </c>
    </row>
    <row r="352" spans="1:6" x14ac:dyDescent="0.35">
      <c r="A352">
        <v>10593</v>
      </c>
      <c r="B352" s="1">
        <f>DATE(2053,1,1) + TIME(0,0,0)</f>
        <v>55885</v>
      </c>
      <c r="C352">
        <v>84374.851561999996</v>
      </c>
      <c r="D352">
        <v>281031.75</v>
      </c>
      <c r="E352">
        <v>8301759.5</v>
      </c>
      <c r="F352">
        <v>397116.5</v>
      </c>
    </row>
    <row r="353" spans="1:6" x14ac:dyDescent="0.35">
      <c r="A353">
        <v>10624</v>
      </c>
      <c r="B353" s="1">
        <f>DATE(2053,2,1) + TIME(0,0,0)</f>
        <v>55916</v>
      </c>
      <c r="C353">
        <v>83922.5625</v>
      </c>
      <c r="D353">
        <v>281030.4375</v>
      </c>
      <c r="E353">
        <v>8261456</v>
      </c>
      <c r="F353">
        <v>396489.78125</v>
      </c>
    </row>
    <row r="354" spans="1:6" x14ac:dyDescent="0.35">
      <c r="A354">
        <v>10652</v>
      </c>
      <c r="B354" s="1">
        <f>DATE(2053,3,1) + TIME(0,0,0)</f>
        <v>55944</v>
      </c>
      <c r="C354">
        <v>75416.625</v>
      </c>
      <c r="D354">
        <v>253830.67188000001</v>
      </c>
      <c r="E354">
        <v>7427639</v>
      </c>
      <c r="F354">
        <v>357626.78125</v>
      </c>
    </row>
    <row r="355" spans="1:6" x14ac:dyDescent="0.35">
      <c r="A355">
        <v>10683</v>
      </c>
      <c r="B355" s="1">
        <f>DATE(2053,4,1) + TIME(0,0,0)</f>
        <v>55975</v>
      </c>
      <c r="C355">
        <v>83054.429688000004</v>
      </c>
      <c r="D355">
        <v>281025.75</v>
      </c>
      <c r="E355">
        <v>8184201.5</v>
      </c>
      <c r="F355">
        <v>395338.125</v>
      </c>
    </row>
    <row r="356" spans="1:6" x14ac:dyDescent="0.35">
      <c r="A356">
        <v>10713</v>
      </c>
      <c r="B356" s="1">
        <f>DATE(2053,5,1) + TIME(0,0,0)</f>
        <v>56005</v>
      </c>
      <c r="C356">
        <v>79953.640625</v>
      </c>
      <c r="D356">
        <v>271961.46875</v>
      </c>
      <c r="E356">
        <v>7882649</v>
      </c>
      <c r="F356">
        <v>382036.90625</v>
      </c>
    </row>
    <row r="357" spans="1:6" x14ac:dyDescent="0.35">
      <c r="A357">
        <v>10744</v>
      </c>
      <c r="B357" s="1">
        <f>DATE(2053,6,1) + TIME(0,0,0)</f>
        <v>56036</v>
      </c>
      <c r="C357">
        <v>82175.984375</v>
      </c>
      <c r="D357">
        <v>281027.03125</v>
      </c>
      <c r="E357">
        <v>8106076</v>
      </c>
      <c r="F357">
        <v>394192.625</v>
      </c>
    </row>
    <row r="358" spans="1:6" x14ac:dyDescent="0.35">
      <c r="A358">
        <v>10774</v>
      </c>
      <c r="B358" s="1">
        <f>DATE(2053,7,1) + TIME(0,0,0)</f>
        <v>56066</v>
      </c>
      <c r="C358">
        <v>79107.335938000004</v>
      </c>
      <c r="D358">
        <v>271960.5625</v>
      </c>
      <c r="E358">
        <v>7807408</v>
      </c>
      <c r="F358">
        <v>380946.4375</v>
      </c>
    </row>
    <row r="359" spans="1:6" x14ac:dyDescent="0.35">
      <c r="A359">
        <v>10805</v>
      </c>
      <c r="B359" s="1">
        <f>DATE(2053,8,1) + TIME(0,0,0)</f>
        <v>56097</v>
      </c>
      <c r="C359">
        <v>81305.632811999996</v>
      </c>
      <c r="D359">
        <v>281024.96875</v>
      </c>
      <c r="E359">
        <v>8028526.5</v>
      </c>
      <c r="F359">
        <v>393082.625</v>
      </c>
    </row>
    <row r="360" spans="1:6" x14ac:dyDescent="0.35">
      <c r="A360">
        <v>10836</v>
      </c>
      <c r="B360" s="1">
        <f>DATE(2053,9,1) + TIME(0,0,0)</f>
        <v>56128</v>
      </c>
      <c r="C360">
        <v>80876.679688000004</v>
      </c>
      <c r="D360">
        <v>281018.15625</v>
      </c>
      <c r="E360">
        <v>7988058</v>
      </c>
      <c r="F360">
        <v>392524.6875</v>
      </c>
    </row>
    <row r="361" spans="1:6" x14ac:dyDescent="0.35">
      <c r="A361">
        <v>10866</v>
      </c>
      <c r="B361" s="1">
        <f>DATE(2053,10,1) + TIME(0,0,0)</f>
        <v>56158</v>
      </c>
      <c r="C361">
        <v>77869.296875</v>
      </c>
      <c r="D361">
        <v>271951.25</v>
      </c>
      <c r="E361">
        <v>7693233</v>
      </c>
      <c r="F361">
        <v>379349.59375</v>
      </c>
    </row>
    <row r="362" spans="1:6" x14ac:dyDescent="0.35">
      <c r="A362">
        <v>10897</v>
      </c>
      <c r="B362" s="1">
        <f>DATE(2053,11,1) + TIME(0,0,0)</f>
        <v>56189</v>
      </c>
      <c r="C362">
        <v>80046.21875</v>
      </c>
      <c r="D362">
        <v>281017.25</v>
      </c>
      <c r="E362">
        <v>7911178</v>
      </c>
      <c r="F362">
        <v>391447.03125</v>
      </c>
    </row>
    <row r="363" spans="1:6" x14ac:dyDescent="0.35">
      <c r="A363">
        <v>10927</v>
      </c>
      <c r="B363" s="1">
        <f>DATE(2053,12,1) + TIME(0,0,0)</f>
        <v>56219</v>
      </c>
      <c r="C363">
        <v>77065.625</v>
      </c>
      <c r="D363">
        <v>271953.21875</v>
      </c>
      <c r="E363">
        <v>7619561</v>
      </c>
      <c r="F363">
        <v>378315.25</v>
      </c>
    </row>
    <row r="364" spans="1:6" x14ac:dyDescent="0.35">
      <c r="A364">
        <v>10958</v>
      </c>
      <c r="B364" s="1">
        <f>DATE(2054,1,1) + TIME(0,0,0)</f>
        <v>56250</v>
      </c>
      <c r="C364">
        <v>79217.226561999996</v>
      </c>
      <c r="D364">
        <v>281019.03125</v>
      </c>
      <c r="E364">
        <v>7835249</v>
      </c>
      <c r="F364">
        <v>390387.1875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2023-03-20T13:57:51Z</dcterms:created>
  <dcterms:modified xsi:type="dcterms:W3CDTF">2023-03-20T13:58:17Z</dcterms:modified>
</cp:coreProperties>
</file>