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aintenant Prêt\Desktop\Bluesign Hyoko Report\mail pour offre finale 01.11.2021\"/>
    </mc:Choice>
  </mc:AlternateContent>
  <xr:revisionPtr revIDLastSave="0" documentId="13_ncr:1_{302680BE-4070-41E0-AE09-D0356983F0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uesign offer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2" l="1"/>
  <c r="K18" i="12"/>
  <c r="K24" i="12"/>
  <c r="M6" i="12"/>
  <c r="D6" i="12"/>
  <c r="M8" i="12"/>
  <c r="N8" i="12" s="1"/>
  <c r="O8" i="12" s="1"/>
  <c r="D8" i="12"/>
  <c r="E8" i="12" s="1"/>
  <c r="F8" i="12" s="1"/>
  <c r="M7" i="12"/>
  <c r="N7" i="12" s="1"/>
  <c r="O7" i="12" s="1"/>
  <c r="D7" i="12"/>
  <c r="E7" i="12" s="1"/>
  <c r="F7" i="12" s="1"/>
  <c r="N6" i="12"/>
  <c r="O6" i="12" s="1"/>
  <c r="E6" i="12" l="1"/>
  <c r="F6" i="12" s="1"/>
  <c r="C19" i="12"/>
  <c r="D19" i="12"/>
  <c r="F19" i="12"/>
  <c r="G19" i="12"/>
  <c r="E19" i="12"/>
  <c r="B19" i="12"/>
  <c r="K20" i="12" l="1"/>
  <c r="K22" i="12" s="1"/>
  <c r="C18" i="12"/>
  <c r="B18" i="12"/>
  <c r="E18" i="12"/>
  <c r="F18" i="12"/>
  <c r="D18" i="12"/>
  <c r="G18" i="12"/>
  <c r="B20" i="12"/>
  <c r="B22" i="12" s="1"/>
  <c r="B24" i="12" s="1"/>
  <c r="G20" i="12"/>
  <c r="G22" i="12" s="1"/>
  <c r="G24" i="12" s="1"/>
  <c r="D20" i="12"/>
  <c r="D22" i="12" s="1"/>
  <c r="D24" i="12" s="1"/>
  <c r="C20" i="12"/>
  <c r="C22" i="12" s="1"/>
  <c r="C24" i="12" s="1"/>
  <c r="E20" i="12"/>
  <c r="E22" i="12" s="1"/>
  <c r="E24" i="12" s="1"/>
  <c r="F20" i="12"/>
  <c r="F22" i="12" s="1"/>
  <c r="F24" i="12" s="1"/>
</calcChain>
</file>

<file path=xl/sharedStrings.xml><?xml version="1.0" encoding="utf-8"?>
<sst xmlns="http://schemas.openxmlformats.org/spreadsheetml/2006/main" count="65" uniqueCount="41">
  <si>
    <t xml:space="preserve">How many ? </t>
  </si>
  <si>
    <t xml:space="preserve">What ? </t>
  </si>
  <si>
    <t>Which % ?</t>
  </si>
  <si>
    <t>number of months</t>
  </si>
  <si>
    <t>Number of weeks</t>
  </si>
  <si>
    <t>Data Scientist (=DS)</t>
  </si>
  <si>
    <t>Project Manager (=PM)</t>
  </si>
  <si>
    <t>without option</t>
  </si>
  <si>
    <t>with option</t>
  </si>
  <si>
    <t>Scenario 1</t>
  </si>
  <si>
    <t>Total for the 2 DS in CHF</t>
  </si>
  <si>
    <t>Total for the PM in CHF</t>
  </si>
  <si>
    <t>Total in CHF</t>
  </si>
  <si>
    <t>Price per day / pers</t>
  </si>
  <si>
    <t>Price per week / pers</t>
  </si>
  <si>
    <t>Price per month / pers</t>
  </si>
  <si>
    <t>Scenario 2</t>
  </si>
  <si>
    <t>Scenario 3</t>
  </si>
  <si>
    <t>AI Consultant (AI.C)</t>
  </si>
  <si>
    <t>(price per hour)</t>
  </si>
  <si>
    <t>Updated details for price offers (valid since Nov 1st, 2021)</t>
  </si>
  <si>
    <r>
      <rPr>
        <b/>
        <sz val="11"/>
        <color theme="4"/>
        <rFont val="Calibri"/>
        <family val="2"/>
        <scheme val="minor"/>
      </rPr>
      <t>Initial audit</t>
    </r>
    <r>
      <rPr>
        <sz val="11"/>
        <color theme="1"/>
        <rFont val="Calibri"/>
        <family val="2"/>
        <scheme val="minor"/>
      </rPr>
      <t xml:space="preserve"> : technical analysis based on provided documents, features analysis, technical meetings, opportunities screening. </t>
    </r>
  </si>
  <si>
    <t>Package :</t>
  </si>
  <si>
    <t>Total with Initial Audit &amp; with AI.C</t>
  </si>
  <si>
    <t>Why a project Manager ?</t>
  </si>
  <si>
    <t xml:space="preserve">Guide project execution as well as managing and communicating changes by balancing project constraints. </t>
  </si>
  <si>
    <t>The project manager will plan, monitor, follow-up, communicate and make sure that deadlines are followed.</t>
  </si>
  <si>
    <t xml:space="preserve">The involvement among the months will be variable but always with the same purpose : achieve all of the project goals within the given constraints. </t>
  </si>
  <si>
    <t xml:space="preserve">Managing the risk and quality of the project will also be included in the daily tasks. </t>
  </si>
  <si>
    <t xml:space="preserve">Why an Artificial Intelligence Consultant ? </t>
  </si>
  <si>
    <t xml:space="preserve">The Project Manager will focus on the organisation and administration of the project. </t>
  </si>
  <si>
    <t>The Data Scientist will focus on the technical and visual aspect of the project.</t>
  </si>
  <si>
    <t xml:space="preserve">The AI consultant will use the insights from these 2 jobs and will use them in order to analyze market opportunities for the company. </t>
  </si>
  <si>
    <t xml:space="preserve">The purpose is to solve complex business challenges thanks to the predictive and prescriptive models. </t>
  </si>
  <si>
    <t xml:space="preserve">Thanks to the current project, and the understanding of the company process, the AI consultant will discover new opportunities to develop bluesign. </t>
  </si>
  <si>
    <t>The AI consultant will help you realize how many opportunities come from implementing AI solution into your business.</t>
  </si>
  <si>
    <t xml:space="preserve">We will provide insights to you in order to take full advantage of your data (and the one coming from your customers). </t>
  </si>
  <si>
    <t xml:space="preserve">Analysis from the differents departments of your company, and analysis of your global process, will be mandatory. </t>
  </si>
  <si>
    <t>Scenario 3 + Photo Sample Integration</t>
  </si>
  <si>
    <t>Initial offer as mentionned on Friday Oct 29th, 2021</t>
  </si>
  <si>
    <t>Total if document in Chinese (+ 3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</si>
</sst>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3" fontId="0" fillId="0" borderId="0" xfId="0" applyNumberFormat="1"/>
    <xf numFmtId="3" fontId="0" fillId="0" borderId="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3" fontId="0" fillId="0" borderId="20" xfId="0" applyNumberFormat="1" applyBorder="1"/>
    <xf numFmtId="3" fontId="0" fillId="0" borderId="21" xfId="0" applyNumberFormat="1" applyBorder="1"/>
    <xf numFmtId="3" fontId="0" fillId="0" borderId="4" xfId="0" applyNumberFormat="1" applyBorder="1"/>
    <xf numFmtId="3" fontId="0" fillId="0" borderId="22" xfId="0" applyNumberFormat="1" applyBorder="1"/>
    <xf numFmtId="3" fontId="0" fillId="0" borderId="19" xfId="0" applyNumberFormat="1" applyBorder="1"/>
    <xf numFmtId="3" fontId="0" fillId="0" borderId="8" xfId="0" applyNumberFormat="1" applyBorder="1" applyAlignment="1">
      <alignment horizontal="right"/>
    </xf>
    <xf numFmtId="3" fontId="0" fillId="0" borderId="0" xfId="0" applyNumberFormat="1" applyFont="1"/>
    <xf numFmtId="3" fontId="0" fillId="0" borderId="0" xfId="0" applyNumberFormat="1" applyAlignment="1">
      <alignment horizontal="left"/>
    </xf>
    <xf numFmtId="3" fontId="1" fillId="3" borderId="23" xfId="0" applyNumberFormat="1" applyFont="1" applyFill="1" applyBorder="1"/>
    <xf numFmtId="3" fontId="1" fillId="3" borderId="13" xfId="0" applyNumberFormat="1" applyFont="1" applyFill="1" applyBorder="1"/>
    <xf numFmtId="3" fontId="1" fillId="3" borderId="14" xfId="0" applyNumberFormat="1" applyFont="1" applyFill="1" applyBorder="1"/>
    <xf numFmtId="3" fontId="1" fillId="3" borderId="15" xfId="0" applyNumberFormat="1" applyFont="1" applyFill="1" applyBorder="1"/>
    <xf numFmtId="3" fontId="1" fillId="3" borderId="24" xfId="0" applyNumberFormat="1" applyFont="1" applyFill="1" applyBorder="1"/>
    <xf numFmtId="3" fontId="1" fillId="3" borderId="25" xfId="0" applyNumberFormat="1" applyFont="1" applyFill="1" applyBorder="1"/>
    <xf numFmtId="3" fontId="1" fillId="3" borderId="26" xfId="0" applyNumberFormat="1" applyFont="1" applyFill="1" applyBorder="1"/>
    <xf numFmtId="3" fontId="1" fillId="3" borderId="16" xfId="0" applyNumberFormat="1" applyFont="1" applyFill="1" applyBorder="1"/>
    <xf numFmtId="3" fontId="1" fillId="3" borderId="17" xfId="0" applyNumberFormat="1" applyFont="1" applyFill="1" applyBorder="1"/>
    <xf numFmtId="3" fontId="1" fillId="3" borderId="18" xfId="0" applyNumberFormat="1" applyFont="1" applyFill="1" applyBorder="1"/>
    <xf numFmtId="3" fontId="1" fillId="3" borderId="2" xfId="0" applyNumberFormat="1" applyFont="1" applyFill="1" applyBorder="1"/>
    <xf numFmtId="3" fontId="1" fillId="3" borderId="7" xfId="0" applyNumberFormat="1" applyFont="1" applyFill="1" applyBorder="1"/>
    <xf numFmtId="3" fontId="1" fillId="3" borderId="8" xfId="0" applyNumberFormat="1" applyFont="1" applyFill="1" applyBorder="1"/>
    <xf numFmtId="3" fontId="0" fillId="0" borderId="0" xfId="0" applyNumberFormat="1" applyBorder="1"/>
    <xf numFmtId="3" fontId="1" fillId="3" borderId="31" xfId="0" applyNumberFormat="1" applyFont="1" applyFill="1" applyBorder="1"/>
    <xf numFmtId="3" fontId="0" fillId="0" borderId="0" xfId="0" applyNumberFormat="1" applyFill="1"/>
    <xf numFmtId="3" fontId="0" fillId="0" borderId="7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33" xfId="0" applyNumberFormat="1" applyBorder="1" applyAlignment="1">
      <alignment horizontal="center"/>
    </xf>
    <xf numFmtId="3" fontId="0" fillId="0" borderId="34" xfId="0" applyNumberFormat="1" applyBorder="1" applyAlignment="1">
      <alignment horizontal="center"/>
    </xf>
    <xf numFmtId="3" fontId="0" fillId="0" borderId="35" xfId="0" applyNumberFormat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32" xfId="0" applyNumberFormat="1" applyFont="1" applyFill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3" fontId="1" fillId="3" borderId="4" xfId="0" applyNumberFormat="1" applyFont="1" applyFill="1" applyBorder="1" applyAlignment="1">
      <alignment horizontal="center"/>
    </xf>
    <xf numFmtId="3" fontId="1" fillId="3" borderId="28" xfId="0" applyNumberFormat="1" applyFont="1" applyFill="1" applyBorder="1" applyAlignment="1">
      <alignment horizontal="center"/>
    </xf>
    <xf numFmtId="3" fontId="1" fillId="3" borderId="29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0" fillId="0" borderId="31" xfId="0" applyNumberFormat="1" applyBorder="1" applyAlignment="1">
      <alignment horizontal="center"/>
    </xf>
    <xf numFmtId="3" fontId="0" fillId="0" borderId="36" xfId="0" applyNumberFormat="1" applyBorder="1" applyAlignment="1">
      <alignment horizontal="center"/>
    </xf>
    <xf numFmtId="3" fontId="0" fillId="0" borderId="37" xfId="0" applyNumberFormat="1" applyBorder="1" applyAlignment="1">
      <alignment horizontal="center"/>
    </xf>
    <xf numFmtId="3" fontId="1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C3D1-6C1B-46AC-BB2B-F2AC42513F06}">
  <dimension ref="A2:P41"/>
  <sheetViews>
    <sheetView tabSelected="1" topLeftCell="A16" workbookViewId="0">
      <selection activeCell="B38" sqref="B38"/>
    </sheetView>
  </sheetViews>
  <sheetFormatPr baseColWidth="10" defaultRowHeight="14.4" x14ac:dyDescent="0.3"/>
  <cols>
    <col min="1" max="1" width="35.88671875" style="1" customWidth="1"/>
    <col min="2" max="2" width="16.109375" style="1" bestFit="1" customWidth="1"/>
    <col min="3" max="3" width="15.33203125" style="1" bestFit="1" customWidth="1"/>
    <col min="4" max="4" width="17.5546875" style="1" customWidth="1"/>
    <col min="5" max="5" width="19.109375" style="1" customWidth="1"/>
    <col min="6" max="6" width="21.109375" style="1" customWidth="1"/>
    <col min="7" max="7" width="15.5546875" style="1" customWidth="1"/>
    <col min="8" max="8" width="11.5546875" style="34"/>
    <col min="9" max="9" width="20.88671875" style="34" bestFit="1" customWidth="1"/>
    <col min="10" max="10" width="40" style="1" customWidth="1"/>
    <col min="11" max="11" width="15.88671875" style="1" customWidth="1"/>
    <col min="12" max="12" width="11.5546875" style="1"/>
    <col min="13" max="13" width="19.33203125" style="1" customWidth="1"/>
    <col min="14" max="14" width="19.44140625" style="1" customWidth="1"/>
    <col min="15" max="15" width="22.109375" style="1" customWidth="1"/>
    <col min="16" max="16" width="16" style="1" customWidth="1"/>
    <col min="17" max="16384" width="11.5546875" style="1"/>
  </cols>
  <sheetData>
    <row r="2" spans="1:16" x14ac:dyDescent="0.3">
      <c r="B2" s="55" t="s">
        <v>20</v>
      </c>
      <c r="C2" s="55"/>
      <c r="D2" s="55"/>
      <c r="E2" s="55"/>
      <c r="F2" s="55"/>
      <c r="G2" s="55"/>
      <c r="J2" s="55" t="s">
        <v>39</v>
      </c>
      <c r="K2" s="55"/>
      <c r="L2" s="55"/>
      <c r="M2" s="55"/>
      <c r="N2" s="55"/>
      <c r="O2" s="55"/>
      <c r="P2" s="55"/>
    </row>
    <row r="4" spans="1:16" ht="15" thickBot="1" x14ac:dyDescent="0.35"/>
    <row r="5" spans="1:16" ht="15" thickBot="1" x14ac:dyDescent="0.35">
      <c r="A5" s="19" t="s">
        <v>1</v>
      </c>
      <c r="B5" s="23" t="s">
        <v>0</v>
      </c>
      <c r="C5" s="24" t="s">
        <v>2</v>
      </c>
      <c r="D5" s="24" t="s">
        <v>13</v>
      </c>
      <c r="E5" s="24" t="s">
        <v>14</v>
      </c>
      <c r="F5" s="25" t="s">
        <v>15</v>
      </c>
      <c r="G5" s="25" t="s">
        <v>19</v>
      </c>
      <c r="J5" s="19" t="s">
        <v>1</v>
      </c>
      <c r="K5" s="25" t="s">
        <v>0</v>
      </c>
      <c r="L5" s="25" t="s">
        <v>2</v>
      </c>
      <c r="M5" s="25" t="s">
        <v>13</v>
      </c>
      <c r="N5" s="25" t="s">
        <v>14</v>
      </c>
      <c r="O5" s="25" t="s">
        <v>15</v>
      </c>
      <c r="P5" s="25" t="s">
        <v>19</v>
      </c>
    </row>
    <row r="6" spans="1:16" ht="15" thickBot="1" x14ac:dyDescent="0.35">
      <c r="A6" s="20" t="s">
        <v>5</v>
      </c>
      <c r="B6" s="15">
        <v>2</v>
      </c>
      <c r="C6" s="12">
        <v>100</v>
      </c>
      <c r="D6" s="12">
        <f>G6*8</f>
        <v>1000</v>
      </c>
      <c r="E6" s="12">
        <f>(C6/100)*(D6*5)</f>
        <v>5000</v>
      </c>
      <c r="F6" s="13">
        <f>E6*4</f>
        <v>20000</v>
      </c>
      <c r="G6" s="13">
        <v>125</v>
      </c>
      <c r="J6" s="19" t="s">
        <v>5</v>
      </c>
      <c r="K6" s="15">
        <v>2</v>
      </c>
      <c r="L6" s="12">
        <v>100</v>
      </c>
      <c r="M6" s="12">
        <f>P6*8</f>
        <v>1200</v>
      </c>
      <c r="N6" s="12">
        <f>(L6/100)*(M6*5)</f>
        <v>6000</v>
      </c>
      <c r="O6" s="13">
        <f>N6*4</f>
        <v>24000</v>
      </c>
      <c r="P6" s="13">
        <v>150</v>
      </c>
    </row>
    <row r="7" spans="1:16" ht="15" thickBot="1" x14ac:dyDescent="0.35">
      <c r="A7" s="21" t="s">
        <v>6</v>
      </c>
      <c r="B7" s="9">
        <v>1</v>
      </c>
      <c r="C7" s="2">
        <v>40</v>
      </c>
      <c r="D7" s="2">
        <f>G7*8</f>
        <v>880</v>
      </c>
      <c r="E7" s="2">
        <f>(C7/100)*(D7*5)</f>
        <v>1760</v>
      </c>
      <c r="F7" s="4">
        <f>E7*4</f>
        <v>7040</v>
      </c>
      <c r="G7" s="4">
        <v>110</v>
      </c>
      <c r="J7" s="19" t="s">
        <v>6</v>
      </c>
      <c r="K7" s="9">
        <v>1</v>
      </c>
      <c r="L7" s="2">
        <v>40</v>
      </c>
      <c r="M7" s="2">
        <f>P7*8</f>
        <v>960</v>
      </c>
      <c r="N7" s="2">
        <f>(L7/100)*(M7*5)</f>
        <v>1920</v>
      </c>
      <c r="O7" s="4">
        <f>N7*4</f>
        <v>7680</v>
      </c>
      <c r="P7" s="4">
        <v>120</v>
      </c>
    </row>
    <row r="8" spans="1:16" ht="15" thickBot="1" x14ac:dyDescent="0.35">
      <c r="A8" s="22" t="s">
        <v>18</v>
      </c>
      <c r="B8" s="10">
        <v>1</v>
      </c>
      <c r="C8" s="14">
        <v>15</v>
      </c>
      <c r="D8" s="14">
        <f>G8*8</f>
        <v>960</v>
      </c>
      <c r="E8" s="14">
        <f>(C8/100)*(D8*5)</f>
        <v>720</v>
      </c>
      <c r="F8" s="6">
        <f>E8*4</f>
        <v>2880</v>
      </c>
      <c r="G8" s="16">
        <v>120</v>
      </c>
      <c r="J8" s="29" t="s">
        <v>18</v>
      </c>
      <c r="K8" s="10">
        <v>1</v>
      </c>
      <c r="L8" s="14">
        <v>15</v>
      </c>
      <c r="M8" s="14">
        <f>P8*8</f>
        <v>960</v>
      </c>
      <c r="N8" s="14">
        <f>(L8/100)*(M8*5)</f>
        <v>720</v>
      </c>
      <c r="O8" s="6">
        <f>N8*4</f>
        <v>2880</v>
      </c>
      <c r="P8" s="16">
        <v>120</v>
      </c>
    </row>
    <row r="10" spans="1:16" x14ac:dyDescent="0.3">
      <c r="A10" s="1" t="s">
        <v>21</v>
      </c>
      <c r="J10" s="1" t="s">
        <v>21</v>
      </c>
    </row>
    <row r="11" spans="1:16" x14ac:dyDescent="0.3">
      <c r="A11" s="18" t="s">
        <v>22</v>
      </c>
      <c r="B11" s="18">
        <v>2500</v>
      </c>
      <c r="J11" s="18" t="s">
        <v>22</v>
      </c>
      <c r="K11" s="18">
        <v>2500</v>
      </c>
    </row>
    <row r="13" spans="1:16" ht="15" thickBot="1" x14ac:dyDescent="0.35"/>
    <row r="14" spans="1:16" x14ac:dyDescent="0.3">
      <c r="B14" s="50" t="s">
        <v>9</v>
      </c>
      <c r="C14" s="51"/>
      <c r="D14" s="50" t="s">
        <v>16</v>
      </c>
      <c r="E14" s="51"/>
      <c r="F14" s="50" t="s">
        <v>17</v>
      </c>
      <c r="G14" s="51"/>
      <c r="J14" s="32"/>
      <c r="K14" s="52" t="s">
        <v>38</v>
      </c>
      <c r="L14" s="53"/>
      <c r="M14" s="54"/>
    </row>
    <row r="15" spans="1:16" ht="15" thickBot="1" x14ac:dyDescent="0.35">
      <c r="B15" s="30" t="s">
        <v>7</v>
      </c>
      <c r="C15" s="31" t="s">
        <v>8</v>
      </c>
      <c r="D15" s="30" t="s">
        <v>7</v>
      </c>
      <c r="E15" s="31" t="s">
        <v>8</v>
      </c>
      <c r="F15" s="30" t="s">
        <v>7</v>
      </c>
      <c r="G15" s="31" t="s">
        <v>8</v>
      </c>
      <c r="J15" s="32"/>
      <c r="K15" s="41" t="s">
        <v>8</v>
      </c>
      <c r="L15" s="42"/>
      <c r="M15" s="43"/>
    </row>
    <row r="16" spans="1:16" ht="15" thickBot="1" x14ac:dyDescent="0.35">
      <c r="A16" s="26" t="s">
        <v>3</v>
      </c>
      <c r="B16" s="7">
        <v>7</v>
      </c>
      <c r="C16" s="8">
        <v>10</v>
      </c>
      <c r="D16" s="7">
        <v>9</v>
      </c>
      <c r="E16" s="8">
        <v>12</v>
      </c>
      <c r="F16" s="7">
        <v>9</v>
      </c>
      <c r="G16" s="8">
        <v>12</v>
      </c>
      <c r="J16" s="33" t="s">
        <v>3</v>
      </c>
      <c r="K16" s="44">
        <v>17</v>
      </c>
      <c r="L16" s="45"/>
      <c r="M16" s="46"/>
    </row>
    <row r="17" spans="1:13" ht="15" thickBot="1" x14ac:dyDescent="0.35">
      <c r="A17" s="27" t="s">
        <v>4</v>
      </c>
      <c r="B17" s="3">
        <v>2</v>
      </c>
      <c r="C17" s="4">
        <v>2</v>
      </c>
      <c r="D17" s="3">
        <v>0</v>
      </c>
      <c r="E17" s="4">
        <v>0</v>
      </c>
      <c r="F17" s="3">
        <v>3</v>
      </c>
      <c r="G17" s="4">
        <v>3</v>
      </c>
      <c r="J17" s="33" t="s">
        <v>4</v>
      </c>
      <c r="K17" s="47">
        <v>0</v>
      </c>
      <c r="L17" s="48"/>
      <c r="M17" s="49"/>
    </row>
    <row r="18" spans="1:13" ht="15" thickBot="1" x14ac:dyDescent="0.35">
      <c r="A18" s="27" t="s">
        <v>10</v>
      </c>
      <c r="B18" s="3">
        <f>2*((B16*$F$6)+(B17*$E$6))</f>
        <v>300000</v>
      </c>
      <c r="C18" s="4">
        <f>2*((C16*$F$6)+(C17*$E$6))</f>
        <v>420000</v>
      </c>
      <c r="D18" s="3">
        <f>2*((D16*$F$6)+(D17*$E$6))</f>
        <v>360000</v>
      </c>
      <c r="E18" s="4">
        <f t="shared" ref="E18:F18" si="0">2*((E16*$F$6)+(E17*$E$6))</f>
        <v>480000</v>
      </c>
      <c r="F18" s="3">
        <f t="shared" si="0"/>
        <v>390000</v>
      </c>
      <c r="G18" s="4">
        <f>2*((G16*$F$6)+(G17*$E$6))</f>
        <v>510000</v>
      </c>
      <c r="J18" s="33" t="s">
        <v>10</v>
      </c>
      <c r="K18" s="47">
        <f>2*((K16*$O$6)+(K17*$N$6))</f>
        <v>816000</v>
      </c>
      <c r="L18" s="48"/>
      <c r="M18" s="49"/>
    </row>
    <row r="19" spans="1:13" ht="15" thickBot="1" x14ac:dyDescent="0.35">
      <c r="A19" s="27" t="s">
        <v>11</v>
      </c>
      <c r="B19" s="3">
        <f>(B16*$F$7)+(B17*$E$7)</f>
        <v>52800</v>
      </c>
      <c r="C19" s="4">
        <f t="shared" ref="C19:G19" si="1">(C16*$F$7)+(C17*$E$7)</f>
        <v>73920</v>
      </c>
      <c r="D19" s="3">
        <f t="shared" si="1"/>
        <v>63360</v>
      </c>
      <c r="E19" s="4">
        <f t="shared" si="1"/>
        <v>84480</v>
      </c>
      <c r="F19" s="3">
        <f t="shared" si="1"/>
        <v>68640</v>
      </c>
      <c r="G19" s="4">
        <f t="shared" si="1"/>
        <v>89760</v>
      </c>
      <c r="J19" s="33" t="s">
        <v>11</v>
      </c>
      <c r="K19" s="47">
        <f>(K16*$O$7)+(K17*$N$7)</f>
        <v>130560</v>
      </c>
      <c r="L19" s="48"/>
      <c r="M19" s="49"/>
    </row>
    <row r="20" spans="1:13" ht="15" thickBot="1" x14ac:dyDescent="0.35">
      <c r="A20" s="28" t="s">
        <v>12</v>
      </c>
      <c r="B20" s="5">
        <f>SUM(B18:B19)</f>
        <v>352800</v>
      </c>
      <c r="C20" s="6">
        <f t="shared" ref="C20:G20" si="2">SUM(C18:C19)</f>
        <v>493920</v>
      </c>
      <c r="D20" s="5">
        <f t="shared" si="2"/>
        <v>423360</v>
      </c>
      <c r="E20" s="6">
        <f t="shared" si="2"/>
        <v>564480</v>
      </c>
      <c r="F20" s="5">
        <f t="shared" si="2"/>
        <v>458640</v>
      </c>
      <c r="G20" s="6">
        <f t="shared" si="2"/>
        <v>599760</v>
      </c>
      <c r="J20" s="33" t="s">
        <v>12</v>
      </c>
      <c r="K20" s="35">
        <f>SUM(K18:K19)</f>
        <v>946560</v>
      </c>
      <c r="L20" s="36"/>
      <c r="M20" s="37"/>
    </row>
    <row r="21" spans="1:13" ht="15" thickBot="1" x14ac:dyDescent="0.35">
      <c r="A21" s="17"/>
      <c r="J21" s="32"/>
      <c r="K21" s="32"/>
    </row>
    <row r="22" spans="1:13" ht="15" thickBot="1" x14ac:dyDescent="0.35">
      <c r="A22" s="29" t="s">
        <v>23</v>
      </c>
      <c r="B22" s="11">
        <f>((B16*$F$8)+B20)+$B$11</f>
        <v>375460</v>
      </c>
      <c r="C22" s="11">
        <f t="shared" ref="C22:G22" si="3">((C16*$F$8)+C20)+$B$11</f>
        <v>525220</v>
      </c>
      <c r="D22" s="11">
        <f t="shared" si="3"/>
        <v>451780</v>
      </c>
      <c r="E22" s="11">
        <f t="shared" si="3"/>
        <v>601540</v>
      </c>
      <c r="F22" s="11">
        <f t="shared" si="3"/>
        <v>487060</v>
      </c>
      <c r="G22" s="11">
        <f t="shared" si="3"/>
        <v>636820</v>
      </c>
      <c r="J22" s="33" t="s">
        <v>23</v>
      </c>
      <c r="K22" s="38">
        <f>(K16*$O$8)+K20+$K$11</f>
        <v>998020</v>
      </c>
      <c r="L22" s="39"/>
      <c r="M22" s="40"/>
    </row>
    <row r="23" spans="1:13" ht="15" thickBot="1" x14ac:dyDescent="0.35"/>
    <row r="24" spans="1:13" ht="15" thickBot="1" x14ac:dyDescent="0.35">
      <c r="A24" s="29" t="s">
        <v>40</v>
      </c>
      <c r="B24" s="11">
        <f>B22+(3*$F$6)+(3*$F$7)+(3*$F$8)</f>
        <v>465220</v>
      </c>
      <c r="C24" s="11">
        <f>C22+(3*$F$6)+(3*$F$7)+(3*$F$8)</f>
        <v>614980</v>
      </c>
      <c r="D24" s="11">
        <f t="shared" ref="D24:G24" si="4">D22+(3*$F$6)+(3*$F$7)+(3*$F$8)</f>
        <v>541540</v>
      </c>
      <c r="E24" s="11">
        <f t="shared" si="4"/>
        <v>691300</v>
      </c>
      <c r="F24" s="11">
        <f t="shared" si="4"/>
        <v>576820</v>
      </c>
      <c r="G24" s="11">
        <f t="shared" si="4"/>
        <v>726580</v>
      </c>
      <c r="J24" s="29" t="s">
        <v>40</v>
      </c>
      <c r="K24" s="56">
        <f>K22+(3*$O$6)+(3*$O$7)+(3*$O$8)</f>
        <v>1101700</v>
      </c>
      <c r="L24" s="57"/>
      <c r="M24" s="58"/>
    </row>
    <row r="26" spans="1:13" ht="15" thickBot="1" x14ac:dyDescent="0.35"/>
    <row r="27" spans="1:13" ht="15" thickBot="1" x14ac:dyDescent="0.35">
      <c r="A27" s="59" t="s">
        <v>24</v>
      </c>
    </row>
    <row r="28" spans="1:13" x14ac:dyDescent="0.3">
      <c r="A28" s="1" t="s">
        <v>25</v>
      </c>
    </row>
    <row r="29" spans="1:13" x14ac:dyDescent="0.3">
      <c r="A29" s="1" t="s">
        <v>26</v>
      </c>
    </row>
    <row r="30" spans="1:13" x14ac:dyDescent="0.3">
      <c r="A30" s="1" t="s">
        <v>27</v>
      </c>
    </row>
    <row r="31" spans="1:13" x14ac:dyDescent="0.3">
      <c r="A31" s="1" t="s">
        <v>28</v>
      </c>
    </row>
    <row r="32" spans="1:13" ht="15" thickBot="1" x14ac:dyDescent="0.35"/>
    <row r="33" spans="1:1" ht="15" thickBot="1" x14ac:dyDescent="0.35">
      <c r="A33" s="59" t="s">
        <v>29</v>
      </c>
    </row>
    <row r="34" spans="1:1" x14ac:dyDescent="0.3">
      <c r="A34" s="1" t="s">
        <v>31</v>
      </c>
    </row>
    <row r="35" spans="1:1" x14ac:dyDescent="0.3">
      <c r="A35" s="1" t="s">
        <v>30</v>
      </c>
    </row>
    <row r="36" spans="1:1" x14ac:dyDescent="0.3">
      <c r="A36" s="1" t="s">
        <v>32</v>
      </c>
    </row>
    <row r="37" spans="1:1" x14ac:dyDescent="0.3">
      <c r="A37" s="1" t="s">
        <v>35</v>
      </c>
    </row>
    <row r="38" spans="1:1" x14ac:dyDescent="0.3">
      <c r="A38" s="1" t="s">
        <v>33</v>
      </c>
    </row>
    <row r="39" spans="1:1" x14ac:dyDescent="0.3">
      <c r="A39" s="1" t="s">
        <v>34</v>
      </c>
    </row>
    <row r="40" spans="1:1" x14ac:dyDescent="0.3">
      <c r="A40" s="1" t="s">
        <v>36</v>
      </c>
    </row>
    <row r="41" spans="1:1" x14ac:dyDescent="0.3">
      <c r="A41" s="1" t="s">
        <v>37</v>
      </c>
    </row>
  </sheetData>
  <mergeCells count="14">
    <mergeCell ref="K24:M24"/>
    <mergeCell ref="B14:C14"/>
    <mergeCell ref="D14:E14"/>
    <mergeCell ref="F14:G14"/>
    <mergeCell ref="K14:M14"/>
    <mergeCell ref="J2:P2"/>
    <mergeCell ref="B2:G2"/>
    <mergeCell ref="K20:M20"/>
    <mergeCell ref="K22:M22"/>
    <mergeCell ref="K15:M15"/>
    <mergeCell ref="K16:M16"/>
    <mergeCell ref="K17:M17"/>
    <mergeCell ref="K18:M18"/>
    <mergeCell ref="K19:M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Bluesign offer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Maintenant Prêt</cp:lastModifiedBy>
  <dcterms:created xsi:type="dcterms:W3CDTF">2015-06-05T18:19:34Z</dcterms:created>
  <dcterms:modified xsi:type="dcterms:W3CDTF">2021-11-01T20:05:37Z</dcterms:modified>
</cp:coreProperties>
</file>