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3c472c5ae4b46/Dokumenty/"/>
    </mc:Choice>
  </mc:AlternateContent>
  <xr:revisionPtr revIDLastSave="883" documentId="8_{AADDAB62-A065-4127-919F-0B5DD0FDD41F}" xr6:coauthVersionLast="47" xr6:coauthVersionMax="47" xr10:uidLastSave="{4D0EEF65-6397-4A20-82C7-35CB3D315083}"/>
  <bookViews>
    <workbookView xWindow="-108" yWindow="-108" windowWidth="23256" windowHeight="12456" activeTab="1" xr2:uid="{FB1381EF-A720-4EF3-9ABC-20ECDA63CB02}"/>
  </bookViews>
  <sheets>
    <sheet name="Task 2" sheetId="1" r:id="rId1"/>
    <sheet name="Task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2" i="2"/>
  <c r="D49" i="2"/>
  <c r="D2" i="2"/>
  <c r="U2" i="2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3" i="2"/>
  <c r="S3" i="2" s="1"/>
  <c r="Q16" i="2"/>
  <c r="S16" i="2" s="1"/>
  <c r="Q15" i="2"/>
  <c r="Q2" i="2"/>
  <c r="Q3" i="2"/>
  <c r="Q14" i="2"/>
  <c r="Q13" i="2"/>
  <c r="Q12" i="2"/>
  <c r="Q11" i="2"/>
  <c r="Q10" i="2"/>
  <c r="Q9" i="2"/>
  <c r="Q8" i="2"/>
  <c r="Q7" i="2"/>
  <c r="Q6" i="2"/>
  <c r="Q5" i="2"/>
  <c r="Q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J3" i="1"/>
  <c r="I3" i="1"/>
  <c r="E3" i="1"/>
  <c r="C3" i="1" s="1" a="1"/>
  <c r="C3" i="1" s="1"/>
  <c r="D3" i="1"/>
  <c r="S9" i="2" l="1"/>
  <c r="T2" i="2"/>
  <c r="S10" i="2"/>
  <c r="S11" i="2"/>
  <c r="S12" i="2"/>
  <c r="S8" i="2"/>
  <c r="S13" i="2"/>
  <c r="S7" i="2"/>
  <c r="S14" i="2"/>
  <c r="S6" i="2"/>
  <c r="S15" i="2"/>
  <c r="S5" i="2"/>
  <c r="S4" i="2"/>
  <c r="S2" i="2"/>
  <c r="Q18" i="2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<sst xmlns="http://schemas.openxmlformats.org/spreadsheetml/2006/main" count="63" uniqueCount="35">
  <si>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PRODUCER A</t>
  </si>
  <si>
    <t>PRODUCER B</t>
  </si>
  <si>
    <t xml:space="preserve">Normal Distribution </t>
  </si>
  <si>
    <t>Standard Deviation</t>
  </si>
  <si>
    <t>Average</t>
  </si>
  <si>
    <t>Surveys</t>
  </si>
  <si>
    <t>Data Set</t>
  </si>
  <si>
    <t>X</t>
  </si>
  <si>
    <t>Y</t>
  </si>
  <si>
    <t>Pearson Coefficient</t>
  </si>
  <si>
    <t>(°C)</t>
  </si>
  <si>
    <t>(kPa)</t>
  </si>
  <si>
    <t>(atm)</t>
  </si>
  <si>
    <t>(l)</t>
  </si>
  <si>
    <t>Mollier Table</t>
  </si>
  <si>
    <t>T</t>
  </si>
  <si>
    <t>Psat</t>
  </si>
  <si>
    <t>Vg</t>
  </si>
  <si>
    <t>di^2</t>
  </si>
  <si>
    <t>di^2 summary</t>
  </si>
  <si>
    <t>Rank "T"</t>
  </si>
  <si>
    <t>Vl</t>
  </si>
  <si>
    <t>Rank " Vl"</t>
  </si>
  <si>
    <t>Spearman Rank</t>
  </si>
  <si>
    <t>lun</t>
  </si>
  <si>
    <t>mar</t>
  </si>
  <si>
    <t>mer</t>
  </si>
  <si>
    <t>gio</t>
  </si>
  <si>
    <t>ven</t>
  </si>
  <si>
    <t>sab</t>
  </si>
  <si>
    <t>dom</t>
  </si>
  <si>
    <t>Day</t>
  </si>
  <si>
    <t>Traffic Index</t>
  </si>
  <si>
    <t>Traffic in Milan</t>
  </si>
  <si>
    <t>Autocorrelazione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</si>
</sst>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0" fillId="7" borderId="0" xfId="0" applyFill="1"/>
    <xf numFmtId="0" fontId="5" fillId="4" borderId="1" xfId="0" applyFont="1" applyFill="1" applyBorder="1"/>
    <xf numFmtId="164" fontId="4" fillId="4" borderId="1" xfId="0" applyNumberFormat="1" applyFont="1" applyFill="1" applyBorder="1"/>
    <xf numFmtId="1" fontId="4" fillId="4" borderId="1" xfId="0" applyNumberFormat="1" applyFont="1" applyFill="1" applyBorder="1"/>
    <xf numFmtId="165" fontId="0" fillId="0" borderId="0" xfId="0" applyNumberFormat="1"/>
    <xf numFmtId="0" fontId="2" fillId="8" borderId="1" xfId="0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/>
    <xf numFmtId="0" fontId="2" fillId="8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right"/>
    </xf>
    <xf numFmtId="2" fontId="5" fillId="4" borderId="7" xfId="0" applyNumberFormat="1" applyFont="1" applyFill="1" applyBorder="1" applyAlignment="1">
      <alignment horizontal="right"/>
    </xf>
    <xf numFmtId="2" fontId="5" fillId="4" borderId="8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Battery</a:t>
            </a:r>
            <a:r>
              <a:rPr lang="it-IT" baseline="0"/>
              <a:t> Life Distribution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2'!$B$3:$B$17</c:f>
              <c:numCache>
                <c:formatCode>General</c:formatCode>
                <c:ptCount val="15"/>
                <c:pt idx="0">
                  <c:v>85</c:v>
                </c:pt>
                <c:pt idx="1">
                  <c:v>85</c:v>
                </c:pt>
                <c:pt idx="2">
                  <c:v>80</c:v>
                </c:pt>
                <c:pt idx="3">
                  <c:v>70</c:v>
                </c:pt>
                <c:pt idx="4">
                  <c:v>70</c:v>
                </c:pt>
                <c:pt idx="5">
                  <c:v>60</c:v>
                </c:pt>
                <c:pt idx="6">
                  <c:v>55</c:v>
                </c:pt>
                <c:pt idx="7">
                  <c:v>50</c:v>
                </c:pt>
                <c:pt idx="8">
                  <c:v>40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20</c:v>
                </c:pt>
                <c:pt idx="13">
                  <c:v>20</c:v>
                </c:pt>
                <c:pt idx="14">
                  <c:v>10</c:v>
                </c:pt>
              </c:numCache>
            </c:numRef>
          </c:xVal>
          <c:yVal>
            <c:numRef>
              <c:f>'Task 2'!$C$3:$C$17</c:f>
              <c:numCache>
                <c:formatCode>General</c:formatCode>
                <c:ptCount val="15"/>
                <c:pt idx="0">
                  <c:v>5.6366134077554036E-3</c:v>
                </c:pt>
                <c:pt idx="1">
                  <c:v>5.6366134077554036E-3</c:v>
                </c:pt>
                <c:pt idx="2">
                  <c:v>7.4872355491360483E-3</c:v>
                </c:pt>
                <c:pt idx="3">
                  <c:v>1.1603701748296084E-2</c:v>
                </c:pt>
                <c:pt idx="4">
                  <c:v>1.1603701748296084E-2</c:v>
                </c:pt>
                <c:pt idx="5">
                  <c:v>1.5127356504362744E-2</c:v>
                </c:pt>
                <c:pt idx="6">
                  <c:v>1.6187529314154132E-2</c:v>
                </c:pt>
                <c:pt idx="7">
                  <c:v>1.658902836025896E-2</c:v>
                </c:pt>
                <c:pt idx="8">
                  <c:v>1.5302778088743715E-2</c:v>
                </c:pt>
                <c:pt idx="9">
                  <c:v>1.5302778088743715E-2</c:v>
                </c:pt>
                <c:pt idx="10">
                  <c:v>1.1874382501323381E-2</c:v>
                </c:pt>
                <c:pt idx="11">
                  <c:v>1.1874382501323381E-2</c:v>
                </c:pt>
                <c:pt idx="12">
                  <c:v>7.7507407675010305E-3</c:v>
                </c:pt>
                <c:pt idx="13">
                  <c:v>7.7507407675010305E-3</c:v>
                </c:pt>
                <c:pt idx="14">
                  <c:v>4.2556589095960294E-3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7-4583-8AEC-E0D21A323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7183"/>
        <c:axId val="359545743"/>
      </c:scatterChart>
      <c:valAx>
        <c:axId val="35954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Battery Life</a:t>
                </a:r>
                <a:r>
                  <a:rPr lang="it-IT" baseline="0"/>
                  <a:t> (in hours)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5743"/>
        <c:crosses val="autoZero"/>
        <c:crossBetween val="midCat"/>
      </c:valAx>
      <c:valAx>
        <c:axId val="3595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</a:t>
                </a:r>
                <a:r>
                  <a:rPr lang="it-IT" baseline="0"/>
                  <a:t> Density Function (PDF)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1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Battery Life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2'!$G$3:$G$17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49</c:v>
                </c:pt>
              </c:numCache>
            </c:numRef>
          </c:xVal>
          <c:yVal>
            <c:numRef>
              <c:f>'Task 2'!$H$3:$H$17</c:f>
              <c:numCache>
                <c:formatCode>General</c:formatCode>
                <c:ptCount val="15"/>
                <c:pt idx="0">
                  <c:v>1.5432162573368895</c:v>
                </c:pt>
                <c:pt idx="1">
                  <c:v>1.5432162573368895</c:v>
                </c:pt>
                <c:pt idx="2">
                  <c:v>1.5432162573368895</c:v>
                </c:pt>
                <c:pt idx="3">
                  <c:v>1.5432162573368895</c:v>
                </c:pt>
                <c:pt idx="4">
                  <c:v>1.5432162573368895</c:v>
                </c:pt>
                <c:pt idx="5">
                  <c:v>1.5432162573368895</c:v>
                </c:pt>
                <c:pt idx="6">
                  <c:v>1.5432162573368895</c:v>
                </c:pt>
                <c:pt idx="7">
                  <c:v>1.5432162573368895</c:v>
                </c:pt>
                <c:pt idx="8">
                  <c:v>1.5432162573368895</c:v>
                </c:pt>
                <c:pt idx="9">
                  <c:v>1.5432162573368895</c:v>
                </c:pt>
                <c:pt idx="10">
                  <c:v>1.5432162573368895</c:v>
                </c:pt>
                <c:pt idx="11">
                  <c:v>1.5432162573368895</c:v>
                </c:pt>
                <c:pt idx="12">
                  <c:v>1.5432162573368895</c:v>
                </c:pt>
                <c:pt idx="13">
                  <c:v>1.5432162573368895</c:v>
                </c:pt>
                <c:pt idx="14">
                  <c:v>1.458397575688788E-3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426B-B701-2BDDBFF63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22863"/>
        <c:axId val="355122383"/>
      </c:scatterChart>
      <c:valAx>
        <c:axId val="35512286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Battery Life (in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383"/>
        <c:crosses val="autoZero"/>
        <c:crossBetween val="midCat"/>
      </c:valAx>
      <c:valAx>
        <c:axId val="3551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Probability Density Function (PDF)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Absolute</a:t>
            </a:r>
            <a:r>
              <a:rPr lang="it-IT" baseline="0"/>
              <a:t> Value (Y = |X|)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3'!$B$3:$B$15</c:f>
              <c:numCache>
                <c:formatCode>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'Task 3'!$C$3:$C$15</c:f>
              <c:numCache>
                <c:formatCode>0</c:formatCode>
                <c:ptCount val="13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1.5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9-4518-9F95-9F88825E5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562623"/>
        <c:axId val="1219565503"/>
      </c:scatterChart>
      <c:valAx>
        <c:axId val="121956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5503"/>
        <c:crosses val="autoZero"/>
        <c:crossBetween val="midCat"/>
      </c:valAx>
      <c:valAx>
        <c:axId val="121956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3'!$L$4:$L$18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374</c:v>
                </c:pt>
              </c:numCache>
            </c:numRef>
          </c:xVal>
          <c:yVal>
            <c:numRef>
              <c:f>'Task 3'!$O$4:$O$18</c:f>
              <c:numCache>
                <c:formatCode>0.0000</c:formatCode>
                <c:ptCount val="15"/>
                <c:pt idx="0">
                  <c:v>1.7899999999999999E-2</c:v>
                </c:pt>
                <c:pt idx="1">
                  <c:v>1.7899999999999999E-2</c:v>
                </c:pt>
                <c:pt idx="2">
                  <c:v>1.7899999999999999E-2</c:v>
                </c:pt>
                <c:pt idx="3">
                  <c:v>1.7899999999999999E-2</c:v>
                </c:pt>
                <c:pt idx="4">
                  <c:v>1.7899999999999999E-2</c:v>
                </c:pt>
                <c:pt idx="5">
                  <c:v>1.7999999999999999E-2</c:v>
                </c:pt>
                <c:pt idx="6">
                  <c:v>1.7999999999999999E-2</c:v>
                </c:pt>
                <c:pt idx="7">
                  <c:v>1.83E-2</c:v>
                </c:pt>
                <c:pt idx="8">
                  <c:v>1.8499999999999999E-2</c:v>
                </c:pt>
                <c:pt idx="9">
                  <c:v>1.8700000000000001E-2</c:v>
                </c:pt>
                <c:pt idx="10">
                  <c:v>1.9599999999999999E-2</c:v>
                </c:pt>
                <c:pt idx="11">
                  <c:v>0.20699999999999999</c:v>
                </c:pt>
                <c:pt idx="12">
                  <c:v>2.24E-2</c:v>
                </c:pt>
                <c:pt idx="13">
                  <c:v>2.52E-2</c:v>
                </c:pt>
                <c:pt idx="14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1-4198-A758-8068362DD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888720"/>
        <c:axId val="1502885360"/>
      </c:scatterChart>
      <c:valAx>
        <c:axId val="150288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5360"/>
        <c:crosses val="autoZero"/>
        <c:crossBetween val="midCat"/>
      </c:valAx>
      <c:valAx>
        <c:axId val="15028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Auto-Correlation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'Task 3'!$D$22:$D$45</c:f>
              <c:numCache>
                <c:formatCode>General</c:formatCode>
                <c:ptCount val="24"/>
                <c:pt idx="0">
                  <c:v>6.187655334066635E-2</c:v>
                </c:pt>
                <c:pt idx="1">
                  <c:v>-0.47457660885017</c:v>
                </c:pt>
                <c:pt idx="2">
                  <c:v>7.3933350374516191E-2</c:v>
                </c:pt>
                <c:pt idx="3">
                  <c:v>4.757531855882987E-2</c:v>
                </c:pt>
                <c:pt idx="4">
                  <c:v>-0.55100509324078284</c:v>
                </c:pt>
                <c:pt idx="5">
                  <c:v>-0.12858311314681573</c:v>
                </c:pt>
                <c:pt idx="6">
                  <c:v>0.97323687465407682</c:v>
                </c:pt>
                <c:pt idx="7">
                  <c:v>5.905850836872114E-2</c:v>
                </c:pt>
                <c:pt idx="8">
                  <c:v>-0.44994111917098006</c:v>
                </c:pt>
                <c:pt idx="9">
                  <c:v>0.12170275358323542</c:v>
                </c:pt>
                <c:pt idx="10">
                  <c:v>7.483064493417764E-2</c:v>
                </c:pt>
                <c:pt idx="11">
                  <c:v>-0.51748003883447191</c:v>
                </c:pt>
                <c:pt idx="12">
                  <c:v>-0.12205242118086981</c:v>
                </c:pt>
                <c:pt idx="13">
                  <c:v>0.99106757438338222</c:v>
                </c:pt>
                <c:pt idx="14">
                  <c:v>0.15485216259701254</c:v>
                </c:pt>
                <c:pt idx="15">
                  <c:v>-0.44609390074970695</c:v>
                </c:pt>
                <c:pt idx="16">
                  <c:v>8.3769657883918547E-2</c:v>
                </c:pt>
                <c:pt idx="17">
                  <c:v>-1.0895364792367827E-2</c:v>
                </c:pt>
                <c:pt idx="18">
                  <c:v>-0.58322196477180765</c:v>
                </c:pt>
                <c:pt idx="19">
                  <c:v>-0.20345564425754065</c:v>
                </c:pt>
                <c:pt idx="20">
                  <c:v>0.99460055657802726</c:v>
                </c:pt>
                <c:pt idx="21">
                  <c:v>0.6497983230676313</c:v>
                </c:pt>
                <c:pt idx="22">
                  <c:v>5.1315800579078544E-2</c:v>
                </c:pt>
                <c:pt idx="23">
                  <c:v>0.82205045921810882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6B1-4324-B762-17107CB8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306464"/>
        <c:axId val="1252305984"/>
      </c:lineChart>
      <c:catAx>
        <c:axId val="1252306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Shift</a:t>
                </a:r>
                <a:r>
                  <a:rPr lang="it-IT" baseline="0"/>
                  <a:t> Value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5984"/>
        <c:crosses val="autoZero"/>
        <c:auto val="1"/>
        <c:lblAlgn val="ctr"/>
        <c:lblOffset val="100"/>
        <c:noMultiLvlLbl val="0"/>
      </c:catAx>
      <c:valAx>
        <c:axId val="1252305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Auto-Correlation</a:t>
                </a:r>
                <a:r>
                  <a:rPr lang="it-IT" baseline="0"/>
                  <a:t>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Traffic in Milan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'Task 3'!$C$22:$C$49</c:f>
              <c:numCache>
                <c:formatCode>0</c:formatCode>
                <c:ptCount val="28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80</c:v>
                </c:pt>
                <c:pt idx="4">
                  <c:v>90</c:v>
                </c:pt>
                <c:pt idx="5">
                  <c:v>60</c:v>
                </c:pt>
                <c:pt idx="6">
                  <c:v>40</c:v>
                </c:pt>
                <c:pt idx="7">
                  <c:v>105</c:v>
                </c:pt>
                <c:pt idx="8">
                  <c:v>95</c:v>
                </c:pt>
                <c:pt idx="9">
                  <c:v>80</c:v>
                </c:pt>
                <c:pt idx="10">
                  <c:v>85</c:v>
                </c:pt>
                <c:pt idx="11">
                  <c:v>95</c:v>
                </c:pt>
                <c:pt idx="12">
                  <c:v>60</c:v>
                </c:pt>
                <c:pt idx="13">
                  <c:v>35</c:v>
                </c:pt>
                <c:pt idx="14">
                  <c:v>100</c:v>
                </c:pt>
                <c:pt idx="15">
                  <c:v>90</c:v>
                </c:pt>
                <c:pt idx="16">
                  <c:v>75</c:v>
                </c:pt>
                <c:pt idx="17">
                  <c:v>80</c:v>
                </c:pt>
                <c:pt idx="18">
                  <c:v>90</c:v>
                </c:pt>
                <c:pt idx="19">
                  <c:v>65</c:v>
                </c:pt>
                <c:pt idx="20">
                  <c:v>40</c:v>
                </c:pt>
                <c:pt idx="21">
                  <c:v>105</c:v>
                </c:pt>
                <c:pt idx="22">
                  <c:v>90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55</c:v>
                </c:pt>
                <c:pt idx="2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A-4636-BF9F-4CD104E7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928976"/>
        <c:axId val="1898928016"/>
      </c:lineChart>
      <c:catAx>
        <c:axId val="1898928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</a:t>
                </a:r>
                <a:r>
                  <a:rPr lang="it-IT" baseline="0"/>
                  <a:t>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016"/>
        <c:crosses val="autoZero"/>
        <c:auto val="1"/>
        <c:lblAlgn val="ctr"/>
        <c:lblOffset val="100"/>
        <c:tickLblSkip val="1"/>
        <c:noMultiLvlLbl val="0"/>
      </c:catAx>
      <c:valAx>
        <c:axId val="1898928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Traffic</a:t>
                </a:r>
                <a:r>
                  <a:rPr lang="it-IT" baseline="0"/>
                  <a:t> Index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97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2640</xdr:colOff>
      <xdr:row>3</xdr:row>
      <xdr:rowOff>4980</xdr:rowOff>
    </xdr:from>
    <xdr:to>
      <xdr:col>4</xdr:col>
      <xdr:colOff>2213246</xdr:colOff>
      <xdr:row>16</xdr:row>
      <xdr:rowOff>180240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25F9AC5-0349-4C8E-9666-85A87301B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</xdr:row>
      <xdr:rowOff>3810</xdr:rowOff>
    </xdr:from>
    <xdr:to>
      <xdr:col>10</xdr:col>
      <xdr:colOff>0</xdr:colOff>
      <xdr:row>16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3F969B-1E56-F9C0-C2D5-FF91624A0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7620</xdr:rowOff>
    </xdr:from>
    <xdr:to>
      <xdr:col>10</xdr:col>
      <xdr:colOff>0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2941ED-7502-21DC-27F3-02CB60BBE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</xdr:colOff>
      <xdr:row>2</xdr:row>
      <xdr:rowOff>3810</xdr:rowOff>
    </xdr:from>
    <xdr:to>
      <xdr:col>21</xdr:col>
      <xdr:colOff>0</xdr:colOff>
      <xdr:row>17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19C4BF-4D77-7BC6-DA78-091002CF9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9407</xdr:colOff>
      <xdr:row>34</xdr:row>
      <xdr:rowOff>44215</xdr:rowOff>
    </xdr:from>
    <xdr:to>
      <xdr:col>12</xdr:col>
      <xdr:colOff>718704</xdr:colOff>
      <xdr:row>49</xdr:row>
      <xdr:rowOff>9407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C06AEE-6F01-F918-3C7A-17B273FDE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9407</xdr:colOff>
      <xdr:row>19</xdr:row>
      <xdr:rowOff>6584</xdr:rowOff>
    </xdr:from>
    <xdr:to>
      <xdr:col>12</xdr:col>
      <xdr:colOff>718705</xdr:colOff>
      <xdr:row>34</xdr:row>
      <xdr:rowOff>68673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DE3225F-BAA8-B326-563F-7E8303A9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A3B0-38A3-4AAD-BE89-000CB793464D}">
  <dimension ref="A1:K18"/>
  <sheetViews>
    <sheetView zoomScale="92" workbookViewId="0">
      <selection activeCell="D23" sqref="D23"/>
    </sheetView>
  </sheetViews>
  <sheetFormatPr defaultRowHeight="14.4" x14ac:dyDescent="0.3"/>
  <cols>
    <col min="2" max="2" width="14.44140625" customWidth="1"/>
    <col min="3" max="3" width="32.5546875" customWidth="1"/>
    <col min="4" max="4" width="21.88671875" customWidth="1"/>
    <col min="5" max="5" width="32.33203125" customWidth="1"/>
    <col min="7" max="7" width="13.6640625" customWidth="1"/>
    <col min="8" max="8" width="33.5546875" customWidth="1"/>
    <col min="9" max="9" width="20" customWidth="1"/>
    <col min="10" max="10" width="31" customWidth="1"/>
  </cols>
  <sheetData>
    <row r="1" spans="1:11" x14ac:dyDescent="0.3">
      <c r="A1" s="8"/>
      <c r="B1" s="17" t="s">
        <v>0</v>
      </c>
      <c r="C1" s="18"/>
      <c r="D1" s="18"/>
      <c r="E1" s="19"/>
      <c r="F1" s="7"/>
      <c r="G1" s="20" t="s">
        <v>1</v>
      </c>
      <c r="H1" s="21"/>
      <c r="I1" s="21"/>
      <c r="J1" s="21"/>
      <c r="K1" s="8"/>
    </row>
    <row r="2" spans="1:11" x14ac:dyDescent="0.3">
      <c r="A2" s="8"/>
      <c r="B2" s="5" t="s">
        <v>5</v>
      </c>
      <c r="C2" s="5" t="s">
        <v>2</v>
      </c>
      <c r="D2" s="5" t="s">
        <v>4</v>
      </c>
      <c r="E2" s="5" t="s">
        <v>3</v>
      </c>
      <c r="F2" s="7"/>
      <c r="G2" s="5" t="s">
        <v>5</v>
      </c>
      <c r="H2" s="5" t="s">
        <v>2</v>
      </c>
      <c r="I2" s="5" t="s">
        <v>4</v>
      </c>
      <c r="J2" s="5" t="s">
        <v>3</v>
      </c>
      <c r="K2" s="8"/>
    </row>
    <row r="3" spans="1:11" x14ac:dyDescent="0.3">
      <c r="A3" s="8"/>
      <c r="B3" s="6">
        <v>85</v>
      </c>
      <c r="C3" s="6" cm="1">
        <f t="array" ref="C3:C17">NORMDIST(B3:B17,D3,E3,)</f>
        <v>5.6366134077554036E-3</v>
      </c>
      <c r="D3" s="6">
        <f>AVERAGE(B3:B17)</f>
        <v>49.666666666666664</v>
      </c>
      <c r="E3" s="6">
        <f>_xlfn.STDEV.P(B3:B17)</f>
        <v>24.046251729161909</v>
      </c>
      <c r="F3" s="7"/>
      <c r="G3" s="6">
        <v>50</v>
      </c>
      <c r="H3" s="6" cm="1">
        <f t="array" ref="H3:H17">NORMDIST(G3:G17,I3,J3,)</f>
        <v>1.5432162573368895</v>
      </c>
      <c r="I3" s="6">
        <f>AVERAGE(G3:G17)</f>
        <v>49.93333333333333</v>
      </c>
      <c r="J3" s="6">
        <f>_xlfn.STDEV.P(G3:G17)</f>
        <v>0.24944382578492943</v>
      </c>
      <c r="K3" s="8"/>
    </row>
    <row r="4" spans="1:11" x14ac:dyDescent="0.3">
      <c r="A4" s="8"/>
      <c r="B4" s="6">
        <v>85</v>
      </c>
      <c r="C4" s="6">
        <v>5.6366134077554036E-3</v>
      </c>
      <c r="D4" s="3"/>
      <c r="E4" s="1"/>
      <c r="F4" s="7"/>
      <c r="G4" s="6">
        <v>50</v>
      </c>
      <c r="H4" s="6">
        <v>1.5432162573368895</v>
      </c>
      <c r="I4" s="3"/>
      <c r="J4" s="1"/>
      <c r="K4" s="8"/>
    </row>
    <row r="5" spans="1:11" x14ac:dyDescent="0.3">
      <c r="A5" s="8"/>
      <c r="B5" s="6">
        <v>80</v>
      </c>
      <c r="C5" s="6">
        <v>7.4872355491360483E-3</v>
      </c>
      <c r="D5" s="3"/>
      <c r="E5" s="1"/>
      <c r="F5" s="7"/>
      <c r="G5" s="6">
        <v>50</v>
      </c>
      <c r="H5" s="6">
        <v>1.5432162573368895</v>
      </c>
      <c r="I5" s="3"/>
      <c r="J5" s="1"/>
      <c r="K5" s="8"/>
    </row>
    <row r="6" spans="1:11" x14ac:dyDescent="0.3">
      <c r="A6" s="8"/>
      <c r="B6" s="6">
        <v>70</v>
      </c>
      <c r="C6" s="6">
        <v>1.1603701748296084E-2</v>
      </c>
      <c r="D6" s="3"/>
      <c r="E6" s="1"/>
      <c r="F6" s="7"/>
      <c r="G6" s="6">
        <v>50</v>
      </c>
      <c r="H6" s="6">
        <v>1.5432162573368895</v>
      </c>
      <c r="I6" s="3"/>
      <c r="J6" s="1"/>
      <c r="K6" s="8"/>
    </row>
    <row r="7" spans="1:11" x14ac:dyDescent="0.3">
      <c r="A7" s="8"/>
      <c r="B7" s="6">
        <v>70</v>
      </c>
      <c r="C7" s="6">
        <v>1.1603701748296084E-2</v>
      </c>
      <c r="D7" s="3"/>
      <c r="E7" s="1"/>
      <c r="F7" s="7"/>
      <c r="G7" s="6">
        <v>50</v>
      </c>
      <c r="H7" s="6">
        <v>1.5432162573368895</v>
      </c>
      <c r="I7" s="3"/>
      <c r="J7" s="1"/>
      <c r="K7" s="8"/>
    </row>
    <row r="8" spans="1:11" x14ac:dyDescent="0.3">
      <c r="A8" s="8"/>
      <c r="B8" s="6">
        <v>60</v>
      </c>
      <c r="C8" s="6">
        <v>1.5127356504362744E-2</v>
      </c>
      <c r="D8" s="3"/>
      <c r="E8" s="1"/>
      <c r="F8" s="7"/>
      <c r="G8" s="6">
        <v>50</v>
      </c>
      <c r="H8" s="6">
        <v>1.5432162573368895</v>
      </c>
      <c r="I8" s="3"/>
      <c r="J8" s="1"/>
      <c r="K8" s="8"/>
    </row>
    <row r="9" spans="1:11" x14ac:dyDescent="0.3">
      <c r="A9" s="8"/>
      <c r="B9" s="6">
        <v>55</v>
      </c>
      <c r="C9" s="6">
        <v>1.6187529314154132E-2</v>
      </c>
      <c r="D9" s="3"/>
      <c r="E9" s="1"/>
      <c r="F9" s="7"/>
      <c r="G9" s="6">
        <v>50</v>
      </c>
      <c r="H9" s="6">
        <v>1.5432162573368895</v>
      </c>
      <c r="I9" s="3"/>
      <c r="J9" s="1"/>
      <c r="K9" s="8"/>
    </row>
    <row r="10" spans="1:11" x14ac:dyDescent="0.3">
      <c r="A10" s="8"/>
      <c r="B10" s="6">
        <v>50</v>
      </c>
      <c r="C10" s="6">
        <v>1.658902836025896E-2</v>
      </c>
      <c r="D10" s="3"/>
      <c r="E10" s="1"/>
      <c r="F10" s="7"/>
      <c r="G10" s="6">
        <v>50</v>
      </c>
      <c r="H10" s="6">
        <v>1.5432162573368895</v>
      </c>
      <c r="I10" s="3"/>
      <c r="J10" s="1"/>
      <c r="K10" s="8"/>
    </row>
    <row r="11" spans="1:11" x14ac:dyDescent="0.3">
      <c r="A11" s="8"/>
      <c r="B11" s="6">
        <v>40</v>
      </c>
      <c r="C11" s="6">
        <v>1.5302778088743715E-2</v>
      </c>
      <c r="D11" s="3"/>
      <c r="E11" s="1"/>
      <c r="F11" s="7"/>
      <c r="G11" s="6">
        <v>50</v>
      </c>
      <c r="H11" s="6">
        <v>1.5432162573368895</v>
      </c>
      <c r="I11" s="3"/>
      <c r="J11" s="1"/>
      <c r="K11" s="8"/>
    </row>
    <row r="12" spans="1:11" x14ac:dyDescent="0.3">
      <c r="A12" s="8"/>
      <c r="B12" s="6">
        <v>40</v>
      </c>
      <c r="C12" s="6">
        <v>1.5302778088743715E-2</v>
      </c>
      <c r="D12" s="3"/>
      <c r="E12" s="1"/>
      <c r="F12" s="7"/>
      <c r="G12" s="6">
        <v>50</v>
      </c>
      <c r="H12" s="6">
        <v>1.5432162573368895</v>
      </c>
      <c r="I12" s="3"/>
      <c r="J12" s="1"/>
      <c r="K12" s="8"/>
    </row>
    <row r="13" spans="1:11" x14ac:dyDescent="0.3">
      <c r="A13" s="8"/>
      <c r="B13" s="6">
        <v>30</v>
      </c>
      <c r="C13" s="6">
        <v>1.1874382501323381E-2</v>
      </c>
      <c r="D13" s="3"/>
      <c r="E13" s="1"/>
      <c r="F13" s="7"/>
      <c r="G13" s="6">
        <v>50</v>
      </c>
      <c r="H13" s="6">
        <v>1.5432162573368895</v>
      </c>
      <c r="I13" s="3"/>
      <c r="J13" s="1"/>
      <c r="K13" s="8"/>
    </row>
    <row r="14" spans="1:11" x14ac:dyDescent="0.3">
      <c r="A14" s="8"/>
      <c r="B14" s="6">
        <v>30</v>
      </c>
      <c r="C14" s="6">
        <v>1.1874382501323381E-2</v>
      </c>
      <c r="D14" s="3"/>
      <c r="E14" s="1"/>
      <c r="F14" s="7"/>
      <c r="G14" s="6">
        <v>50</v>
      </c>
      <c r="H14" s="6">
        <v>1.5432162573368895</v>
      </c>
      <c r="I14" s="3"/>
      <c r="J14" s="1"/>
      <c r="K14" s="8"/>
    </row>
    <row r="15" spans="1:11" x14ac:dyDescent="0.3">
      <c r="A15" s="8"/>
      <c r="B15" s="6">
        <v>20</v>
      </c>
      <c r="C15" s="6">
        <v>7.7507407675010305E-3</v>
      </c>
      <c r="D15" s="3"/>
      <c r="E15" s="1"/>
      <c r="F15" s="7"/>
      <c r="G15" s="6">
        <v>50</v>
      </c>
      <c r="H15" s="6">
        <v>1.5432162573368895</v>
      </c>
      <c r="I15" s="3"/>
      <c r="J15" s="1"/>
      <c r="K15" s="8"/>
    </row>
    <row r="16" spans="1:11" x14ac:dyDescent="0.3">
      <c r="A16" s="8"/>
      <c r="B16" s="6">
        <v>20</v>
      </c>
      <c r="C16" s="6">
        <v>7.7507407675010305E-3</v>
      </c>
      <c r="D16" s="3"/>
      <c r="E16" s="1"/>
      <c r="F16" s="7"/>
      <c r="G16" s="6">
        <v>50</v>
      </c>
      <c r="H16" s="6">
        <v>1.5432162573368895</v>
      </c>
      <c r="I16" s="3"/>
      <c r="J16" s="1"/>
      <c r="K16" s="8"/>
    </row>
    <row r="17" spans="1:11" x14ac:dyDescent="0.3">
      <c r="A17" s="8"/>
      <c r="B17" s="6">
        <v>10</v>
      </c>
      <c r="C17" s="6">
        <v>4.2556589095960294E-3</v>
      </c>
      <c r="D17" s="4"/>
      <c r="E17" s="2"/>
      <c r="F17" s="7"/>
      <c r="G17" s="6">
        <v>49</v>
      </c>
      <c r="H17" s="6">
        <v>1.458397575688788E-3</v>
      </c>
      <c r="I17" s="4"/>
      <c r="J17" s="2"/>
      <c r="K17" s="8"/>
    </row>
    <row r="18" spans="1:11" ht="29.4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32CA-6ABB-4F87-B2DB-A82D106C6D41}">
  <dimension ref="A1:V50"/>
  <sheetViews>
    <sheetView tabSelected="1" topLeftCell="E30" zoomScale="126" workbookViewId="0">
      <selection activeCell="N45" sqref="N45"/>
    </sheetView>
  </sheetViews>
  <sheetFormatPr defaultRowHeight="14.4" x14ac:dyDescent="0.3"/>
  <cols>
    <col min="1" max="1" width="5.77734375" customWidth="1"/>
    <col min="2" max="2" width="15.6640625" customWidth="1"/>
    <col min="3" max="3" width="17.5546875" customWidth="1"/>
    <col min="4" max="4" width="16.6640625" customWidth="1"/>
    <col min="5" max="5" width="16.109375" customWidth="1"/>
    <col min="6" max="6" width="17.109375" customWidth="1"/>
    <col min="13" max="13" width="10.5546875" bestFit="1" customWidth="1"/>
    <col min="16" max="16" width="9.5546875" bestFit="1" customWidth="1"/>
    <col min="17" max="17" width="8.88671875" customWidth="1"/>
    <col min="18" max="18" width="10.21875" customWidth="1"/>
    <col min="20" max="20" width="30.5546875" customWidth="1"/>
    <col min="21" max="21" width="32.109375" customWidth="1"/>
    <col min="22" max="22" width="6" customWidth="1"/>
  </cols>
  <sheetData>
    <row r="1" spans="1:22" x14ac:dyDescent="0.3">
      <c r="A1" s="8"/>
      <c r="B1" s="22" t="s">
        <v>6</v>
      </c>
      <c r="C1" s="23"/>
      <c r="D1" s="27" t="s">
        <v>9</v>
      </c>
      <c r="E1" s="28"/>
      <c r="F1" s="28"/>
      <c r="G1" s="28"/>
      <c r="H1" s="28"/>
      <c r="I1" s="28"/>
      <c r="J1" s="29"/>
      <c r="K1" s="8"/>
      <c r="L1" s="22" t="s">
        <v>14</v>
      </c>
      <c r="M1" s="23"/>
      <c r="N1" s="23"/>
      <c r="O1" s="23"/>
      <c r="P1" s="23"/>
      <c r="Q1" s="5" t="s">
        <v>20</v>
      </c>
      <c r="R1" s="5" t="s">
        <v>22</v>
      </c>
      <c r="S1" s="5" t="s">
        <v>18</v>
      </c>
      <c r="T1" s="5" t="s">
        <v>23</v>
      </c>
      <c r="U1" s="5" t="s">
        <v>9</v>
      </c>
      <c r="V1" s="8"/>
    </row>
    <row r="2" spans="1:22" x14ac:dyDescent="0.3">
      <c r="A2" s="8"/>
      <c r="B2" s="5" t="s">
        <v>7</v>
      </c>
      <c r="C2" s="5" t="s">
        <v>8</v>
      </c>
      <c r="D2" s="30">
        <f>ROUND(CORREL(B3:B15,C3:C15), 10)</f>
        <v>0</v>
      </c>
      <c r="E2" s="31"/>
      <c r="F2" s="31"/>
      <c r="G2" s="31"/>
      <c r="H2" s="31"/>
      <c r="I2" s="31"/>
      <c r="J2" s="32"/>
      <c r="K2" s="8"/>
      <c r="L2" s="5" t="s">
        <v>15</v>
      </c>
      <c r="M2" s="5" t="s">
        <v>16</v>
      </c>
      <c r="N2" s="5" t="s">
        <v>16</v>
      </c>
      <c r="O2" s="5" t="s">
        <v>21</v>
      </c>
      <c r="P2" s="5" t="s">
        <v>17</v>
      </c>
      <c r="Q2" s="6">
        <f>RANK(L4,L4:L18,1)</f>
        <v>1</v>
      </c>
      <c r="R2" s="6">
        <f>RANK(O4,$O$4:$O$18,1)</f>
        <v>1</v>
      </c>
      <c r="S2" s="6">
        <f>(Q2-R2)^2</f>
        <v>0</v>
      </c>
      <c r="T2" s="15">
        <f>CORREL(Q2:Q16,R2:R16)</f>
        <v>0.95948629960365839</v>
      </c>
      <c r="U2" s="15">
        <f>CORREL(L4:L18,O4:O18)</f>
        <v>0.36232374757359986</v>
      </c>
      <c r="V2" s="8"/>
    </row>
    <row r="3" spans="1:22" x14ac:dyDescent="0.3">
      <c r="A3" s="8"/>
      <c r="B3" s="11">
        <v>-3</v>
      </c>
      <c r="C3" s="11">
        <f>ABS(B3)</f>
        <v>3</v>
      </c>
      <c r="K3" s="8"/>
      <c r="L3" s="9" t="s">
        <v>10</v>
      </c>
      <c r="M3" s="9" t="s">
        <v>11</v>
      </c>
      <c r="N3" s="9" t="s">
        <v>12</v>
      </c>
      <c r="O3" s="9" t="s">
        <v>13</v>
      </c>
      <c r="P3" s="9" t="s">
        <v>13</v>
      </c>
      <c r="Q3" s="6">
        <f>RANK(L5,L4:L18,1)</f>
        <v>2</v>
      </c>
      <c r="R3" s="6">
        <f>RANK(O5,$O$4:$O$18,1)</f>
        <v>1</v>
      </c>
      <c r="S3" s="6">
        <f t="shared" ref="S3:S16" si="0">(Q3-R3)^2</f>
        <v>1</v>
      </c>
      <c r="V3" s="8"/>
    </row>
    <row r="4" spans="1:22" x14ac:dyDescent="0.3">
      <c r="A4" s="8"/>
      <c r="B4" s="11">
        <v>-2.5</v>
      </c>
      <c r="C4" s="11">
        <f t="shared" ref="C4:C15" si="1">ABS(B4)</f>
        <v>2.5</v>
      </c>
      <c r="K4" s="8"/>
      <c r="L4" s="6">
        <v>0</v>
      </c>
      <c r="M4" s="10">
        <v>0.61</v>
      </c>
      <c r="N4" s="10">
        <v>6.3E-3</v>
      </c>
      <c r="O4" s="10">
        <v>1.7899999999999999E-2</v>
      </c>
      <c r="P4" s="10">
        <v>3700</v>
      </c>
      <c r="Q4" s="6">
        <f>RANK(L6,L4:L18,1)</f>
        <v>3</v>
      </c>
      <c r="R4" s="6">
        <f t="shared" ref="R4:R16" si="2">RANK(O6,$O$4:$O$18,1)</f>
        <v>1</v>
      </c>
      <c r="S4" s="6">
        <f t="shared" si="0"/>
        <v>4</v>
      </c>
      <c r="V4" s="8"/>
    </row>
    <row r="5" spans="1:22" x14ac:dyDescent="0.3">
      <c r="A5" s="8"/>
      <c r="B5" s="11">
        <v>-2</v>
      </c>
      <c r="C5" s="11">
        <f t="shared" si="1"/>
        <v>2</v>
      </c>
      <c r="K5" s="8"/>
      <c r="L5" s="6">
        <v>5</v>
      </c>
      <c r="M5" s="10">
        <v>0.87</v>
      </c>
      <c r="N5" s="10">
        <v>6.3E-3</v>
      </c>
      <c r="O5" s="10">
        <v>1.7899999999999999E-2</v>
      </c>
      <c r="P5" s="10">
        <v>2640</v>
      </c>
      <c r="Q5" s="6">
        <f>RANK(L7,L4:L18,1)</f>
        <v>4</v>
      </c>
      <c r="R5" s="6">
        <f t="shared" si="2"/>
        <v>1</v>
      </c>
      <c r="S5" s="6">
        <f t="shared" si="0"/>
        <v>9</v>
      </c>
      <c r="V5" s="8"/>
    </row>
    <row r="6" spans="1:22" x14ac:dyDescent="0.3">
      <c r="A6" s="8"/>
      <c r="B6" s="11">
        <v>-1.5</v>
      </c>
      <c r="C6" s="11">
        <f t="shared" si="1"/>
        <v>1.5</v>
      </c>
      <c r="K6" s="8"/>
      <c r="L6" s="6">
        <v>10</v>
      </c>
      <c r="M6" s="10">
        <v>1.23</v>
      </c>
      <c r="N6" s="10">
        <v>1.21E-2</v>
      </c>
      <c r="O6" s="10">
        <v>1.7899999999999999E-2</v>
      </c>
      <c r="P6" s="10">
        <v>1910</v>
      </c>
      <c r="Q6" s="6">
        <f>RANK(L8,L4:L18,1)</f>
        <v>5</v>
      </c>
      <c r="R6" s="6">
        <f t="shared" si="2"/>
        <v>1</v>
      </c>
      <c r="S6" s="6">
        <f t="shared" si="0"/>
        <v>16</v>
      </c>
      <c r="V6" s="8"/>
    </row>
    <row r="7" spans="1:22" x14ac:dyDescent="0.3">
      <c r="A7" s="8"/>
      <c r="B7" s="11">
        <v>-1</v>
      </c>
      <c r="C7" s="11">
        <f t="shared" si="1"/>
        <v>1</v>
      </c>
      <c r="K7" s="8"/>
      <c r="L7" s="6">
        <v>15</v>
      </c>
      <c r="M7" s="10">
        <v>1.7</v>
      </c>
      <c r="N7" s="10">
        <v>1.6799999999999999E-2</v>
      </c>
      <c r="O7" s="10">
        <v>1.7899999999999999E-2</v>
      </c>
      <c r="P7" s="10">
        <v>1400</v>
      </c>
      <c r="Q7" s="6">
        <f>RANK(L9,L4:L18,1)</f>
        <v>6</v>
      </c>
      <c r="R7" s="6">
        <f t="shared" si="2"/>
        <v>6</v>
      </c>
      <c r="S7" s="6">
        <f t="shared" si="0"/>
        <v>0</v>
      </c>
      <c r="V7" s="8"/>
    </row>
    <row r="8" spans="1:22" x14ac:dyDescent="0.3">
      <c r="A8" s="8"/>
      <c r="B8" s="11">
        <v>-0.5</v>
      </c>
      <c r="C8" s="11">
        <f t="shared" si="1"/>
        <v>0.5</v>
      </c>
      <c r="K8" s="8"/>
      <c r="L8" s="6">
        <v>20</v>
      </c>
      <c r="M8" s="10">
        <v>2.33</v>
      </c>
      <c r="N8" s="10">
        <v>2.3E-2</v>
      </c>
      <c r="O8" s="10">
        <v>1.7899999999999999E-2</v>
      </c>
      <c r="P8" s="10">
        <v>1004</v>
      </c>
      <c r="Q8" s="6">
        <f>RANK(L10,L4:L18,1)</f>
        <v>7</v>
      </c>
      <c r="R8" s="6">
        <f t="shared" si="2"/>
        <v>6</v>
      </c>
      <c r="S8" s="6">
        <f t="shared" si="0"/>
        <v>1</v>
      </c>
      <c r="V8" s="8"/>
    </row>
    <row r="9" spans="1:22" x14ac:dyDescent="0.3">
      <c r="A9" s="8"/>
      <c r="B9" s="11">
        <v>0</v>
      </c>
      <c r="C9" s="11">
        <f t="shared" si="1"/>
        <v>0</v>
      </c>
      <c r="K9" s="8"/>
      <c r="L9" s="6">
        <v>30</v>
      </c>
      <c r="M9" s="10">
        <v>4.2300000000000004</v>
      </c>
      <c r="N9" s="10">
        <v>4.1799999999999997E-2</v>
      </c>
      <c r="O9" s="10">
        <v>1.7999999999999999E-2</v>
      </c>
      <c r="P9" s="10">
        <v>590</v>
      </c>
      <c r="Q9" s="6">
        <f>RANK(L11,L4:L18,1)</f>
        <v>8</v>
      </c>
      <c r="R9" s="6">
        <f t="shared" si="2"/>
        <v>8</v>
      </c>
      <c r="S9" s="6">
        <f t="shared" si="0"/>
        <v>0</v>
      </c>
      <c r="V9" s="8"/>
    </row>
    <row r="10" spans="1:22" x14ac:dyDescent="0.3">
      <c r="A10" s="8"/>
      <c r="B10" s="11">
        <v>0.5</v>
      </c>
      <c r="C10" s="11">
        <f t="shared" si="1"/>
        <v>0.5</v>
      </c>
      <c r="K10" s="8"/>
      <c r="L10" s="6">
        <v>40</v>
      </c>
      <c r="M10" s="10">
        <v>7.37</v>
      </c>
      <c r="N10" s="10">
        <v>7.2800000000000004E-2</v>
      </c>
      <c r="O10" s="10">
        <v>1.7999999999999999E-2</v>
      </c>
      <c r="P10" s="10">
        <v>350</v>
      </c>
      <c r="Q10" s="6">
        <f>RANK(L12,L4:L18,1)</f>
        <v>9</v>
      </c>
      <c r="R10" s="6">
        <f t="shared" si="2"/>
        <v>9</v>
      </c>
      <c r="S10" s="6">
        <f t="shared" si="0"/>
        <v>0</v>
      </c>
      <c r="V10" s="8"/>
    </row>
    <row r="11" spans="1:22" x14ac:dyDescent="0.3">
      <c r="A11" s="8"/>
      <c r="B11" s="11">
        <v>1</v>
      </c>
      <c r="C11" s="11">
        <f t="shared" si="1"/>
        <v>1</v>
      </c>
      <c r="K11" s="8"/>
      <c r="L11" s="6">
        <v>60</v>
      </c>
      <c r="M11" s="10">
        <v>19.850000000000001</v>
      </c>
      <c r="N11" s="10">
        <v>0.19600000000000001</v>
      </c>
      <c r="O11" s="10">
        <v>1.83E-2</v>
      </c>
      <c r="P11" s="10">
        <v>138</v>
      </c>
      <c r="Q11" s="6">
        <f>RANK(L13,L4:L18,1)</f>
        <v>10</v>
      </c>
      <c r="R11" s="6">
        <f t="shared" si="2"/>
        <v>10</v>
      </c>
      <c r="S11" s="6">
        <f t="shared" si="0"/>
        <v>0</v>
      </c>
      <c r="T11" s="12"/>
      <c r="V11" s="8"/>
    </row>
    <row r="12" spans="1:22" x14ac:dyDescent="0.3">
      <c r="A12" s="8"/>
      <c r="B12" s="11">
        <v>1.5</v>
      </c>
      <c r="C12" s="11">
        <f t="shared" si="1"/>
        <v>1.5</v>
      </c>
      <c r="K12" s="8"/>
      <c r="L12" s="6">
        <v>80</v>
      </c>
      <c r="M12" s="10">
        <v>47.2</v>
      </c>
      <c r="N12" s="10">
        <v>0.46600000000000003</v>
      </c>
      <c r="O12" s="10">
        <v>1.8499999999999999E-2</v>
      </c>
      <c r="P12" s="10">
        <v>61.1</v>
      </c>
      <c r="Q12" s="6">
        <f>RANK(L14,L4:L18,1)</f>
        <v>11</v>
      </c>
      <c r="R12" s="6">
        <f t="shared" si="2"/>
        <v>11</v>
      </c>
      <c r="S12" s="6">
        <f t="shared" si="0"/>
        <v>0</v>
      </c>
      <c r="T12" s="12"/>
      <c r="V12" s="8"/>
    </row>
    <row r="13" spans="1:22" x14ac:dyDescent="0.3">
      <c r="A13" s="8"/>
      <c r="B13" s="11">
        <v>2</v>
      </c>
      <c r="C13" s="11">
        <f t="shared" si="1"/>
        <v>2</v>
      </c>
      <c r="K13" s="8"/>
      <c r="L13" s="6">
        <v>100</v>
      </c>
      <c r="M13" s="10">
        <v>101.3</v>
      </c>
      <c r="N13" s="10">
        <v>1</v>
      </c>
      <c r="O13" s="10">
        <v>1.8700000000000001E-2</v>
      </c>
      <c r="P13" s="10">
        <v>30</v>
      </c>
      <c r="Q13" s="6">
        <f>RANK(L15,L4:L18,1)</f>
        <v>12</v>
      </c>
      <c r="R13" s="9">
        <f t="shared" si="2"/>
        <v>15</v>
      </c>
      <c r="S13" s="6">
        <f t="shared" si="0"/>
        <v>9</v>
      </c>
      <c r="V13" s="8"/>
    </row>
    <row r="14" spans="1:22" x14ac:dyDescent="0.3">
      <c r="A14" s="8"/>
      <c r="B14" s="11">
        <v>2.5</v>
      </c>
      <c r="C14" s="11">
        <f t="shared" si="1"/>
        <v>2.5</v>
      </c>
      <c r="K14" s="8"/>
      <c r="L14" s="6">
        <v>150</v>
      </c>
      <c r="M14" s="10">
        <v>475.8</v>
      </c>
      <c r="N14" s="10">
        <v>4.6900000000000004</v>
      </c>
      <c r="O14" s="10">
        <v>1.9599999999999999E-2</v>
      </c>
      <c r="P14" s="10">
        <v>7.04</v>
      </c>
      <c r="Q14" s="6">
        <f>RANK(L16,L4:L18,1)</f>
        <v>13</v>
      </c>
      <c r="R14" s="6">
        <f t="shared" si="2"/>
        <v>12</v>
      </c>
      <c r="S14" s="6">
        <f t="shared" si="0"/>
        <v>1</v>
      </c>
      <c r="V14" s="8"/>
    </row>
    <row r="15" spans="1:22" x14ac:dyDescent="0.3">
      <c r="A15" s="8"/>
      <c r="B15" s="11">
        <v>3</v>
      </c>
      <c r="C15" s="11">
        <f t="shared" si="1"/>
        <v>3</v>
      </c>
      <c r="K15" s="8"/>
      <c r="L15" s="6">
        <v>200</v>
      </c>
      <c r="M15" s="10">
        <v>1554</v>
      </c>
      <c r="N15" s="10">
        <v>15.3</v>
      </c>
      <c r="O15" s="15">
        <v>0.20699999999999999</v>
      </c>
      <c r="P15" s="10">
        <v>2.2799999999999998</v>
      </c>
      <c r="Q15" s="6">
        <f>RANK(L17,L4:L18,1)</f>
        <v>14</v>
      </c>
      <c r="R15" s="6">
        <f t="shared" si="2"/>
        <v>13</v>
      </c>
      <c r="S15" s="6">
        <f t="shared" si="0"/>
        <v>1</v>
      </c>
      <c r="V15" s="8"/>
    </row>
    <row r="16" spans="1:2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6">
        <v>250</v>
      </c>
      <c r="M16" s="10">
        <v>3973</v>
      </c>
      <c r="N16" s="10">
        <v>39.200000000000003</v>
      </c>
      <c r="O16" s="10">
        <v>2.24E-2</v>
      </c>
      <c r="P16" s="10">
        <v>0.879</v>
      </c>
      <c r="Q16" s="6">
        <f>RANK(L18,L4:L18,1)</f>
        <v>15</v>
      </c>
      <c r="R16" s="6">
        <f t="shared" si="2"/>
        <v>14</v>
      </c>
      <c r="S16" s="6">
        <f t="shared" si="0"/>
        <v>1</v>
      </c>
      <c r="V16" s="8"/>
    </row>
    <row r="17" spans="1:2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6">
        <v>300</v>
      </c>
      <c r="M17" s="10">
        <v>8581</v>
      </c>
      <c r="N17" s="10">
        <v>84.8</v>
      </c>
      <c r="O17" s="10">
        <v>2.52E-2</v>
      </c>
      <c r="P17" s="10">
        <v>0.38900000000000001</v>
      </c>
      <c r="Q17" s="27" t="s">
        <v>19</v>
      </c>
      <c r="R17" s="28"/>
      <c r="S17" s="29"/>
      <c r="V17" s="8"/>
    </row>
    <row r="18" spans="1:2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>
        <v>374</v>
      </c>
      <c r="M18" s="10">
        <v>22113.8</v>
      </c>
      <c r="N18" s="10">
        <v>218.3</v>
      </c>
      <c r="O18" s="10">
        <v>5.7000000000000002E-2</v>
      </c>
      <c r="P18" s="10">
        <v>5.7000000000000002E-2</v>
      </c>
      <c r="Q18" s="24">
        <f>SUM(S2:S16)</f>
        <v>43</v>
      </c>
      <c r="R18" s="25"/>
      <c r="S18" s="26"/>
      <c r="V18" s="8"/>
    </row>
    <row r="19" spans="1:22" ht="29.4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3">
      <c r="A20" s="8"/>
      <c r="B20" s="22" t="s">
        <v>33</v>
      </c>
      <c r="C20" s="23"/>
      <c r="D20" s="23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3">
      <c r="A21" s="8"/>
      <c r="B21" s="13" t="s">
        <v>31</v>
      </c>
      <c r="C21" s="16" t="s">
        <v>32</v>
      </c>
      <c r="D21" s="16" t="s">
        <v>34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8"/>
      <c r="B22" s="14" t="s">
        <v>24</v>
      </c>
      <c r="C22" s="11">
        <v>100</v>
      </c>
      <c r="D22" s="6">
        <f>CORREL($C$22:$C$49,C23:C50)</f>
        <v>6.187655334066635E-2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3">
      <c r="A23" s="8"/>
      <c r="B23" s="14" t="s">
        <v>25</v>
      </c>
      <c r="C23" s="11">
        <v>90</v>
      </c>
      <c r="D23" s="6">
        <f t="shared" ref="D23:D48" si="3">CORREL($C$22:$C$49,C24:C51)</f>
        <v>-0.47457660885017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3">
      <c r="A24" s="8"/>
      <c r="B24" s="14" t="s">
        <v>26</v>
      </c>
      <c r="C24" s="11">
        <v>80</v>
      </c>
      <c r="D24" s="6">
        <f t="shared" si="3"/>
        <v>7.3933350374516191E-2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8"/>
      <c r="B25" s="14" t="s">
        <v>27</v>
      </c>
      <c r="C25" s="11">
        <v>80</v>
      </c>
      <c r="D25" s="6">
        <f t="shared" si="3"/>
        <v>4.757531855882987E-2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8"/>
      <c r="B26" s="14" t="s">
        <v>28</v>
      </c>
      <c r="C26" s="11">
        <v>90</v>
      </c>
      <c r="D26" s="6">
        <f t="shared" si="3"/>
        <v>-0.55100509324078284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3">
      <c r="A27" s="8"/>
      <c r="B27" s="14" t="s">
        <v>29</v>
      </c>
      <c r="C27" s="11">
        <v>60</v>
      </c>
      <c r="D27" s="6">
        <f t="shared" si="3"/>
        <v>-0.12858311314681573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">
      <c r="A28" s="8"/>
      <c r="B28" s="14" t="s">
        <v>30</v>
      </c>
      <c r="C28" s="11">
        <v>40</v>
      </c>
      <c r="D28" s="6">
        <f t="shared" si="3"/>
        <v>0.97323687465407682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3">
      <c r="A29" s="8"/>
      <c r="B29" s="14" t="s">
        <v>24</v>
      </c>
      <c r="C29" s="11">
        <v>105</v>
      </c>
      <c r="D29" s="6">
        <f t="shared" si="3"/>
        <v>5.905850836872114E-2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8"/>
      <c r="B30" s="14" t="s">
        <v>25</v>
      </c>
      <c r="C30" s="11">
        <v>95</v>
      </c>
      <c r="D30" s="6">
        <f t="shared" si="3"/>
        <v>-0.44994111917098006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8"/>
      <c r="B31" s="14" t="s">
        <v>26</v>
      </c>
      <c r="C31" s="11">
        <v>80</v>
      </c>
      <c r="D31" s="6">
        <f t="shared" si="3"/>
        <v>0.12170275358323542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3">
      <c r="A32" s="8"/>
      <c r="B32" s="14" t="s">
        <v>27</v>
      </c>
      <c r="C32" s="11">
        <v>85</v>
      </c>
      <c r="D32" s="6">
        <f t="shared" si="3"/>
        <v>7.483064493417764E-2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3">
      <c r="A33" s="8"/>
      <c r="B33" s="14" t="s">
        <v>28</v>
      </c>
      <c r="C33" s="11">
        <v>95</v>
      </c>
      <c r="D33" s="6">
        <f t="shared" si="3"/>
        <v>-0.51748003883447191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3">
      <c r="A34" s="8"/>
      <c r="B34" s="14" t="s">
        <v>29</v>
      </c>
      <c r="C34" s="11">
        <v>60</v>
      </c>
      <c r="D34" s="6">
        <f t="shared" si="3"/>
        <v>-0.12205242118086981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3">
      <c r="A35" s="8"/>
      <c r="B35" s="14" t="s">
        <v>30</v>
      </c>
      <c r="C35" s="11">
        <v>35</v>
      </c>
      <c r="D35" s="6">
        <f t="shared" si="3"/>
        <v>0.99106757438338222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3">
      <c r="A36" s="8"/>
      <c r="B36" s="14" t="s">
        <v>24</v>
      </c>
      <c r="C36" s="11">
        <v>100</v>
      </c>
      <c r="D36" s="6">
        <f t="shared" si="3"/>
        <v>0.15485216259701254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8"/>
      <c r="B37" s="14" t="s">
        <v>25</v>
      </c>
      <c r="C37" s="11">
        <v>90</v>
      </c>
      <c r="D37" s="6">
        <f t="shared" si="3"/>
        <v>-0.44609390074970695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8"/>
      <c r="B38" s="14" t="s">
        <v>26</v>
      </c>
      <c r="C38" s="11">
        <v>75</v>
      </c>
      <c r="D38" s="6">
        <f t="shared" si="3"/>
        <v>8.3769657883918547E-2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3">
      <c r="A39" s="8"/>
      <c r="B39" s="14" t="s">
        <v>27</v>
      </c>
      <c r="C39" s="11">
        <v>80</v>
      </c>
      <c r="D39" s="6">
        <f t="shared" si="3"/>
        <v>-1.0895364792367827E-2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3">
      <c r="A40" s="8"/>
      <c r="B40" s="14" t="s">
        <v>28</v>
      </c>
      <c r="C40" s="11">
        <v>90</v>
      </c>
      <c r="D40" s="6">
        <f t="shared" si="3"/>
        <v>-0.58322196477180765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3">
      <c r="A41" s="8"/>
      <c r="B41" s="14" t="s">
        <v>29</v>
      </c>
      <c r="C41" s="11">
        <v>65</v>
      </c>
      <c r="D41" s="6">
        <f t="shared" si="3"/>
        <v>-0.20345564425754065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3">
      <c r="A42" s="8"/>
      <c r="B42" s="14" t="s">
        <v>30</v>
      </c>
      <c r="C42" s="11">
        <v>40</v>
      </c>
      <c r="D42" s="6">
        <f t="shared" si="3"/>
        <v>0.99460055657802726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3">
      <c r="A43" s="8"/>
      <c r="B43" s="14" t="s">
        <v>24</v>
      </c>
      <c r="C43" s="11">
        <v>105</v>
      </c>
      <c r="D43" s="6">
        <f t="shared" si="3"/>
        <v>0.6497983230676313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3">
      <c r="A44" s="8"/>
      <c r="B44" s="14" t="s">
        <v>25</v>
      </c>
      <c r="C44" s="11">
        <v>90</v>
      </c>
      <c r="D44" s="6">
        <f t="shared" si="3"/>
        <v>5.1315800579078544E-2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3">
      <c r="A45" s="8"/>
      <c r="B45" s="14" t="s">
        <v>26</v>
      </c>
      <c r="C45" s="11">
        <v>80</v>
      </c>
      <c r="D45" s="6">
        <f t="shared" si="3"/>
        <v>0.82205045921810882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3">
      <c r="A46" s="8"/>
      <c r="B46" s="14" t="s">
        <v>27</v>
      </c>
      <c r="C46" s="11">
        <v>85</v>
      </c>
      <c r="D46" s="6">
        <f t="shared" si="3"/>
        <v>0.98782916114726194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3">
      <c r="A47" s="8"/>
      <c r="B47" s="14" t="s">
        <v>28</v>
      </c>
      <c r="C47" s="11">
        <v>90</v>
      </c>
      <c r="D47" s="6">
        <f t="shared" si="3"/>
        <v>1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8"/>
      <c r="B48" s="14" t="s">
        <v>29</v>
      </c>
      <c r="C48" s="11">
        <v>55</v>
      </c>
      <c r="D48" s="6" t="e">
        <f t="shared" si="3"/>
        <v>#DIV/0!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8"/>
      <c r="B49" s="14" t="s">
        <v>30</v>
      </c>
      <c r="C49" s="11">
        <v>35</v>
      </c>
      <c r="D49" s="6" t="e">
        <f t="shared" ref="D49" si="4">CORREL($C$22:$C$49,B50:B77)</f>
        <v>#DIV/0!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28.2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</sheetData>
  <mergeCells count="7">
    <mergeCell ref="L1:P1"/>
    <mergeCell ref="Q18:S18"/>
    <mergeCell ref="Q17:S17"/>
    <mergeCell ref="B20:D20"/>
    <mergeCell ref="B1:C1"/>
    <mergeCell ref="D2:J2"/>
    <mergeCell ref="D1:J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stefanello</dc:creator>
  <cp:lastModifiedBy>mattia stefanello</cp:lastModifiedBy>
  <dcterms:created xsi:type="dcterms:W3CDTF">2025-02-28T09:07:54Z</dcterms:created>
  <dcterms:modified xsi:type="dcterms:W3CDTF">2025-03-25T15:30:27Z</dcterms:modified>
</cp:coreProperties>
</file>