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ng\Desktop\Synexus\"/>
    </mc:Choice>
  </mc:AlternateContent>
  <bookViews>
    <workbookView xWindow="8550" yWindow="0" windowWidth="27870" windowHeight="12795"/>
  </bookViews>
  <sheets>
    <sheet name="Compare" sheetId="1" r:id="rId1"/>
    <sheet name="NewInfo" sheetId="3" r:id="rId2"/>
  </sheets>
  <calcPr calcId="171027"/>
</workbook>
</file>

<file path=xl/calcChain.xml><?xml version="1.0" encoding="utf-8"?>
<calcChain xmlns="http://schemas.openxmlformats.org/spreadsheetml/2006/main">
  <c r="J95" i="1" l="1"/>
  <c r="P94" i="1"/>
  <c r="O94" i="1"/>
  <c r="K94" i="1"/>
  <c r="J94" i="1"/>
  <c r="P93" i="1"/>
  <c r="O93" i="1"/>
  <c r="M93" i="1"/>
  <c r="L93" i="1"/>
  <c r="J93" i="1"/>
  <c r="J92" i="1"/>
  <c r="J91" i="1"/>
  <c r="P90" i="1"/>
  <c r="O90" i="1"/>
  <c r="L90" i="1"/>
  <c r="K90" i="1"/>
  <c r="J90" i="1"/>
  <c r="P89" i="1"/>
  <c r="O89" i="1"/>
  <c r="M89" i="1"/>
  <c r="L89" i="1"/>
  <c r="J89" i="1"/>
  <c r="J88" i="1"/>
  <c r="J87" i="1"/>
  <c r="P86" i="1"/>
  <c r="O86" i="1"/>
  <c r="L86" i="1"/>
  <c r="K86" i="1"/>
  <c r="J86" i="1"/>
  <c r="P85" i="1"/>
  <c r="O85" i="1"/>
  <c r="M85" i="1"/>
  <c r="L85" i="1"/>
  <c r="J85" i="1"/>
  <c r="J84" i="1"/>
  <c r="J83" i="1"/>
  <c r="P82" i="1"/>
  <c r="O82" i="1"/>
  <c r="L82" i="1"/>
  <c r="K82" i="1"/>
  <c r="J82" i="1"/>
  <c r="P81" i="1"/>
  <c r="O81" i="1"/>
  <c r="M81" i="1"/>
  <c r="L81" i="1"/>
  <c r="J81" i="1"/>
  <c r="J80" i="1"/>
  <c r="J79" i="1"/>
  <c r="L79" i="1" s="1"/>
  <c r="P78" i="1"/>
  <c r="O78" i="1"/>
  <c r="L78" i="1"/>
  <c r="K78" i="1"/>
  <c r="J78" i="1"/>
  <c r="P77" i="1"/>
  <c r="O77" i="1"/>
  <c r="M77" i="1"/>
  <c r="L77" i="1"/>
  <c r="J77" i="1"/>
  <c r="J76" i="1"/>
  <c r="J75" i="1"/>
  <c r="P74" i="1"/>
  <c r="O74" i="1"/>
  <c r="L74" i="1"/>
  <c r="K74" i="1"/>
  <c r="J74" i="1"/>
  <c r="P73" i="1"/>
  <c r="O73" i="1"/>
  <c r="M73" i="1"/>
  <c r="L73" i="1"/>
  <c r="J73" i="1"/>
  <c r="J72" i="1"/>
  <c r="J71" i="1"/>
  <c r="L71" i="1" s="1"/>
  <c r="P70" i="1"/>
  <c r="O70" i="1"/>
  <c r="L70" i="1"/>
  <c r="K70" i="1"/>
  <c r="J70" i="1"/>
  <c r="P69" i="1"/>
  <c r="O69" i="1"/>
  <c r="M69" i="1"/>
  <c r="L69" i="1"/>
  <c r="J69" i="1"/>
  <c r="J68" i="1"/>
  <c r="J67" i="1"/>
  <c r="P66" i="1"/>
  <c r="O66" i="1"/>
  <c r="L66" i="1"/>
  <c r="K66" i="1"/>
  <c r="J66" i="1"/>
  <c r="P65" i="1"/>
  <c r="O65" i="1"/>
  <c r="M65" i="1"/>
  <c r="L65" i="1"/>
  <c r="J65" i="1"/>
  <c r="J64" i="1"/>
  <c r="J63" i="1"/>
  <c r="L63" i="1" s="1"/>
  <c r="P62" i="1"/>
  <c r="O62" i="1"/>
  <c r="L62" i="1"/>
  <c r="K62" i="1"/>
  <c r="J62" i="1"/>
  <c r="P61" i="1"/>
  <c r="O61" i="1"/>
  <c r="M61" i="1"/>
  <c r="L61" i="1"/>
  <c r="J61" i="1"/>
  <c r="J60" i="1"/>
  <c r="J59" i="1"/>
  <c r="P58" i="1"/>
  <c r="O58" i="1"/>
  <c r="L58" i="1"/>
  <c r="K58" i="1"/>
  <c r="J58" i="1"/>
  <c r="P57" i="1"/>
  <c r="O57" i="1"/>
  <c r="M57" i="1"/>
  <c r="L57" i="1"/>
  <c r="J57" i="1"/>
  <c r="K56" i="1"/>
  <c r="J56" i="1"/>
  <c r="J55" i="1"/>
  <c r="L55" i="1" s="1"/>
  <c r="P54" i="1"/>
  <c r="O54" i="1"/>
  <c r="L54" i="1"/>
  <c r="K54" i="1"/>
  <c r="J54" i="1"/>
  <c r="P53" i="1"/>
  <c r="O53" i="1"/>
  <c r="M53" i="1"/>
  <c r="L53" i="1"/>
  <c r="J53" i="1"/>
  <c r="J52" i="1"/>
  <c r="J51" i="1"/>
  <c r="P50" i="1"/>
  <c r="O50" i="1"/>
  <c r="L50" i="1"/>
  <c r="K50" i="1"/>
  <c r="J50" i="1"/>
  <c r="P49" i="1"/>
  <c r="O49" i="1"/>
  <c r="M49" i="1"/>
  <c r="L49" i="1"/>
  <c r="J49" i="1"/>
  <c r="J48" i="1"/>
  <c r="J47" i="1"/>
  <c r="L47" i="1" s="1"/>
  <c r="P46" i="1"/>
  <c r="O46" i="1"/>
  <c r="L46" i="1"/>
  <c r="K46" i="1"/>
  <c r="J46" i="1"/>
  <c r="P45" i="1"/>
  <c r="O45" i="1"/>
  <c r="M45" i="1"/>
  <c r="L45" i="1"/>
  <c r="J45" i="1"/>
  <c r="K44" i="1"/>
  <c r="J44" i="1"/>
  <c r="J43" i="1"/>
  <c r="P42" i="1"/>
  <c r="O42" i="1"/>
  <c r="L42" i="1"/>
  <c r="K42" i="1"/>
  <c r="J42" i="1"/>
  <c r="P41" i="1"/>
  <c r="O41" i="1"/>
  <c r="M41" i="1"/>
  <c r="L41" i="1"/>
  <c r="J41" i="1"/>
  <c r="J40" i="1"/>
  <c r="J39" i="1"/>
  <c r="L39" i="1" s="1"/>
  <c r="P38" i="1"/>
  <c r="O38" i="1"/>
  <c r="L38" i="1"/>
  <c r="K38" i="1"/>
  <c r="J38" i="1"/>
  <c r="P37" i="1"/>
  <c r="O37" i="1"/>
  <c r="M37" i="1"/>
  <c r="L37" i="1"/>
  <c r="J37" i="1"/>
  <c r="J36" i="1"/>
  <c r="J35" i="1"/>
  <c r="L35" i="1" s="1"/>
  <c r="P34" i="1"/>
  <c r="O34" i="1"/>
  <c r="L34" i="1"/>
  <c r="K34" i="1"/>
  <c r="J34" i="1"/>
  <c r="P33" i="1"/>
  <c r="O33" i="1"/>
  <c r="M33" i="1"/>
  <c r="L33" i="1"/>
  <c r="J33" i="1"/>
  <c r="J32" i="1"/>
  <c r="J31" i="1"/>
  <c r="P30" i="1"/>
  <c r="O30" i="1"/>
  <c r="L30" i="1"/>
  <c r="K30" i="1"/>
  <c r="J30" i="1"/>
  <c r="P29" i="1"/>
  <c r="O29" i="1"/>
  <c r="M29" i="1"/>
  <c r="L29" i="1"/>
  <c r="J29" i="1"/>
  <c r="J28" i="1"/>
  <c r="J27" i="1"/>
  <c r="P26" i="1"/>
  <c r="O26" i="1"/>
  <c r="L26" i="1"/>
  <c r="K26" i="1"/>
  <c r="J26" i="1"/>
  <c r="P25" i="1"/>
  <c r="O25" i="1"/>
  <c r="M25" i="1"/>
  <c r="L25" i="1"/>
  <c r="J25" i="1"/>
  <c r="K24" i="1"/>
  <c r="J24" i="1"/>
  <c r="J23" i="1"/>
  <c r="L23" i="1" s="1"/>
  <c r="P22" i="1"/>
  <c r="O22" i="1"/>
  <c r="L22" i="1"/>
  <c r="K22" i="1"/>
  <c r="J22" i="1"/>
  <c r="P21" i="1"/>
  <c r="O21" i="1"/>
  <c r="M21" i="1"/>
  <c r="L21" i="1"/>
  <c r="J21" i="1"/>
  <c r="J20" i="1"/>
  <c r="J19" i="1"/>
  <c r="P18" i="1"/>
  <c r="O18" i="1"/>
  <c r="L18" i="1"/>
  <c r="K18" i="1"/>
  <c r="J18" i="1"/>
  <c r="P17" i="1"/>
  <c r="O17" i="1"/>
  <c r="M17" i="1"/>
  <c r="L17" i="1"/>
  <c r="J17" i="1"/>
  <c r="J16" i="1"/>
  <c r="J15" i="1"/>
  <c r="L15" i="1" s="1"/>
  <c r="P14" i="1"/>
  <c r="O14" i="1"/>
  <c r="L14" i="1"/>
  <c r="K14" i="1"/>
  <c r="J14" i="1"/>
  <c r="P13" i="1"/>
  <c r="O13" i="1"/>
  <c r="M13" i="1"/>
  <c r="L13" i="1"/>
  <c r="J13" i="1"/>
  <c r="K12" i="1"/>
  <c r="J12" i="1"/>
  <c r="J11" i="1"/>
  <c r="Q10" i="1"/>
  <c r="P10" i="1"/>
  <c r="J10" i="1"/>
  <c r="O10" i="1" s="1"/>
  <c r="Q9" i="1"/>
  <c r="P9" i="1"/>
  <c r="J9" i="1"/>
  <c r="O9" i="1" s="1"/>
  <c r="Q8" i="1"/>
  <c r="P8" i="1"/>
  <c r="J8" i="1"/>
  <c r="O8" i="1" s="1"/>
  <c r="Q7" i="1"/>
  <c r="P7" i="1"/>
  <c r="J7" i="1"/>
  <c r="O7" i="1" s="1"/>
  <c r="Q6" i="1"/>
  <c r="P6" i="1"/>
  <c r="J6" i="1"/>
  <c r="O6" i="1" s="1"/>
  <c r="Q5" i="1"/>
  <c r="P5" i="1"/>
  <c r="J5" i="1"/>
  <c r="O5" i="1" s="1"/>
  <c r="Q64" i="1" l="1"/>
  <c r="N64" i="1"/>
  <c r="P64" i="1"/>
  <c r="O64" i="1"/>
  <c r="M64" i="1"/>
  <c r="L64" i="1"/>
  <c r="Q20" i="1"/>
  <c r="N20" i="1"/>
  <c r="P20" i="1"/>
  <c r="O20" i="1"/>
  <c r="M20" i="1"/>
  <c r="L20" i="1"/>
  <c r="Q72" i="1"/>
  <c r="N72" i="1"/>
  <c r="P72" i="1"/>
  <c r="K72" i="1"/>
  <c r="O72" i="1"/>
  <c r="M72" i="1"/>
  <c r="L72" i="1"/>
  <c r="Q40" i="1"/>
  <c r="N40" i="1"/>
  <c r="P40" i="1"/>
  <c r="L40" i="1"/>
  <c r="O40" i="1"/>
  <c r="M40" i="1"/>
  <c r="Q16" i="1"/>
  <c r="N16" i="1"/>
  <c r="P16" i="1"/>
  <c r="L16" i="1"/>
  <c r="O16" i="1"/>
  <c r="M16" i="1"/>
  <c r="Q32" i="1"/>
  <c r="N32" i="1"/>
  <c r="P32" i="1"/>
  <c r="O32" i="1"/>
  <c r="M32" i="1"/>
  <c r="L32" i="1"/>
  <c r="Q52" i="1"/>
  <c r="N52" i="1"/>
  <c r="P52" i="1"/>
  <c r="O52" i="1"/>
  <c r="M52" i="1"/>
  <c r="L52" i="1"/>
  <c r="K64" i="1"/>
  <c r="Q80" i="1"/>
  <c r="N80" i="1"/>
  <c r="P80" i="1"/>
  <c r="L80" i="1"/>
  <c r="K80" i="1"/>
  <c r="O80" i="1"/>
  <c r="M80" i="1"/>
  <c r="Q88" i="1"/>
  <c r="N88" i="1"/>
  <c r="P88" i="1"/>
  <c r="K88" i="1"/>
  <c r="O88" i="1"/>
  <c r="M88" i="1"/>
  <c r="L88" i="1"/>
  <c r="K20" i="1"/>
  <c r="K52" i="1"/>
  <c r="Q28" i="1"/>
  <c r="N28" i="1"/>
  <c r="P28" i="1"/>
  <c r="L28" i="1"/>
  <c r="O28" i="1"/>
  <c r="M28" i="1"/>
  <c r="K40" i="1"/>
  <c r="Q60" i="1"/>
  <c r="N60" i="1"/>
  <c r="P60" i="1"/>
  <c r="O60" i="1"/>
  <c r="M60" i="1"/>
  <c r="L60" i="1"/>
  <c r="K28" i="1"/>
  <c r="Q48" i="1"/>
  <c r="N48" i="1"/>
  <c r="P48" i="1"/>
  <c r="L48" i="1"/>
  <c r="O48" i="1"/>
  <c r="M48" i="1"/>
  <c r="K60" i="1"/>
  <c r="K16" i="1"/>
  <c r="Q36" i="1"/>
  <c r="N36" i="1"/>
  <c r="P36" i="1"/>
  <c r="O36" i="1"/>
  <c r="M36" i="1"/>
  <c r="L36" i="1"/>
  <c r="K48" i="1"/>
  <c r="Q68" i="1"/>
  <c r="N68" i="1"/>
  <c r="P68" i="1"/>
  <c r="K68" i="1"/>
  <c r="O68" i="1"/>
  <c r="M68" i="1"/>
  <c r="L68" i="1"/>
  <c r="Q76" i="1"/>
  <c r="N76" i="1"/>
  <c r="P76" i="1"/>
  <c r="K76" i="1"/>
  <c r="O76" i="1"/>
  <c r="M76" i="1"/>
  <c r="L76" i="1"/>
  <c r="Q84" i="1"/>
  <c r="N84" i="1"/>
  <c r="P84" i="1"/>
  <c r="L84" i="1"/>
  <c r="O84" i="1"/>
  <c r="M84" i="1"/>
  <c r="K84" i="1"/>
  <c r="Q92" i="1"/>
  <c r="N92" i="1"/>
  <c r="P92" i="1"/>
  <c r="O92" i="1"/>
  <c r="M92" i="1"/>
  <c r="L92" i="1"/>
  <c r="K92" i="1"/>
  <c r="Q24" i="1"/>
  <c r="N24" i="1"/>
  <c r="P24" i="1"/>
  <c r="L24" i="1"/>
  <c r="O24" i="1"/>
  <c r="M24" i="1"/>
  <c r="K36" i="1"/>
  <c r="Q56" i="1"/>
  <c r="N56" i="1"/>
  <c r="P56" i="1"/>
  <c r="O56" i="1"/>
  <c r="M56" i="1"/>
  <c r="L56" i="1"/>
  <c r="K32" i="1"/>
  <c r="Q12" i="1"/>
  <c r="N12" i="1"/>
  <c r="P12" i="1"/>
  <c r="O12" i="1"/>
  <c r="M12" i="1"/>
  <c r="L12" i="1"/>
  <c r="Q44" i="1"/>
  <c r="N44" i="1"/>
  <c r="P44" i="1"/>
  <c r="O44" i="1"/>
  <c r="M44" i="1"/>
  <c r="L44" i="1"/>
  <c r="Q11" i="1"/>
  <c r="N11" i="1"/>
  <c r="Q19" i="1"/>
  <c r="N19" i="1"/>
  <c r="Q27" i="1"/>
  <c r="N27" i="1"/>
  <c r="Q31" i="1"/>
  <c r="N31" i="1"/>
  <c r="Q43" i="1"/>
  <c r="N43" i="1"/>
  <c r="Q51" i="1"/>
  <c r="N51" i="1"/>
  <c r="Q59" i="1"/>
  <c r="N59" i="1"/>
  <c r="Q67" i="1"/>
  <c r="N67" i="1"/>
  <c r="Q75" i="1"/>
  <c r="N75" i="1"/>
  <c r="Q83" i="1"/>
  <c r="N83" i="1"/>
  <c r="Q87" i="1"/>
  <c r="N87" i="1"/>
  <c r="Q91" i="1"/>
  <c r="N91" i="1"/>
  <c r="Q95" i="1"/>
  <c r="N95" i="1"/>
  <c r="K5" i="1"/>
  <c r="K6" i="1"/>
  <c r="K7" i="1"/>
  <c r="K8" i="1"/>
  <c r="K9" i="1"/>
  <c r="K10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L5" i="1"/>
  <c r="L6" i="1"/>
  <c r="L7" i="1"/>
  <c r="L8" i="1"/>
  <c r="L9" i="1"/>
  <c r="L10" i="1"/>
  <c r="L11" i="1"/>
  <c r="Q14" i="1"/>
  <c r="N14" i="1"/>
  <c r="Q18" i="1"/>
  <c r="N18" i="1"/>
  <c r="L19" i="1"/>
  <c r="Q22" i="1"/>
  <c r="N22" i="1"/>
  <c r="Q26" i="1"/>
  <c r="N26" i="1"/>
  <c r="L27" i="1"/>
  <c r="Q30" i="1"/>
  <c r="N30" i="1"/>
  <c r="L31" i="1"/>
  <c r="Q34" i="1"/>
  <c r="N34" i="1"/>
  <c r="Q38" i="1"/>
  <c r="N38" i="1"/>
  <c r="Q42" i="1"/>
  <c r="N42" i="1"/>
  <c r="L43" i="1"/>
  <c r="Q46" i="1"/>
  <c r="N46" i="1"/>
  <c r="Q50" i="1"/>
  <c r="N50" i="1"/>
  <c r="L51" i="1"/>
  <c r="Q54" i="1"/>
  <c r="N54" i="1"/>
  <c r="Q58" i="1"/>
  <c r="N58" i="1"/>
  <c r="L59" i="1"/>
  <c r="Q62" i="1"/>
  <c r="N62" i="1"/>
  <c r="Q66" i="1"/>
  <c r="N66" i="1"/>
  <c r="L67" i="1"/>
  <c r="Q70" i="1"/>
  <c r="N70" i="1"/>
  <c r="Q74" i="1"/>
  <c r="N74" i="1"/>
  <c r="L75" i="1"/>
  <c r="Q78" i="1"/>
  <c r="N78" i="1"/>
  <c r="Q82" i="1"/>
  <c r="N82" i="1"/>
  <c r="L83" i="1"/>
  <c r="Q86" i="1"/>
  <c r="N86" i="1"/>
  <c r="L87" i="1"/>
  <c r="Q90" i="1"/>
  <c r="N90" i="1"/>
  <c r="L91" i="1"/>
  <c r="Q94" i="1"/>
  <c r="N94" i="1"/>
  <c r="L95" i="1"/>
  <c r="Q15" i="1"/>
  <c r="N15" i="1"/>
  <c r="Q23" i="1"/>
  <c r="N23" i="1"/>
  <c r="Q35" i="1"/>
  <c r="N35" i="1"/>
  <c r="Q39" i="1"/>
  <c r="N39" i="1"/>
  <c r="Q47" i="1"/>
  <c r="N47" i="1"/>
  <c r="Q55" i="1"/>
  <c r="N55" i="1"/>
  <c r="Q63" i="1"/>
  <c r="N63" i="1"/>
  <c r="Q71" i="1"/>
  <c r="N71" i="1"/>
  <c r="Q79" i="1"/>
  <c r="N79" i="1"/>
  <c r="M5" i="1"/>
  <c r="M6" i="1"/>
  <c r="M7" i="1"/>
  <c r="M8" i="1"/>
  <c r="M9" i="1"/>
  <c r="M10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N5" i="1"/>
  <c r="N6" i="1"/>
  <c r="N7" i="1"/>
  <c r="N8" i="1"/>
  <c r="N9" i="1"/>
  <c r="N10" i="1"/>
  <c r="O11" i="1"/>
  <c r="Q13" i="1"/>
  <c r="N13" i="1"/>
  <c r="O15" i="1"/>
  <c r="Q17" i="1"/>
  <c r="N17" i="1"/>
  <c r="O19" i="1"/>
  <c r="Q21" i="1"/>
  <c r="N21" i="1"/>
  <c r="O23" i="1"/>
  <c r="Q25" i="1"/>
  <c r="N25" i="1"/>
  <c r="O27" i="1"/>
  <c r="Q29" i="1"/>
  <c r="N29" i="1"/>
  <c r="O31" i="1"/>
  <c r="Q33" i="1"/>
  <c r="N33" i="1"/>
  <c r="O35" i="1"/>
  <c r="Q37" i="1"/>
  <c r="N37" i="1"/>
  <c r="O39" i="1"/>
  <c r="Q41" i="1"/>
  <c r="N41" i="1"/>
  <c r="O43" i="1"/>
  <c r="Q45" i="1"/>
  <c r="N45" i="1"/>
  <c r="O47" i="1"/>
  <c r="Q49" i="1"/>
  <c r="N49" i="1"/>
  <c r="O51" i="1"/>
  <c r="Q53" i="1"/>
  <c r="N53" i="1"/>
  <c r="O55" i="1"/>
  <c r="Q57" i="1"/>
  <c r="N57" i="1"/>
  <c r="O59" i="1"/>
  <c r="Q61" i="1"/>
  <c r="N61" i="1"/>
  <c r="O63" i="1"/>
  <c r="Q65" i="1"/>
  <c r="N65" i="1"/>
  <c r="O67" i="1"/>
  <c r="Q69" i="1"/>
  <c r="N69" i="1"/>
  <c r="O71" i="1"/>
  <c r="Q73" i="1"/>
  <c r="N73" i="1"/>
  <c r="O75" i="1"/>
  <c r="Q77" i="1"/>
  <c r="N77" i="1"/>
  <c r="O79" i="1"/>
  <c r="Q81" i="1"/>
  <c r="N81" i="1"/>
  <c r="O83" i="1"/>
  <c r="Q85" i="1"/>
  <c r="N85" i="1"/>
  <c r="O87" i="1"/>
  <c r="Q89" i="1"/>
  <c r="N89" i="1"/>
  <c r="O91" i="1"/>
  <c r="Q93" i="1"/>
  <c r="N93" i="1"/>
  <c r="L94" i="1"/>
  <c r="O95" i="1"/>
  <c r="P11" i="1"/>
  <c r="K13" i="1"/>
  <c r="M14" i="1"/>
  <c r="P15" i="1"/>
  <c r="K17" i="1"/>
  <c r="M18" i="1"/>
  <c r="P19" i="1"/>
  <c r="K21" i="1"/>
  <c r="M22" i="1"/>
  <c r="P23" i="1"/>
  <c r="K25" i="1"/>
  <c r="M26" i="1"/>
  <c r="P27" i="1"/>
  <c r="K29" i="1"/>
  <c r="M30" i="1"/>
  <c r="P31" i="1"/>
  <c r="K33" i="1"/>
  <c r="M34" i="1"/>
  <c r="P35" i="1"/>
  <c r="K37" i="1"/>
  <c r="M38" i="1"/>
  <c r="P39" i="1"/>
  <c r="K41" i="1"/>
  <c r="M42" i="1"/>
  <c r="P43" i="1"/>
  <c r="K45" i="1"/>
  <c r="M46" i="1"/>
  <c r="P47" i="1"/>
  <c r="K49" i="1"/>
  <c r="M50" i="1"/>
  <c r="P51" i="1"/>
  <c r="K53" i="1"/>
  <c r="M54" i="1"/>
  <c r="P55" i="1"/>
  <c r="K57" i="1"/>
  <c r="M58" i="1"/>
  <c r="P59" i="1"/>
  <c r="K61" i="1"/>
  <c r="M62" i="1"/>
  <c r="P63" i="1"/>
  <c r="K65" i="1"/>
  <c r="M66" i="1"/>
  <c r="P67" i="1"/>
  <c r="K69" i="1"/>
  <c r="M70" i="1"/>
  <c r="P71" i="1"/>
  <c r="K73" i="1"/>
  <c r="M74" i="1"/>
  <c r="P75" i="1"/>
  <c r="K77" i="1"/>
  <c r="M78" i="1"/>
  <c r="P79" i="1"/>
  <c r="K81" i="1"/>
  <c r="M82" i="1"/>
  <c r="P83" i="1"/>
  <c r="K85" i="1"/>
  <c r="M86" i="1"/>
  <c r="P87" i="1"/>
  <c r="K89" i="1"/>
  <c r="M90" i="1"/>
  <c r="P91" i="1"/>
  <c r="K93" i="1"/>
  <c r="M94" i="1"/>
  <c r="P95" i="1"/>
  <c r="R95" i="1"/>
  <c r="R59" i="1"/>
  <c r="R31" i="1"/>
  <c r="R102" i="1" l="1"/>
  <c r="R101" i="1"/>
  <c r="R100" i="1"/>
  <c r="R94" i="1"/>
  <c r="R92" i="1"/>
  <c r="R91" i="1"/>
  <c r="R89" i="1"/>
  <c r="R88" i="1"/>
  <c r="R87" i="1"/>
  <c r="R86" i="1"/>
  <c r="R84" i="1"/>
  <c r="R83" i="1"/>
  <c r="R81" i="1"/>
  <c r="R80" i="1"/>
  <c r="R79" i="1"/>
  <c r="R78" i="1"/>
  <c r="R77" i="1"/>
  <c r="R76" i="1"/>
  <c r="R75" i="1"/>
  <c r="R73" i="1"/>
  <c r="R72" i="1"/>
  <c r="R71" i="1"/>
  <c r="R70" i="1"/>
  <c r="R68" i="1"/>
  <c r="R67" i="1"/>
  <c r="R65" i="1"/>
  <c r="R64" i="1"/>
  <c r="R63" i="1"/>
  <c r="R62" i="1"/>
  <c r="R60" i="1"/>
  <c r="R57" i="1"/>
  <c r="R56" i="1"/>
  <c r="R54" i="1"/>
  <c r="R53" i="1"/>
  <c r="R52" i="1"/>
  <c r="R51" i="1"/>
  <c r="R49" i="1"/>
  <c r="R46" i="1"/>
  <c r="R45" i="1"/>
  <c r="R44" i="1"/>
  <c r="R43" i="1"/>
  <c r="R42" i="1"/>
  <c r="R41" i="1"/>
  <c r="R38" i="1"/>
  <c r="R37" i="1"/>
  <c r="R36" i="1"/>
  <c r="R35" i="1"/>
  <c r="R33" i="1"/>
  <c r="R32" i="1"/>
  <c r="R30" i="1"/>
  <c r="R24" i="1"/>
  <c r="R23" i="1"/>
  <c r="R21" i="1"/>
  <c r="R18" i="1"/>
  <c r="R14" i="1"/>
  <c r="R13" i="1"/>
  <c r="J4" i="1"/>
  <c r="M4" i="1" s="1"/>
  <c r="K4" i="1" l="1"/>
  <c r="L4" i="1"/>
  <c r="N4" i="1"/>
  <c r="R19" i="1"/>
  <c r="R20" i="1"/>
  <c r="O4" i="1"/>
  <c r="Q4" i="1"/>
  <c r="R15" i="1"/>
  <c r="R11" i="1"/>
  <c r="R69" i="1"/>
  <c r="R82" i="1"/>
  <c r="R85" i="1"/>
  <c r="R26" i="1"/>
  <c r="R40" i="1"/>
  <c r="R50" i="1"/>
  <c r="R74" i="1"/>
  <c r="R25" i="1"/>
  <c r="P4" i="1"/>
  <c r="R61" i="1"/>
  <c r="R8" i="1"/>
  <c r="R27" i="1"/>
  <c r="R93" i="1"/>
  <c r="R47" i="1"/>
  <c r="R66" i="1"/>
  <c r="R6" i="1"/>
  <c r="R55" i="1"/>
  <c r="R34" i="1"/>
  <c r="R90" i="1"/>
  <c r="R7" i="1"/>
  <c r="R48" i="1"/>
  <c r="R58" i="1"/>
  <c r="R5" i="1"/>
  <c r="R39" i="1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R9" i="1" l="1"/>
  <c r="R10" i="1"/>
  <c r="R17" i="1"/>
  <c r="R16" i="1"/>
  <c r="R22" i="1"/>
  <c r="R29" i="1"/>
  <c r="R28" i="1"/>
  <c r="R4" i="1"/>
  <c r="R12" i="1"/>
</calcChain>
</file>

<file path=xl/comments1.xml><?xml version="1.0" encoding="utf-8"?>
<comments xmlns="http://schemas.openxmlformats.org/spreadsheetml/2006/main">
  <authors>
    <author>Craig Smith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Address Changed 2/13 --old address 5151 East Broadway Road; Suite 107; Mesa AZ 85206</t>
        </r>
      </text>
    </comment>
  </commentList>
</comments>
</file>

<file path=xl/sharedStrings.xml><?xml version="1.0" encoding="utf-8"?>
<sst xmlns="http://schemas.openxmlformats.org/spreadsheetml/2006/main" count="648" uniqueCount="491">
  <si>
    <t>contact_number</t>
  </si>
  <si>
    <t>Chandler</t>
  </si>
  <si>
    <t>AZ</t>
  </si>
  <si>
    <t>(480) 782-5552</t>
  </si>
  <si>
    <t>Thunderbird Internal Medicine</t>
  </si>
  <si>
    <t>5620 West Thunderbird Road</t>
  </si>
  <si>
    <t>Glendale</t>
  </si>
  <si>
    <t>(602) 354-4004</t>
  </si>
  <si>
    <t>Fiel Family and Sports Medicine</t>
  </si>
  <si>
    <t>1840 East Baseline Road</t>
  </si>
  <si>
    <t>C2</t>
  </si>
  <si>
    <t>Tempe</t>
  </si>
  <si>
    <t>(480) 831-6328</t>
  </si>
  <si>
    <t>Thunderbird Internal Medicine - Indian School Road</t>
  </si>
  <si>
    <t>9150 W. Indian School Rd.</t>
  </si>
  <si>
    <t>Phoenix</t>
  </si>
  <si>
    <t>(602) 899-5990</t>
  </si>
  <si>
    <t>Santa Rosa</t>
  </si>
  <si>
    <t>4720 Hoen Ave</t>
  </si>
  <si>
    <t>CA</t>
  </si>
  <si>
    <t>(707) 542-1469</t>
  </si>
  <si>
    <t>Minneapolis</t>
  </si>
  <si>
    <t>7750 France Avenue South</t>
  </si>
  <si>
    <t>Edina</t>
  </si>
  <si>
    <t>MN</t>
  </si>
  <si>
    <t>(952) 922-7000</t>
  </si>
  <si>
    <t>Tatum Highlands Medical Associates</t>
  </si>
  <si>
    <t>26224 North Tatum Blvd</t>
  </si>
  <si>
    <t>(480) 585-1790</t>
  </si>
  <si>
    <t>(602) 386-3480</t>
  </si>
  <si>
    <t>Thomas C. Lenzmeier, M.D., P.C.</t>
  </si>
  <si>
    <t>20100 North 51st Ave</t>
  </si>
  <si>
    <t>(623) 295-1711</t>
  </si>
  <si>
    <t>Neurological Physicians of Arizona</t>
  </si>
  <si>
    <t>726 North Greenfield Road</t>
  </si>
  <si>
    <t>Gilbert</t>
  </si>
  <si>
    <t>(480) 610-0177</t>
  </si>
  <si>
    <t>Brown Road Family Medicine</t>
  </si>
  <si>
    <t>2310 East Brown Road</t>
  </si>
  <si>
    <t>Mesa</t>
  </si>
  <si>
    <t>(480) 898-1300</t>
  </si>
  <si>
    <t>Rita B Chuang Family Practice</t>
  </si>
  <si>
    <t>2629 West Horizon Ridge Pkwy</t>
  </si>
  <si>
    <t>Henderson</t>
  </si>
  <si>
    <t>NV</t>
  </si>
  <si>
    <t>(702) 566-2029</t>
  </si>
  <si>
    <t>Philander &amp; Molin MDs</t>
  </si>
  <si>
    <t>2481 Professional Court</t>
  </si>
  <si>
    <t>Las Vegas</t>
  </si>
  <si>
    <t>(702) 982-0749</t>
  </si>
  <si>
    <t>Robert J. Karl, MD., LTD dba Nevada Family Care</t>
  </si>
  <si>
    <t xml:space="preserve">100 N. Green Valley Parkway </t>
  </si>
  <si>
    <t>(702) 444-4770</t>
  </si>
  <si>
    <t>Diagnostic Center of Medicine- Durango office</t>
  </si>
  <si>
    <t>3012 S. Durango Dr.</t>
  </si>
  <si>
    <t>(702) 550-1360</t>
  </si>
  <si>
    <t>Prairie Fields Family Medicine</t>
  </si>
  <si>
    <t>350 West 23rd Street</t>
  </si>
  <si>
    <t>Fremont</t>
  </si>
  <si>
    <t>NE</t>
  </si>
  <si>
    <t>(402) 753-6034</t>
  </si>
  <si>
    <t>Skyline Medical Center</t>
  </si>
  <si>
    <t>1908 North 203rd Street</t>
  </si>
  <si>
    <t>Elkhorn</t>
  </si>
  <si>
    <t>(402) 614-5083</t>
  </si>
  <si>
    <t>Colorado Springs Family Practice</t>
  </si>
  <si>
    <t>2960 North Circle Drive</t>
  </si>
  <si>
    <t>Colorado Springs</t>
  </si>
  <si>
    <t>CO</t>
  </si>
  <si>
    <t>(719) 377-3663</t>
  </si>
  <si>
    <t>Cassidy Medical Group - Vista</t>
  </si>
  <si>
    <t>145 Thunder Drive</t>
  </si>
  <si>
    <t>Vista</t>
  </si>
  <si>
    <t>(760) 477-7882</t>
  </si>
  <si>
    <t>Cassidy Medical Group - Carlsbad</t>
  </si>
  <si>
    <t>2562 State Street</t>
  </si>
  <si>
    <t>Carlsbad</t>
  </si>
  <si>
    <t>(760) 547-2171</t>
  </si>
  <si>
    <t>Evansville</t>
  </si>
  <si>
    <t>IN</t>
  </si>
  <si>
    <t>Akron</t>
  </si>
  <si>
    <t>530 South Main Street</t>
  </si>
  <si>
    <t>OH</t>
  </si>
  <si>
    <t>(330) 252-1500</t>
  </si>
  <si>
    <t>Atlanta</t>
  </si>
  <si>
    <t>6065 Roswell Road</t>
  </si>
  <si>
    <t>GA</t>
  </si>
  <si>
    <t>(404) 255-6005</t>
  </si>
  <si>
    <t>Urban Family Practice Associates</t>
  </si>
  <si>
    <t>2520 Windy Hill Road SE</t>
  </si>
  <si>
    <t>Marietta</t>
  </si>
  <si>
    <t>(770) 450-9308</t>
  </si>
  <si>
    <t>Simon Williamson Clinic</t>
  </si>
  <si>
    <t>832 Princeton Avenue SW</t>
  </si>
  <si>
    <t>Birmingham</t>
  </si>
  <si>
    <t>AL</t>
  </si>
  <si>
    <t>(205) 870-8803</t>
  </si>
  <si>
    <t xml:space="preserve">Northside Medical Associates </t>
  </si>
  <si>
    <t>70 Plaza Dr</t>
  </si>
  <si>
    <t xml:space="preserve">Pell City </t>
  </si>
  <si>
    <t>(205) 753-4755</t>
  </si>
  <si>
    <t>Optimal Alabama</t>
  </si>
  <si>
    <t>2089 Cecil Ashburn Drive</t>
  </si>
  <si>
    <t>Huntsville</t>
  </si>
  <si>
    <t>Scottsdale</t>
  </si>
  <si>
    <t>7331 East Osborn Drive</t>
  </si>
  <si>
    <t>(480) 946-4455</t>
  </si>
  <si>
    <t>Cincinnati</t>
  </si>
  <si>
    <t>8250 Kenwood Crossing Way</t>
  </si>
  <si>
    <t>(513) 247-5577</t>
  </si>
  <si>
    <t>Columbus</t>
  </si>
  <si>
    <t>1275 Olentangy River Road</t>
  </si>
  <si>
    <t>(614) 294-3854</t>
  </si>
  <si>
    <t>Greer</t>
  </si>
  <si>
    <t>SC</t>
  </si>
  <si>
    <t>Anderson</t>
  </si>
  <si>
    <t>1657 East Greenville Street</t>
  </si>
  <si>
    <t>(864) 261-9563</t>
  </si>
  <si>
    <t>Primary Care Associates</t>
  </si>
  <si>
    <t>2000 East Greenville Street</t>
  </si>
  <si>
    <t>(864) 305-1411</t>
  </si>
  <si>
    <t>Plano Internal Medicine Associates</t>
  </si>
  <si>
    <t>6300 West Parker Road</t>
  </si>
  <si>
    <t>Plano</t>
  </si>
  <si>
    <t>TX</t>
  </si>
  <si>
    <t>(972) 521-7881</t>
  </si>
  <si>
    <t>Doctors of Internal Medicine</t>
  </si>
  <si>
    <t>5941 Dallas Parkway</t>
  </si>
  <si>
    <t>(972) 725-7775</t>
  </si>
  <si>
    <t>RAA Dallas</t>
  </si>
  <si>
    <t>Dallas</t>
  </si>
  <si>
    <t>(972) 241-1222</t>
  </si>
  <si>
    <t>RAA Plano</t>
  </si>
  <si>
    <t>(972) 499-4601</t>
  </si>
  <si>
    <t>RAA El Paso</t>
  </si>
  <si>
    <t>125 W Hague Road</t>
  </si>
  <si>
    <t>El Paso</t>
  </si>
  <si>
    <t>(915) 351-3970</t>
  </si>
  <si>
    <t>RAA Mesquite</t>
  </si>
  <si>
    <t>1210 North Galloway</t>
  </si>
  <si>
    <t>Mesquite</t>
  </si>
  <si>
    <t>(469) 677-9270</t>
  </si>
  <si>
    <t>RAA Murphy</t>
  </si>
  <si>
    <t>416 Village Dr</t>
  </si>
  <si>
    <t>Suite B</t>
  </si>
  <si>
    <t>Murphy</t>
  </si>
  <si>
    <t>(972) 316-4555</t>
  </si>
  <si>
    <t xml:space="preserve">RAA Denton </t>
  </si>
  <si>
    <t>1512 Teasley Ln</t>
  </si>
  <si>
    <t>Denton</t>
  </si>
  <si>
    <t>(940) 222-6450</t>
  </si>
  <si>
    <t>Optimal Texas</t>
  </si>
  <si>
    <t xml:space="preserve">3200 Red River </t>
  </si>
  <si>
    <t>Austin</t>
  </si>
  <si>
    <t>NULL</t>
  </si>
  <si>
    <t>Tucson</t>
  </si>
  <si>
    <t>6290 E. Grant Road</t>
  </si>
  <si>
    <t>(520) 885-6793</t>
  </si>
  <si>
    <t>Orange Grove Family Practice</t>
  </si>
  <si>
    <t>2155 West Orange Grove Road</t>
  </si>
  <si>
    <t>(520) 333-4515</t>
  </si>
  <si>
    <t>Hatboro Medical Associates</t>
  </si>
  <si>
    <t>345 North York Road</t>
  </si>
  <si>
    <t>Hatboro</t>
  </si>
  <si>
    <t>PA</t>
  </si>
  <si>
    <t>(215) 645-4045</t>
  </si>
  <si>
    <t>Internal Medicine Associates</t>
  </si>
  <si>
    <t>201 Laurel Heights Dr</t>
  </si>
  <si>
    <t>Bridgeton</t>
  </si>
  <si>
    <t>NJ</t>
  </si>
  <si>
    <t>(856) 497-4758</t>
  </si>
  <si>
    <t>Cumberland Internal Medicine</t>
  </si>
  <si>
    <t>1450 E Chestnut Avenue</t>
  </si>
  <si>
    <t xml:space="preserve">Vineland </t>
  </si>
  <si>
    <t>(856) 213-2436</t>
  </si>
  <si>
    <t>Optimal Maryland</t>
  </si>
  <si>
    <t xml:space="preserve">15201 Shady Grove Road, </t>
  </si>
  <si>
    <t>Rockville</t>
  </si>
  <si>
    <t>MD</t>
  </si>
  <si>
    <t>St. Petersburg - Late Phase</t>
  </si>
  <si>
    <t>6010 Park Blvd</t>
  </si>
  <si>
    <t>Pinellas Park</t>
  </si>
  <si>
    <t>FL</t>
  </si>
  <si>
    <t>(727) 544-6367</t>
  </si>
  <si>
    <t>Optimal Florida</t>
  </si>
  <si>
    <t xml:space="preserve">3030 Venture Land </t>
  </si>
  <si>
    <t>Melbourne</t>
  </si>
  <si>
    <t>St. Louis</t>
  </si>
  <si>
    <t>MO</t>
  </si>
  <si>
    <t>West Florissant Internists</t>
  </si>
  <si>
    <t>3440 De Paul Lane</t>
  </si>
  <si>
    <t>(314) 219-1101</t>
  </si>
  <si>
    <t>Injury Specialists</t>
  </si>
  <si>
    <t>10435 Clayton Rd.</t>
  </si>
  <si>
    <t>(314)-266-3305</t>
  </si>
  <si>
    <t>Optimal California</t>
  </si>
  <si>
    <t>5920 Friars Road</t>
  </si>
  <si>
    <t>San Diego</t>
  </si>
  <si>
    <t>Gini Mountain Family Medicine</t>
  </si>
  <si>
    <t>9710 South McCarran Blvd</t>
  </si>
  <si>
    <t>Reno</t>
  </si>
  <si>
    <t>Oklahoma City Clinic - Central</t>
  </si>
  <si>
    <t>701 N.E. 10th Street</t>
  </si>
  <si>
    <t>Oklahoma City</t>
  </si>
  <si>
    <t>OK</t>
  </si>
  <si>
    <t>(405) 510-0525</t>
  </si>
  <si>
    <t>Oklahoma City Clinic - Edmond</t>
  </si>
  <si>
    <t>Edmond</t>
  </si>
  <si>
    <t>(405) 696-0966</t>
  </si>
  <si>
    <t>Oklahoma City Clinic - Midwest City</t>
  </si>
  <si>
    <t>600 National Ave</t>
  </si>
  <si>
    <t>Midwest City</t>
  </si>
  <si>
    <t>(405) 458-4600</t>
  </si>
  <si>
    <t>Overlake Internal Medicine Associates  P.S.</t>
  </si>
  <si>
    <t>Bellevue</t>
  </si>
  <si>
    <t>WA</t>
  </si>
  <si>
    <t>(425) 372-7320</t>
  </si>
  <si>
    <t>Dedicated Womens Health Specialists, Inc.</t>
  </si>
  <si>
    <t>1701 Third Street SE</t>
  </si>
  <si>
    <t>Puyallup</t>
  </si>
  <si>
    <t>(253) 200-0126</t>
  </si>
  <si>
    <t>Chicago</t>
  </si>
  <si>
    <t>33 N Dearborn St</t>
  </si>
  <si>
    <t>IL</t>
  </si>
  <si>
    <t>(312)-494-2227</t>
  </si>
  <si>
    <t>Michigan Avenue Internists</t>
  </si>
  <si>
    <t>200 S. Michigan Avenue</t>
  </si>
  <si>
    <t>(312) 924-9727</t>
  </si>
  <si>
    <t>Medical and Procedural Specialists of Illinois</t>
  </si>
  <si>
    <t>7447 W. Talcott  Ave</t>
  </si>
  <si>
    <t>Optimal Illinois</t>
  </si>
  <si>
    <t>Peoria</t>
  </si>
  <si>
    <t>Phoenix Southeast</t>
  </si>
  <si>
    <t>2081 West Frye Road</t>
  </si>
  <si>
    <t>(480) 775-1115</t>
  </si>
  <si>
    <t>Salt Lake City</t>
  </si>
  <si>
    <t>5251 South Green Street</t>
  </si>
  <si>
    <t>UT</t>
  </si>
  <si>
    <t>(801) 261-8930</t>
  </si>
  <si>
    <t>San Antonio</t>
  </si>
  <si>
    <t>8122 Datapoint Drive</t>
  </si>
  <si>
    <t>(210) 614-7483</t>
  </si>
  <si>
    <t>Cerritos</t>
  </si>
  <si>
    <t>11080 Artesia Blvd</t>
  </si>
  <si>
    <t>Suite A</t>
  </si>
  <si>
    <t>(562) 246-3800</t>
  </si>
  <si>
    <t>Queens</t>
  </si>
  <si>
    <t>80-15 164th Street</t>
  </si>
  <si>
    <t>1st Floor</t>
  </si>
  <si>
    <t>Jamaica</t>
  </si>
  <si>
    <t>NY</t>
  </si>
  <si>
    <t>(718) 969-3005</t>
  </si>
  <si>
    <t>Mile High Primary Care</t>
  </si>
  <si>
    <t>2230 South Fraser Street</t>
  </si>
  <si>
    <t>Unit 1</t>
  </si>
  <si>
    <t>Denver</t>
  </si>
  <si>
    <t>(720) 689-2283</t>
  </si>
  <si>
    <t>Clinix Health Services of Colorado</t>
  </si>
  <si>
    <t>7030 S Yosemite St</t>
  </si>
  <si>
    <t>Centennial</t>
  </si>
  <si>
    <t>Southwest Family Medicine</t>
  </si>
  <si>
    <t>8340 S. Sangre de Cristo Road</t>
  </si>
  <si>
    <t>Littleton</t>
  </si>
  <si>
    <t>(720) 504-0785</t>
  </si>
  <si>
    <t>Versailles Family Medicine</t>
  </si>
  <si>
    <t>460 Wilson Avenue</t>
  </si>
  <si>
    <t>Versailles</t>
  </si>
  <si>
    <t>KY</t>
  </si>
  <si>
    <t>(859) 251-6644</t>
  </si>
  <si>
    <t>Sellersburg Internal Medicine and Pediatrics</t>
  </si>
  <si>
    <t>130 Hunter Station Way</t>
  </si>
  <si>
    <t>Sellersburg</t>
  </si>
  <si>
    <t>(812) 748-2337</t>
  </si>
  <si>
    <t>Family and Internal Medicine Associates</t>
  </si>
  <si>
    <t>325 W Walnut Street</t>
  </si>
  <si>
    <t>Suite 600</t>
  </si>
  <si>
    <t>Lebanon</t>
  </si>
  <si>
    <t xml:space="preserve"> (207)402-8025</t>
  </si>
  <si>
    <t>Borders Hood and Associates</t>
  </si>
  <si>
    <t>2101 Nicholasville Rd</t>
  </si>
  <si>
    <t>Lexington</t>
  </si>
  <si>
    <t xml:space="preserve"> (859)687-8090</t>
  </si>
  <si>
    <t>Fountain Hills Family Practice, P.C.</t>
  </si>
  <si>
    <t>16838 East Palisades Blvd</t>
  </si>
  <si>
    <t>Fountain Hills</t>
  </si>
  <si>
    <t>(602) 883-8370</t>
  </si>
  <si>
    <t>Primary Care Physicians, LLP</t>
  </si>
  <si>
    <t>12728 Augusta Avenue</t>
  </si>
  <si>
    <t>Omaha</t>
  </si>
  <si>
    <t>(402) 505-4497</t>
  </si>
  <si>
    <t>Columbine Family Practice</t>
  </si>
  <si>
    <t>7335 South Pierce Street</t>
  </si>
  <si>
    <t>(720) 255-0081</t>
  </si>
  <si>
    <t>McGill Family Practice, P.C.</t>
  </si>
  <si>
    <t>1502 S. Washington Street</t>
  </si>
  <si>
    <t>Papillion</t>
  </si>
  <si>
    <t>(402) 819-7007</t>
  </si>
  <si>
    <t>Peoples Health Clinic</t>
  </si>
  <si>
    <t>1021 N 27th St</t>
  </si>
  <si>
    <t>Lincoln</t>
  </si>
  <si>
    <t>(402) 476-1425</t>
  </si>
  <si>
    <t>Southview Medical Group, P.C.</t>
  </si>
  <si>
    <t>833 Saint Vincent’s Drive POB III</t>
  </si>
  <si>
    <t xml:space="preserve">205) 502-2115 </t>
  </si>
  <si>
    <t>MacGregor Medical Center</t>
  </si>
  <si>
    <t>9969 Fredericksburg Road</t>
  </si>
  <si>
    <t>(210) 951-1660</t>
  </si>
  <si>
    <t>Canyon Medical Center, LLC</t>
  </si>
  <si>
    <t>5969 East Broad Street</t>
  </si>
  <si>
    <t>(614) 362-3650</t>
  </si>
  <si>
    <t>Wasatch Peak Family Practice</t>
  </si>
  <si>
    <t>1580 W Antelope Drive</t>
  </si>
  <si>
    <t>Suite 200</t>
  </si>
  <si>
    <t>Layton</t>
  </si>
  <si>
    <t>(385) 393-6102</t>
  </si>
  <si>
    <t>Olympus Family Medicine</t>
  </si>
  <si>
    <t>4624 Holladay Boulevard</t>
  </si>
  <si>
    <t>Holladay</t>
  </si>
  <si>
    <t>010110</t>
  </si>
  <si>
    <t>010125</t>
  </si>
  <si>
    <t>010130</t>
  </si>
  <si>
    <t>010140</t>
  </si>
  <si>
    <t>012010</t>
  </si>
  <si>
    <t>017010</t>
  </si>
  <si>
    <t>020210</t>
  </si>
  <si>
    <t>020250</t>
  </si>
  <si>
    <t>020260</t>
  </si>
  <si>
    <t>020288</t>
  </si>
  <si>
    <t>030120</t>
  </si>
  <si>
    <t>030160</t>
  </si>
  <si>
    <t>030165</t>
  </si>
  <si>
    <t>030190</t>
  </si>
  <si>
    <t>040420</t>
  </si>
  <si>
    <t>040425</t>
  </si>
  <si>
    <t>040460</t>
  </si>
  <si>
    <t>040480</t>
  </si>
  <si>
    <t>050530</t>
  </si>
  <si>
    <t>050540</t>
  </si>
  <si>
    <t>050550</t>
  </si>
  <si>
    <t>060670</t>
  </si>
  <si>
    <t>070710</t>
  </si>
  <si>
    <t>070720</t>
  </si>
  <si>
    <t>080810</t>
  </si>
  <si>
    <t>080840</t>
  </si>
  <si>
    <t>101010</t>
  </si>
  <si>
    <t>103010</t>
  </si>
  <si>
    <t>103020</t>
  </si>
  <si>
    <t>104020</t>
  </si>
  <si>
    <t>104030</t>
  </si>
  <si>
    <t>104040</t>
  </si>
  <si>
    <t>105010</t>
  </si>
  <si>
    <t>107010</t>
  </si>
  <si>
    <t>108010</t>
  </si>
  <si>
    <t>109010</t>
  </si>
  <si>
    <t>109020</t>
  </si>
  <si>
    <t>109030</t>
  </si>
  <si>
    <t>111010</t>
  </si>
  <si>
    <t>111020</t>
  </si>
  <si>
    <t>111040</t>
  </si>
  <si>
    <t>111050</t>
  </si>
  <si>
    <t>111060</t>
  </si>
  <si>
    <t>111070</t>
  </si>
  <si>
    <t>111080</t>
  </si>
  <si>
    <t>111090</t>
  </si>
  <si>
    <t>111100</t>
  </si>
  <si>
    <t>111110</t>
  </si>
  <si>
    <t>115010</t>
  </si>
  <si>
    <t>115030</t>
  </si>
  <si>
    <t>116010</t>
  </si>
  <si>
    <t>116020</t>
  </si>
  <si>
    <t>116030</t>
  </si>
  <si>
    <t>116040</t>
  </si>
  <si>
    <t>117010</t>
  </si>
  <si>
    <t>117020</t>
  </si>
  <si>
    <t>118010</t>
  </si>
  <si>
    <t>118020</t>
  </si>
  <si>
    <t>118030</t>
  </si>
  <si>
    <t>120100</t>
  </si>
  <si>
    <t>140490</t>
  </si>
  <si>
    <t>160610</t>
  </si>
  <si>
    <t>160620</t>
  </si>
  <si>
    <t>160630</t>
  </si>
  <si>
    <t>240100</t>
  </si>
  <si>
    <t>240200</t>
  </si>
  <si>
    <t>301010</t>
  </si>
  <si>
    <t>301040</t>
  </si>
  <si>
    <t>301050</t>
  </si>
  <si>
    <t>301060</t>
  </si>
  <si>
    <t>305010</t>
  </si>
  <si>
    <t>306010</t>
  </si>
  <si>
    <t>311010</t>
  </si>
  <si>
    <t>750003</t>
  </si>
  <si>
    <t>750005</t>
  </si>
  <si>
    <t>331020</t>
  </si>
  <si>
    <t>331030</t>
  </si>
  <si>
    <t>331040</t>
  </si>
  <si>
    <t>400110</t>
  </si>
  <si>
    <t>400120</t>
  </si>
  <si>
    <t>400130</t>
  </si>
  <si>
    <t>400140</t>
  </si>
  <si>
    <t>401501</t>
  </si>
  <si>
    <t>401520</t>
  </si>
  <si>
    <t>401521</t>
  </si>
  <si>
    <t>401522</t>
  </si>
  <si>
    <t>401530</t>
  </si>
  <si>
    <t>401540</t>
  </si>
  <si>
    <t>401541</t>
  </si>
  <si>
    <t>401561</t>
  </si>
  <si>
    <t>306020</t>
  </si>
  <si>
    <t>306060</t>
  </si>
  <si>
    <t>New Data</t>
  </si>
  <si>
    <t>Column1</t>
  </si>
  <si>
    <t>Site Name</t>
  </si>
  <si>
    <t>Address</t>
  </si>
  <si>
    <t>Address 2</t>
  </si>
  <si>
    <t>City</t>
  </si>
  <si>
    <t>State</t>
  </si>
  <si>
    <t>Zip</t>
  </si>
  <si>
    <t>Site Number</t>
  </si>
  <si>
    <t>Previous DB</t>
  </si>
  <si>
    <t>If exist in current DB</t>
  </si>
  <si>
    <t>East Valley Family Physicians, PLC</t>
  </si>
  <si>
    <t>1455 W Chandler Blvd, A1</t>
  </si>
  <si>
    <t>Warner Family Practice, PC</t>
  </si>
  <si>
    <t>2905 West Warner Rd, 26</t>
  </si>
  <si>
    <t>Central Arizona Medical Assoc, PC</t>
  </si>
  <si>
    <t>3638 E. Southern Ave., 103C</t>
  </si>
  <si>
    <t>Central Phoenix Medical Clinic, LLC</t>
  </si>
  <si>
    <t>7600 North 15th Street, 191</t>
  </si>
  <si>
    <t>Family Practice Specialists, LTD</t>
  </si>
  <si>
    <t>4350 E Camelback Rd, F150</t>
  </si>
  <si>
    <t>Synexus</t>
  </si>
  <si>
    <t>5010 Davis Lant Drive, Suite 5</t>
  </si>
  <si>
    <t>958C S. Kenmore Drive</t>
  </si>
  <si>
    <t>11020 Prairie Brook Rd</t>
  </si>
  <si>
    <t>402-205-7998</t>
  </si>
  <si>
    <t>675 Old Ballas, Suite 103</t>
  </si>
  <si>
    <t>501 Memorial Dr EXT Suite A</t>
  </si>
  <si>
    <t>9 Medical Parkway, Suite 202</t>
  </si>
  <si>
    <t>Contact Number</t>
  </si>
  <si>
    <t xml:space="preserve"> (480) 752-7610</t>
  </si>
  <si>
    <t xml:space="preserve"> (480) 751-2490</t>
  </si>
  <si>
    <t xml:space="preserve"> (602) 200-3814</t>
  </si>
  <si>
    <t xml:space="preserve"> (812) 401-2270</t>
  </si>
  <si>
    <t xml:space="preserve"> (812) 477-2760</t>
  </si>
  <si>
    <t xml:space="preserve"> (314) 692-2100</t>
  </si>
  <si>
    <t xml:space="preserve"> (864) 877-9239</t>
  </si>
  <si>
    <t xml:space="preserve"> (214) 987-1616</t>
  </si>
  <si>
    <t>Suite 2</t>
  </si>
  <si>
    <t>Suite D</t>
  </si>
  <si>
    <t>Suite 1712</t>
  </si>
  <si>
    <t>Suite 820</t>
  </si>
  <si>
    <t>Suite 301</t>
  </si>
  <si>
    <t>Suite 203</t>
  </si>
  <si>
    <t>Suite 180</t>
  </si>
  <si>
    <t>Suite 100</t>
  </si>
  <si>
    <t>Suite 202</t>
  </si>
  <si>
    <t>Suite 1500</t>
  </si>
  <si>
    <t>Suite 220</t>
  </si>
  <si>
    <t>9 Medical Pkwy</t>
  </si>
  <si>
    <t>5930 W. Park Blvd</t>
  </si>
  <si>
    <t>Suite #3A</t>
  </si>
  <si>
    <t>Suite 101</t>
  </si>
  <si>
    <t>Suite 110</t>
  </si>
  <si>
    <t>Suite 120</t>
  </si>
  <si>
    <t xml:space="preserve">225 Lilac Dr. </t>
  </si>
  <si>
    <t>Suite 210</t>
  </si>
  <si>
    <t>1407 116th Avenue NE</t>
  </si>
  <si>
    <t>Suite 500</t>
  </si>
  <si>
    <t>Suite 805</t>
  </si>
  <si>
    <t>4911 Executive Drive</t>
  </si>
  <si>
    <t>2nd Floor</t>
  </si>
  <si>
    <t>Suite 208</t>
  </si>
  <si>
    <t>Suite 300</t>
  </si>
  <si>
    <t>Murray</t>
  </si>
  <si>
    <t>Suite 1010</t>
  </si>
  <si>
    <t>Suite 105</t>
  </si>
  <si>
    <t>Suite 106</t>
  </si>
  <si>
    <t>Building C, Suite 152</t>
  </si>
  <si>
    <t>Suite 201</t>
  </si>
  <si>
    <t>Suite B6</t>
  </si>
  <si>
    <t>Suite 118</t>
  </si>
  <si>
    <t>Suite 417</t>
  </si>
  <si>
    <t>#15-A</t>
  </si>
  <si>
    <t>Suite F630</t>
  </si>
  <si>
    <t>Suite 130</t>
  </si>
  <si>
    <t>Suite 239</t>
  </si>
  <si>
    <t>Suite 1</t>
  </si>
  <si>
    <t xml:space="preserve"> </t>
  </si>
  <si>
    <t>Update Data</t>
  </si>
  <si>
    <t>7250 France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</si>
</sst>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rgb="FF00206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0" xfId="0"/>
    <xf numFmtId="164" fontId="18" fillId="0" borderId="10" xfId="0" applyNumberFormat="1" applyFont="1" applyFill="1" applyBorder="1" applyAlignment="1">
      <alignment horizontal="left" vertical="center"/>
    </xf>
    <xf numFmtId="49" fontId="18" fillId="0" borderId="11" xfId="0" applyNumberFormat="1" applyFont="1" applyFill="1" applyBorder="1" applyAlignment="1">
      <alignment horizontal="left"/>
    </xf>
    <xf numFmtId="49" fontId="18" fillId="0" borderId="11" xfId="0" applyNumberFormat="1" applyFont="1" applyFill="1" applyBorder="1" applyAlignment="1">
      <alignment horizontal="center"/>
    </xf>
    <xf numFmtId="49" fontId="18" fillId="0" borderId="11" xfId="0" applyNumberFormat="1" applyFont="1" applyFill="1" applyBorder="1" applyAlignment="1">
      <alignment horizontal="center" wrapText="1"/>
    </xf>
    <xf numFmtId="0" fontId="19" fillId="0" borderId="12" xfId="0" applyFont="1" applyFill="1" applyBorder="1"/>
    <xf numFmtId="49" fontId="19" fillId="0" borderId="0" xfId="0" applyNumberFormat="1" applyFont="1" applyFill="1" applyBorder="1" applyAlignment="1">
      <alignment horizontal="center" vertical="center"/>
    </xf>
    <xf numFmtId="49" fontId="19" fillId="0" borderId="12" xfId="0" applyNumberFormat="1" applyFont="1" applyFill="1" applyBorder="1" applyAlignment="1">
      <alignment horizontal="left"/>
    </xf>
    <xf numFmtId="0" fontId="19" fillId="0" borderId="12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center" vertical="center"/>
    </xf>
    <xf numFmtId="0" fontId="20" fillId="0" borderId="12" xfId="0" applyFont="1" applyFill="1" applyBorder="1"/>
    <xf numFmtId="49" fontId="20" fillId="0" borderId="12" xfId="0" applyNumberFormat="1" applyFont="1" applyFill="1" applyBorder="1" applyAlignment="1">
      <alignment horizontal="left"/>
    </xf>
    <xf numFmtId="0" fontId="20" fillId="0" borderId="12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left"/>
    </xf>
    <xf numFmtId="0" fontId="19" fillId="0" borderId="12" xfId="0" quotePrefix="1" applyFont="1" applyFill="1" applyBorder="1" applyAlignment="1">
      <alignment horizontal="center"/>
    </xf>
    <xf numFmtId="49" fontId="19" fillId="0" borderId="12" xfId="0" applyNumberFormat="1" applyFont="1" applyFill="1" applyBorder="1"/>
    <xf numFmtId="49" fontId="19" fillId="0" borderId="12" xfId="0" applyNumberFormat="1" applyFont="1" applyFill="1" applyBorder="1" applyAlignment="1">
      <alignment horizontal="center" vertical="center"/>
    </xf>
    <xf numFmtId="49" fontId="19" fillId="0" borderId="13" xfId="0" applyNumberFormat="1" applyFont="1" applyFill="1" applyBorder="1" applyAlignment="1">
      <alignment horizontal="center" vertical="center"/>
    </xf>
    <xf numFmtId="49" fontId="19" fillId="0" borderId="13" xfId="0" applyNumberFormat="1" applyFont="1" applyFill="1" applyBorder="1" applyAlignment="1">
      <alignment horizontal="left"/>
    </xf>
    <xf numFmtId="0" fontId="19" fillId="0" borderId="13" xfId="0" applyFont="1" applyFill="1" applyBorder="1"/>
    <xf numFmtId="0" fontId="19" fillId="0" borderId="13" xfId="0" applyFont="1" applyFill="1" applyBorder="1" applyAlignment="1">
      <alignment horizontal="center"/>
    </xf>
    <xf numFmtId="49" fontId="19" fillId="0" borderId="13" xfId="0" quotePrefix="1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/>
    </xf>
    <xf numFmtId="0" fontId="19" fillId="0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2"/>
    <xf numFmtId="0" fontId="0" fillId="0" borderId="0" xfId="0" applyAlignment="1">
      <alignment vertical="center"/>
    </xf>
    <xf numFmtId="0" fontId="3" fillId="0" borderId="1" xfId="2" applyAlignment="1">
      <alignment vertical="center"/>
    </xf>
    <xf numFmtId="49" fontId="4" fillId="33" borderId="2" xfId="3" applyNumberFormat="1" applyFill="1" applyAlignment="1">
      <alignment horizontal="center" vertical="center"/>
    </xf>
    <xf numFmtId="0" fontId="4" fillId="33" borderId="2" xfId="3" applyFill="1" applyAlignment="1">
      <alignment horizontal="center" vertical="center"/>
    </xf>
    <xf numFmtId="49" fontId="4" fillId="33" borderId="2" xfId="3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0" fillId="0" borderId="11" xfId="0" applyFont="1" applyFill="1" applyBorder="1" applyAlignment="1">
      <alignment horizontal="center"/>
    </xf>
    <xf numFmtId="0" fontId="19" fillId="0" borderId="11" xfId="0" quotePrefix="1" applyFont="1" applyFill="1" applyBorder="1" applyAlignment="1">
      <alignment horizontal="center"/>
    </xf>
    <xf numFmtId="0" fontId="0" fillId="0" borderId="12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4" fillId="0" borderId="1" xfId="2" applyFont="1" applyAlignment="1">
      <alignment horizontal="center" vertical="center"/>
    </xf>
    <xf numFmtId="0" fontId="23" fillId="0" borderId="1" xfId="2" applyFont="1" applyAlignment="1">
      <alignment horizontal="center" vertical="center"/>
    </xf>
    <xf numFmtId="14" fontId="25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4" displayName="Table4" ref="A1:I92" totalsRowShown="0" headerRowDxfId="12" dataDxfId="10" headerRowBorderDxfId="11" tableBorderDxfId="9">
  <autoFilter ref="A1:I92"/>
  <sortState ref="A2:H76">
    <sortCondition ref="A1:A76"/>
  </sortState>
  <tableColumns count="9">
    <tableColumn id="5" name="Site Number" dataDxfId="8"/>
    <tableColumn id="6" name="Site Name" dataDxfId="7"/>
    <tableColumn id="7" name="Address" dataDxfId="6"/>
    <tableColumn id="8" name="Address 2" dataDxfId="5"/>
    <tableColumn id="9" name="City" dataDxfId="4"/>
    <tableColumn id="10" name="State" dataDxfId="3"/>
    <tableColumn id="11" name="Zip" dataDxfId="2"/>
    <tableColumn id="12" name="Contact Number" dataDxfId="1"/>
    <tableColumn id="3" name="Column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showGridLines="0" tabSelected="1" zoomScale="70" zoomScaleNormal="70" workbookViewId="0">
      <pane xSplit="8" ySplit="3" topLeftCell="I4" activePane="bottomRight" state="frozen"/>
      <selection pane="topRight" activeCell="J1" sqref="J1"/>
      <selection pane="bottomLeft" activeCell="A4" sqref="A4"/>
      <selection pane="bottomRight" activeCell="J9" sqref="J9"/>
    </sheetView>
  </sheetViews>
  <sheetFormatPr defaultRowHeight="15" x14ac:dyDescent="0.25"/>
  <cols>
    <col min="1" max="1" width="10.28515625" bestFit="1" customWidth="1"/>
    <col min="2" max="2" width="50.7109375" bestFit="1" customWidth="1"/>
    <col min="3" max="3" width="57.85546875" bestFit="1" customWidth="1"/>
    <col min="4" max="4" width="26" bestFit="1" customWidth="1"/>
    <col min="5" max="5" width="17.7109375" bestFit="1" customWidth="1"/>
    <col min="6" max="6" width="6.7109375" bestFit="1" customWidth="1"/>
    <col min="7" max="7" width="8.85546875" bestFit="1" customWidth="1"/>
    <col min="8" max="8" width="18.140625" bestFit="1" customWidth="1"/>
    <col min="9" max="9" width="4.28515625" customWidth="1"/>
    <col min="10" max="10" width="11.7109375" bestFit="1" customWidth="1"/>
    <col min="11" max="11" width="35.28515625" bestFit="1" customWidth="1"/>
    <col min="12" max="12" width="50.7109375" bestFit="1" customWidth="1"/>
    <col min="13" max="13" width="32.85546875" bestFit="1" customWidth="1"/>
    <col min="14" max="14" width="25.42578125" bestFit="1" customWidth="1"/>
    <col min="15" max="15" width="6.7109375" bestFit="1" customWidth="1"/>
    <col min="16" max="16" width="11.140625" customWidth="1"/>
    <col min="17" max="17" width="26.42578125" bestFit="1" customWidth="1"/>
    <col min="18" max="18" width="18.140625" style="45" bestFit="1" customWidth="1"/>
    <col min="19" max="19" width="216.5703125" customWidth="1"/>
  </cols>
  <sheetData>
    <row r="1" spans="1:18" s="1" customFormat="1" ht="23.25" x14ac:dyDescent="0.25">
      <c r="A1" s="43">
        <v>43115</v>
      </c>
      <c r="B1" s="43"/>
      <c r="C1" s="28"/>
      <c r="D1" s="28"/>
      <c r="E1" s="28"/>
      <c r="F1" s="28"/>
      <c r="G1" s="28"/>
      <c r="H1" s="28"/>
      <c r="I1" s="28"/>
      <c r="L1" s="28"/>
      <c r="M1" s="28"/>
      <c r="N1" s="28"/>
      <c r="O1" s="28"/>
      <c r="P1" s="28"/>
      <c r="Q1" s="28"/>
      <c r="R1" s="44"/>
    </row>
    <row r="2" spans="1:18" s="1" customFormat="1" ht="29.25" thickBot="1" x14ac:dyDescent="0.3">
      <c r="A2" s="42" t="s">
        <v>419</v>
      </c>
      <c r="B2" s="42"/>
      <c r="C2" s="42"/>
      <c r="D2" s="42"/>
      <c r="E2" s="42"/>
      <c r="F2" s="42"/>
      <c r="G2" s="42"/>
      <c r="H2" s="29"/>
      <c r="I2" s="28"/>
      <c r="J2" s="41" t="s">
        <v>489</v>
      </c>
      <c r="K2" s="41"/>
      <c r="L2" s="41"/>
      <c r="M2" s="41"/>
      <c r="N2" s="41"/>
      <c r="O2" s="41"/>
      <c r="P2" s="41"/>
      <c r="Q2" s="41"/>
      <c r="R2" s="44"/>
    </row>
    <row r="3" spans="1:18" s="26" customFormat="1" ht="18.75" thickTop="1" thickBot="1" x14ac:dyDescent="0.3">
      <c r="A3" s="30" t="s">
        <v>411</v>
      </c>
      <c r="B3" s="30" t="s">
        <v>412</v>
      </c>
      <c r="C3" s="30" t="s">
        <v>413</v>
      </c>
      <c r="D3" s="32" t="s">
        <v>414</v>
      </c>
      <c r="E3" s="30" t="s">
        <v>415</v>
      </c>
      <c r="F3" s="30" t="s">
        <v>416</v>
      </c>
      <c r="G3" s="30" t="s">
        <v>417</v>
      </c>
      <c r="H3" s="31" t="s">
        <v>0</v>
      </c>
      <c r="I3" s="33"/>
      <c r="J3" s="30" t="s">
        <v>411</v>
      </c>
      <c r="K3" s="30" t="s">
        <v>412</v>
      </c>
      <c r="L3" s="30" t="s">
        <v>413</v>
      </c>
      <c r="M3" s="32" t="s">
        <v>414</v>
      </c>
      <c r="N3" s="30" t="s">
        <v>415</v>
      </c>
      <c r="O3" s="30" t="s">
        <v>416</v>
      </c>
      <c r="P3" s="30" t="s">
        <v>417</v>
      </c>
      <c r="Q3" s="31" t="s">
        <v>0</v>
      </c>
      <c r="R3" s="44"/>
    </row>
    <row r="4" spans="1:18" ht="20.25" customHeight="1" thickTop="1" x14ac:dyDescent="0.25">
      <c r="A4" s="34" t="s">
        <v>318</v>
      </c>
      <c r="B4" s="34" t="s">
        <v>421</v>
      </c>
      <c r="C4" s="34" t="s">
        <v>422</v>
      </c>
      <c r="D4" s="34" t="s">
        <v>488</v>
      </c>
      <c r="E4" s="34" t="s">
        <v>1</v>
      </c>
      <c r="F4" s="34" t="s">
        <v>2</v>
      </c>
      <c r="G4" s="34">
        <v>85224</v>
      </c>
      <c r="H4" s="34" t="s">
        <v>3</v>
      </c>
      <c r="I4" s="35"/>
      <c r="J4" s="39" t="str">
        <f>IF(ISERROR(VLOOKUP($A4,Table4[Site Number],1,FALSE)),"",VLOOKUP($A4,Table4[Site Number],1,FALSE))</f>
        <v/>
      </c>
      <c r="K4" s="39" t="str">
        <f>IF(NOT($J4=""),VLOOKUP($J4,Table4[],2,FALSE),"")</f>
        <v/>
      </c>
      <c r="L4" s="39" t="str">
        <f>IF(NOT($J4=""),VLOOKUP($J4,Table4[],3,FALSE),"")</f>
        <v/>
      </c>
      <c r="M4" s="39" t="str">
        <f>IF(NOT($J4=""),VLOOKUP($J4,Table4[],4,FALSE),"")</f>
        <v/>
      </c>
      <c r="N4" s="39" t="str">
        <f>IF(NOT($J4=""),VLOOKUP($J4,Table4[],5,FALSE),"")</f>
        <v/>
      </c>
      <c r="O4" s="39" t="str">
        <f>IF(NOT($J4=""),VLOOKUP($J4,Table4[],6,FALSE),"")</f>
        <v/>
      </c>
      <c r="P4" s="39" t="str">
        <f>IF(NOT($J4=""),VLOOKUP($J4,Table4[],7,FALSE),"")</f>
        <v/>
      </c>
      <c r="Q4" s="39" t="str">
        <f>IF(NOT($J4=""),VLOOKUP($J4,Table4[],8,FALSE),"")</f>
        <v/>
      </c>
      <c r="R4" s="45" t="str">
        <f>IF(NOT(J4=""),"UPDATE [Starguide_PCDEV].[dbo].[synexus_site_data] SET [site_name]='"&amp;K4&amp;"', [address] = '"&amp;L4&amp;"',[address_2] ='"&amp;M4&amp;"',[city] = '"&amp;N4&amp;"',[state] = '"&amp;O4&amp;"',[zip] = '"&amp;P4&amp;"',[contact_number] = '"&amp;Q4&amp;"' WHERE [column_1] = '"&amp;J4&amp;"';","")</f>
        <v/>
      </c>
    </row>
    <row r="5" spans="1:18" ht="20.25" customHeight="1" x14ac:dyDescent="0.25">
      <c r="A5" s="34" t="s">
        <v>319</v>
      </c>
      <c r="B5" s="34" t="s">
        <v>4</v>
      </c>
      <c r="C5" s="34" t="s">
        <v>5</v>
      </c>
      <c r="D5" s="34" t="s">
        <v>480</v>
      </c>
      <c r="E5" s="34" t="s">
        <v>6</v>
      </c>
      <c r="F5" s="34" t="s">
        <v>2</v>
      </c>
      <c r="G5" s="34">
        <v>85306</v>
      </c>
      <c r="H5" s="34" t="s">
        <v>7</v>
      </c>
      <c r="I5" s="35"/>
      <c r="J5" s="39" t="str">
        <f>IF(ISERROR(VLOOKUP($A5,Table4[Site Number],1,FALSE)),"",VLOOKUP($A5,Table4[Site Number],1,FALSE))</f>
        <v/>
      </c>
      <c r="K5" s="39" t="str">
        <f>IF(NOT($J5=""),VLOOKUP($J5,Table4[],2,FALSE),"")</f>
        <v/>
      </c>
      <c r="L5" s="39" t="str">
        <f>IF(NOT($J5=""),VLOOKUP($J5,Table4[],3,FALSE),"")</f>
        <v/>
      </c>
      <c r="M5" s="39" t="str">
        <f>IF(NOT($J5=""),VLOOKUP($J5,Table4[],4,FALSE),"")</f>
        <v/>
      </c>
      <c r="N5" s="39" t="str">
        <f>IF(NOT($J5=""),VLOOKUP($J5,Table4[],5,FALSE),"")</f>
        <v/>
      </c>
      <c r="O5" s="39" t="str">
        <f>IF(NOT($J5=""),VLOOKUP($J5,Table4[],6,FALSE),"")</f>
        <v/>
      </c>
      <c r="P5" s="39" t="str">
        <f>IF(NOT($J5=""),VLOOKUP($J5,Table4[],7,FALSE),"")</f>
        <v/>
      </c>
      <c r="Q5" s="39" t="str">
        <f>IF(NOT($J5=""),VLOOKUP($J5,Table4[],8,FALSE),"")</f>
        <v/>
      </c>
      <c r="R5" s="45" t="str">
        <f t="shared" ref="R5:R68" si="0">IF(NOT(J5=""),"UPDATE [Starguide_PCDEV].[dbo].[synexus_site_data] SET [site_name]='"&amp;K5&amp;"', [address] = '"&amp;L5&amp;"',[address_2] ='"&amp;M5&amp;"',[city] = '"&amp;N5&amp;"',[state] = '"&amp;O5&amp;"',[zip] = '"&amp;P5&amp;"',[contact_number] = '"&amp;Q5&amp;"' WHERE [column_1] = '"&amp;J5&amp;"';","")</f>
        <v/>
      </c>
    </row>
    <row r="6" spans="1:18" ht="20.25" customHeight="1" x14ac:dyDescent="0.25">
      <c r="A6" s="34" t="s">
        <v>320</v>
      </c>
      <c r="B6" s="34" t="s">
        <v>8</v>
      </c>
      <c r="C6" s="34" t="s">
        <v>9</v>
      </c>
      <c r="D6" s="34" t="s">
        <v>10</v>
      </c>
      <c r="E6" s="34" t="s">
        <v>11</v>
      </c>
      <c r="F6" s="34" t="s">
        <v>2</v>
      </c>
      <c r="G6" s="34">
        <v>85283</v>
      </c>
      <c r="H6" s="34" t="s">
        <v>12</v>
      </c>
      <c r="I6" s="35"/>
      <c r="J6" s="39" t="str">
        <f>IF(ISERROR(VLOOKUP($A6,Table4[Site Number],1,FALSE)),"",VLOOKUP($A6,Table4[Site Number],1,FALSE))</f>
        <v/>
      </c>
      <c r="K6" s="39" t="str">
        <f>IF(NOT($J6=""),VLOOKUP($J6,Table4[],2,FALSE),"")</f>
        <v/>
      </c>
      <c r="L6" s="39" t="str">
        <f>IF(NOT($J6=""),VLOOKUP($J6,Table4[],3,FALSE),"")</f>
        <v/>
      </c>
      <c r="M6" s="39" t="str">
        <f>IF(NOT($J6=""),VLOOKUP($J6,Table4[],4,FALSE),"")</f>
        <v/>
      </c>
      <c r="N6" s="39" t="str">
        <f>IF(NOT($J6=""),VLOOKUP($J6,Table4[],5,FALSE),"")</f>
        <v/>
      </c>
      <c r="O6" s="39" t="str">
        <f>IF(NOT($J6=""),VLOOKUP($J6,Table4[],6,FALSE),"")</f>
        <v/>
      </c>
      <c r="P6" s="39" t="str">
        <f>IF(NOT($J6=""),VLOOKUP($J6,Table4[],7,FALSE),"")</f>
        <v/>
      </c>
      <c r="Q6" s="39" t="str">
        <f>IF(NOT($J6=""),VLOOKUP($J6,Table4[],8,FALSE),"")</f>
        <v/>
      </c>
      <c r="R6" s="45" t="str">
        <f t="shared" si="0"/>
        <v/>
      </c>
    </row>
    <row r="7" spans="1:18" ht="20.25" customHeight="1" x14ac:dyDescent="0.25">
      <c r="A7" s="34" t="s">
        <v>321</v>
      </c>
      <c r="B7" s="34" t="s">
        <v>13</v>
      </c>
      <c r="C7" s="34" t="s">
        <v>14</v>
      </c>
      <c r="D7" s="34" t="s">
        <v>481</v>
      </c>
      <c r="E7" s="34" t="s">
        <v>15</v>
      </c>
      <c r="F7" s="34" t="s">
        <v>2</v>
      </c>
      <c r="G7" s="34">
        <v>85037</v>
      </c>
      <c r="H7" s="34" t="s">
        <v>16</v>
      </c>
      <c r="I7" s="35"/>
      <c r="J7" s="39" t="str">
        <f>IF(ISERROR(VLOOKUP($A7,Table4[Site Number],1,FALSE)),"",VLOOKUP($A7,Table4[Site Number],1,FALSE))</f>
        <v/>
      </c>
      <c r="K7" s="39" t="str">
        <f>IF(NOT($J7=""),VLOOKUP($J7,Table4[],2,FALSE),"")</f>
        <v/>
      </c>
      <c r="L7" s="39" t="str">
        <f>IF(NOT($J7=""),VLOOKUP($J7,Table4[],3,FALSE),"")</f>
        <v/>
      </c>
      <c r="M7" s="39" t="str">
        <f>IF(NOT($J7=""),VLOOKUP($J7,Table4[],4,FALSE),"")</f>
        <v/>
      </c>
      <c r="N7" s="39" t="str">
        <f>IF(NOT($J7=""),VLOOKUP($J7,Table4[],5,FALSE),"")</f>
        <v/>
      </c>
      <c r="O7" s="39" t="str">
        <f>IF(NOT($J7=""),VLOOKUP($J7,Table4[],6,FALSE),"")</f>
        <v/>
      </c>
      <c r="P7" s="39" t="str">
        <f>IF(NOT($J7=""),VLOOKUP($J7,Table4[],7,FALSE),"")</f>
        <v/>
      </c>
      <c r="Q7" s="39" t="str">
        <f>IF(NOT($J7=""),VLOOKUP($J7,Table4[],8,FALSE),"")</f>
        <v/>
      </c>
      <c r="R7" s="45" t="str">
        <f t="shared" si="0"/>
        <v/>
      </c>
    </row>
    <row r="8" spans="1:18" ht="20.25" customHeight="1" x14ac:dyDescent="0.25">
      <c r="A8" s="34" t="s">
        <v>322</v>
      </c>
      <c r="B8" s="34" t="s">
        <v>17</v>
      </c>
      <c r="C8" s="34" t="s">
        <v>18</v>
      </c>
      <c r="D8" s="34" t="s">
        <v>244</v>
      </c>
      <c r="E8" s="34" t="s">
        <v>17</v>
      </c>
      <c r="F8" s="34" t="s">
        <v>19</v>
      </c>
      <c r="G8" s="34">
        <v>95405</v>
      </c>
      <c r="H8" s="34" t="s">
        <v>20</v>
      </c>
      <c r="I8" s="35"/>
      <c r="J8" s="39" t="str">
        <f>IF(ISERROR(VLOOKUP($A8,Table4[Site Number],1,FALSE)),"",VLOOKUP($A8,Table4[Site Number],1,FALSE))</f>
        <v/>
      </c>
      <c r="K8" s="39" t="str">
        <f>IF(NOT($J8=""),VLOOKUP($J8,Table4[],2,FALSE),"")</f>
        <v/>
      </c>
      <c r="L8" s="39" t="str">
        <f>IF(NOT($J8=""),VLOOKUP($J8,Table4[],3,FALSE),"")</f>
        <v/>
      </c>
      <c r="M8" s="39" t="str">
        <f>IF(NOT($J8=""),VLOOKUP($J8,Table4[],4,FALSE),"")</f>
        <v/>
      </c>
      <c r="N8" s="39" t="str">
        <f>IF(NOT($J8=""),VLOOKUP($J8,Table4[],5,FALSE),"")</f>
        <v/>
      </c>
      <c r="O8" s="39" t="str">
        <f>IF(NOT($J8=""),VLOOKUP($J8,Table4[],6,FALSE),"")</f>
        <v/>
      </c>
      <c r="P8" s="39" t="str">
        <f>IF(NOT($J8=""),VLOOKUP($J8,Table4[],7,FALSE),"")</f>
        <v/>
      </c>
      <c r="Q8" s="39" t="str">
        <f>IF(NOT($J8=""),VLOOKUP($J8,Table4[],8,FALSE),"")</f>
        <v/>
      </c>
      <c r="R8" s="45" t="str">
        <f t="shared" si="0"/>
        <v/>
      </c>
    </row>
    <row r="9" spans="1:18" ht="20.25" customHeight="1" x14ac:dyDescent="0.25">
      <c r="A9" s="34" t="s">
        <v>323</v>
      </c>
      <c r="B9" s="34" t="s">
        <v>21</v>
      </c>
      <c r="C9" s="34" t="s">
        <v>22</v>
      </c>
      <c r="D9" s="34" t="s">
        <v>482</v>
      </c>
      <c r="E9" s="34" t="s">
        <v>23</v>
      </c>
      <c r="F9" s="34" t="s">
        <v>24</v>
      </c>
      <c r="G9" s="34">
        <v>55435</v>
      </c>
      <c r="H9" s="34" t="s">
        <v>25</v>
      </c>
      <c r="I9" s="35"/>
      <c r="J9" s="39" t="str">
        <f>IF(ISERROR(VLOOKUP($A9,Table4[Site Number],1,FALSE)),"",VLOOKUP($A9,Table4[Site Number],1,FALSE))</f>
        <v>017010</v>
      </c>
      <c r="K9" s="39" t="str">
        <f>IF(NOT($J9=""),VLOOKUP($J9,Table4[],2,FALSE),"")</f>
        <v>Minneapolis</v>
      </c>
      <c r="L9" s="39" t="str">
        <f>IF(NOT($J9=""),VLOOKUP($J9,Table4[],3,FALSE),"")</f>
        <v>7250 France Avenue</v>
      </c>
      <c r="M9" s="39" t="str">
        <f>IF(NOT($J9=""),VLOOKUP($J9,Table4[],4,FALSE),"")</f>
        <v>Suite 417</v>
      </c>
      <c r="N9" s="39" t="str">
        <f>IF(NOT($J9=""),VLOOKUP($J9,Table4[],5,FALSE),"")</f>
        <v>Edina</v>
      </c>
      <c r="O9" s="39" t="str">
        <f>IF(NOT($J9=""),VLOOKUP($J9,Table4[],6,FALSE),"")</f>
        <v>MN</v>
      </c>
      <c r="P9" s="39">
        <f>IF(NOT($J9=""),VLOOKUP($J9,Table4[],7,FALSE),"")</f>
        <v>55435</v>
      </c>
      <c r="Q9" s="39" t="str">
        <f>IF(NOT($J9=""),VLOOKUP($J9,Table4[],8,FALSE),"")</f>
        <v>(952) 922-7000</v>
      </c>
      <c r="R9" s="45" t="str">
        <f t="shared" si="0"/>
        <v>UPDATE [Starguide_PCDEV].[dbo].[synexus_site_data] SET [site_name]='Minneapolis', [address] = '7250 France Avenue',[address_2] ='Suite 417',[city] = 'Edina',[state] = 'MN',[zip] = '55435',[contact_number] = '(952) 922-7000' WHERE [column_1] = '017010';</v>
      </c>
    </row>
    <row r="10" spans="1:18" ht="20.25" customHeight="1" x14ac:dyDescent="0.25">
      <c r="A10" s="34" t="s">
        <v>324</v>
      </c>
      <c r="B10" s="34" t="s">
        <v>427</v>
      </c>
      <c r="C10" s="34" t="s">
        <v>428</v>
      </c>
      <c r="D10" s="34" t="s">
        <v>488</v>
      </c>
      <c r="E10" s="34" t="s">
        <v>15</v>
      </c>
      <c r="F10" s="34" t="s">
        <v>2</v>
      </c>
      <c r="G10" s="34">
        <v>85020</v>
      </c>
      <c r="H10" s="34" t="s">
        <v>442</v>
      </c>
      <c r="I10" s="35"/>
      <c r="J10" s="39" t="str">
        <f>IF(ISERROR(VLOOKUP($A10,Table4[Site Number],1,FALSE)),"",VLOOKUP($A10,Table4[Site Number],1,FALSE))</f>
        <v/>
      </c>
      <c r="K10" s="39" t="str">
        <f>IF(NOT($J10=""),VLOOKUP($J10,Table4[],2,FALSE),"")</f>
        <v/>
      </c>
      <c r="L10" s="39" t="str">
        <f>IF(NOT($J10=""),VLOOKUP($J10,Table4[],3,FALSE),"")</f>
        <v/>
      </c>
      <c r="M10" s="39" t="str">
        <f>IF(NOT($J10=""),VLOOKUP($J10,Table4[],4,FALSE),"")</f>
        <v/>
      </c>
      <c r="N10" s="39" t="str">
        <f>IF(NOT($J10=""),VLOOKUP($J10,Table4[],5,FALSE),"")</f>
        <v/>
      </c>
      <c r="O10" s="39" t="str">
        <f>IF(NOT($J10=""),VLOOKUP($J10,Table4[],6,FALSE),"")</f>
        <v/>
      </c>
      <c r="P10" s="39" t="str">
        <f>IF(NOT($J10=""),VLOOKUP($J10,Table4[],7,FALSE),"")</f>
        <v/>
      </c>
      <c r="Q10" s="39" t="str">
        <f>IF(NOT($J10=""),VLOOKUP($J10,Table4[],8,FALSE),"")</f>
        <v/>
      </c>
      <c r="R10" s="45" t="str">
        <f t="shared" si="0"/>
        <v/>
      </c>
    </row>
    <row r="11" spans="1:18" ht="20.25" customHeight="1" x14ac:dyDescent="0.25">
      <c r="A11" s="34" t="s">
        <v>325</v>
      </c>
      <c r="B11" s="34" t="s">
        <v>26</v>
      </c>
      <c r="C11" s="34" t="s">
        <v>27</v>
      </c>
      <c r="D11" s="34" t="s">
        <v>483</v>
      </c>
      <c r="E11" s="34" t="s">
        <v>15</v>
      </c>
      <c r="F11" s="34" t="s">
        <v>2</v>
      </c>
      <c r="G11" s="34">
        <v>85050</v>
      </c>
      <c r="H11" s="34" t="s">
        <v>28</v>
      </c>
      <c r="I11" s="35"/>
      <c r="J11" s="39" t="str">
        <f>IF(ISERROR(VLOOKUP($A11,Table4[Site Number],1,FALSE)),"",VLOOKUP($A11,Table4[Site Number],1,FALSE))</f>
        <v/>
      </c>
      <c r="K11" s="39" t="str">
        <f>IF(NOT($J11=""),VLOOKUP($J11,Table4[],2,FALSE),"")</f>
        <v/>
      </c>
      <c r="L11" s="39" t="str">
        <f>IF(NOT($J11=""),VLOOKUP($J11,Table4[],3,FALSE),"")</f>
        <v/>
      </c>
      <c r="M11" s="39" t="str">
        <f>IF(NOT($J11=""),VLOOKUP($J11,Table4[],4,FALSE),"")</f>
        <v/>
      </c>
      <c r="N11" s="39" t="str">
        <f>IF(NOT($J11=""),VLOOKUP($J11,Table4[],5,FALSE),"")</f>
        <v/>
      </c>
      <c r="O11" s="39" t="str">
        <f>IF(NOT($J11=""),VLOOKUP($J11,Table4[],6,FALSE),"")</f>
        <v/>
      </c>
      <c r="P11" s="39" t="str">
        <f>IF(NOT($J11=""),VLOOKUP($J11,Table4[],7,FALSE),"")</f>
        <v/>
      </c>
      <c r="Q11" s="39" t="str">
        <f>IF(NOT($J11=""),VLOOKUP($J11,Table4[],8,FALSE),"")</f>
        <v/>
      </c>
      <c r="R11" s="45" t="str">
        <f t="shared" si="0"/>
        <v/>
      </c>
    </row>
    <row r="12" spans="1:18" ht="20.25" customHeight="1" x14ac:dyDescent="0.25">
      <c r="A12" s="34" t="s">
        <v>326</v>
      </c>
      <c r="B12" s="34" t="s">
        <v>429</v>
      </c>
      <c r="C12" s="34" t="s">
        <v>430</v>
      </c>
      <c r="D12" s="34" t="s">
        <v>488</v>
      </c>
      <c r="E12" s="34" t="s">
        <v>15</v>
      </c>
      <c r="F12" s="34" t="s">
        <v>2</v>
      </c>
      <c r="G12" s="34">
        <v>85018</v>
      </c>
      <c r="H12" s="34" t="s">
        <v>29</v>
      </c>
      <c r="I12" s="35"/>
      <c r="J12" s="39" t="str">
        <f>IF(ISERROR(VLOOKUP($A12,Table4[Site Number],1,FALSE)),"",VLOOKUP($A12,Table4[Site Number],1,FALSE))</f>
        <v/>
      </c>
      <c r="K12" s="39" t="str">
        <f>IF(NOT($J12=""),VLOOKUP($J12,Table4[],2,FALSE),"")</f>
        <v/>
      </c>
      <c r="L12" s="39" t="str">
        <f>IF(NOT($J12=""),VLOOKUP($J12,Table4[],3,FALSE),"")</f>
        <v/>
      </c>
      <c r="M12" s="39" t="str">
        <f>IF(NOT($J12=""),VLOOKUP($J12,Table4[],4,FALSE),"")</f>
        <v/>
      </c>
      <c r="N12" s="39" t="str">
        <f>IF(NOT($J12=""),VLOOKUP($J12,Table4[],5,FALSE),"")</f>
        <v/>
      </c>
      <c r="O12" s="39" t="str">
        <f>IF(NOT($J12=""),VLOOKUP($J12,Table4[],6,FALSE),"")</f>
        <v/>
      </c>
      <c r="P12" s="39" t="str">
        <f>IF(NOT($J12=""),VLOOKUP($J12,Table4[],7,FALSE),"")</f>
        <v/>
      </c>
      <c r="Q12" s="39" t="str">
        <f>IF(NOT($J12=""),VLOOKUP($J12,Table4[],8,FALSE),"")</f>
        <v/>
      </c>
      <c r="R12" s="45" t="str">
        <f t="shared" si="0"/>
        <v/>
      </c>
    </row>
    <row r="13" spans="1:18" ht="20.25" customHeight="1" x14ac:dyDescent="0.25">
      <c r="A13" s="34" t="s">
        <v>327</v>
      </c>
      <c r="B13" s="34" t="s">
        <v>30</v>
      </c>
      <c r="C13" s="34" t="s">
        <v>31</v>
      </c>
      <c r="D13" s="34" t="s">
        <v>484</v>
      </c>
      <c r="E13" s="34" t="s">
        <v>6</v>
      </c>
      <c r="F13" s="34" t="s">
        <v>2</v>
      </c>
      <c r="G13" s="34">
        <v>85308</v>
      </c>
      <c r="H13" s="34" t="s">
        <v>32</v>
      </c>
      <c r="I13" s="35"/>
      <c r="J13" s="39" t="str">
        <f>IF(ISERROR(VLOOKUP($A13,Table4[Site Number],1,FALSE)),"",VLOOKUP($A13,Table4[Site Number],1,FALSE))</f>
        <v/>
      </c>
      <c r="K13" s="39" t="str">
        <f>IF(NOT($J13=""),VLOOKUP($J13,Table4[],2,FALSE),"")</f>
        <v/>
      </c>
      <c r="L13" s="39" t="str">
        <f>IF(NOT($J13=""),VLOOKUP($J13,Table4[],3,FALSE),"")</f>
        <v/>
      </c>
      <c r="M13" s="39" t="str">
        <f>IF(NOT($J13=""),VLOOKUP($J13,Table4[],4,FALSE),"")</f>
        <v/>
      </c>
      <c r="N13" s="39" t="str">
        <f>IF(NOT($J13=""),VLOOKUP($J13,Table4[],5,FALSE),"")</f>
        <v/>
      </c>
      <c r="O13" s="39" t="str">
        <f>IF(NOT($J13=""),VLOOKUP($J13,Table4[],6,FALSE),"")</f>
        <v/>
      </c>
      <c r="P13" s="39" t="str">
        <f>IF(NOT($J13=""),VLOOKUP($J13,Table4[],7,FALSE),"")</f>
        <v/>
      </c>
      <c r="Q13" s="39" t="str">
        <f>IF(NOT($J13=""),VLOOKUP($J13,Table4[],8,FALSE),"")</f>
        <v/>
      </c>
      <c r="R13" s="45" t="str">
        <f t="shared" si="0"/>
        <v/>
      </c>
    </row>
    <row r="14" spans="1:18" ht="20.25" customHeight="1" x14ac:dyDescent="0.25">
      <c r="A14" s="34" t="s">
        <v>328</v>
      </c>
      <c r="B14" s="34" t="s">
        <v>33</v>
      </c>
      <c r="C14" s="34" t="s">
        <v>34</v>
      </c>
      <c r="D14" s="34" t="s">
        <v>463</v>
      </c>
      <c r="E14" s="34" t="s">
        <v>35</v>
      </c>
      <c r="F14" s="34" t="s">
        <v>2</v>
      </c>
      <c r="G14" s="34">
        <v>85234</v>
      </c>
      <c r="H14" s="34" t="s">
        <v>36</v>
      </c>
      <c r="I14" s="35"/>
      <c r="J14" s="39" t="str">
        <f>IF(ISERROR(VLOOKUP($A14,Table4[Site Number],1,FALSE)),"",VLOOKUP($A14,Table4[Site Number],1,FALSE))</f>
        <v/>
      </c>
      <c r="K14" s="39" t="str">
        <f>IF(NOT($J14=""),VLOOKUP($J14,Table4[],2,FALSE),"")</f>
        <v/>
      </c>
      <c r="L14" s="39" t="str">
        <f>IF(NOT($J14=""),VLOOKUP($J14,Table4[],3,FALSE),"")</f>
        <v/>
      </c>
      <c r="M14" s="39" t="str">
        <f>IF(NOT($J14=""),VLOOKUP($J14,Table4[],4,FALSE),"")</f>
        <v/>
      </c>
      <c r="N14" s="39" t="str">
        <f>IF(NOT($J14=""),VLOOKUP($J14,Table4[],5,FALSE),"")</f>
        <v/>
      </c>
      <c r="O14" s="39" t="str">
        <f>IF(NOT($J14=""),VLOOKUP($J14,Table4[],6,FALSE),"")</f>
        <v/>
      </c>
      <c r="P14" s="39" t="str">
        <f>IF(NOT($J14=""),VLOOKUP($J14,Table4[],7,FALSE),"")</f>
        <v/>
      </c>
      <c r="Q14" s="39" t="str">
        <f>IF(NOT($J14=""),VLOOKUP($J14,Table4[],8,FALSE),"")</f>
        <v/>
      </c>
      <c r="R14" s="45" t="str">
        <f t="shared" si="0"/>
        <v/>
      </c>
    </row>
    <row r="15" spans="1:18" ht="20.25" customHeight="1" x14ac:dyDescent="0.25">
      <c r="A15" s="34" t="s">
        <v>329</v>
      </c>
      <c r="B15" s="34" t="s">
        <v>37</v>
      </c>
      <c r="C15" s="34" t="s">
        <v>38</v>
      </c>
      <c r="D15" s="34">
        <v>0</v>
      </c>
      <c r="E15" s="34" t="s">
        <v>39</v>
      </c>
      <c r="F15" s="34" t="s">
        <v>2</v>
      </c>
      <c r="G15" s="34">
        <v>85213</v>
      </c>
      <c r="H15" s="34" t="s">
        <v>40</v>
      </c>
      <c r="I15" s="35"/>
      <c r="J15" s="39" t="str">
        <f>IF(ISERROR(VLOOKUP($A15,Table4[Site Number],1,FALSE)),"",VLOOKUP($A15,Table4[Site Number],1,FALSE))</f>
        <v/>
      </c>
      <c r="K15" s="39" t="str">
        <f>IF(NOT($J15=""),VLOOKUP($J15,Table4[],2,FALSE),"")</f>
        <v/>
      </c>
      <c r="L15" s="39" t="str">
        <f>IF(NOT($J15=""),VLOOKUP($J15,Table4[],3,FALSE),"")</f>
        <v/>
      </c>
      <c r="M15" s="39" t="str">
        <f>IF(NOT($J15=""),VLOOKUP($J15,Table4[],4,FALSE),"")</f>
        <v/>
      </c>
      <c r="N15" s="39" t="str">
        <f>IF(NOT($J15=""),VLOOKUP($J15,Table4[],5,FALSE),"")</f>
        <v/>
      </c>
      <c r="O15" s="39" t="str">
        <f>IF(NOT($J15=""),VLOOKUP($J15,Table4[],6,FALSE),"")</f>
        <v/>
      </c>
      <c r="P15" s="39" t="str">
        <f>IF(NOT($J15=""),VLOOKUP($J15,Table4[],7,FALSE),"")</f>
        <v/>
      </c>
      <c r="Q15" s="39" t="str">
        <f>IF(NOT($J15=""),VLOOKUP($J15,Table4[],8,FALSE),"")</f>
        <v/>
      </c>
      <c r="R15" s="45" t="str">
        <f t="shared" si="0"/>
        <v/>
      </c>
    </row>
    <row r="16" spans="1:18" ht="20.25" customHeight="1" x14ac:dyDescent="0.25">
      <c r="A16" s="34" t="s">
        <v>330</v>
      </c>
      <c r="B16" s="34" t="s">
        <v>423</v>
      </c>
      <c r="C16" s="34" t="s">
        <v>424</v>
      </c>
      <c r="D16" s="34" t="s">
        <v>488</v>
      </c>
      <c r="E16" s="34" t="s">
        <v>1</v>
      </c>
      <c r="F16" s="34" t="s">
        <v>2</v>
      </c>
      <c r="G16" s="34">
        <v>85224</v>
      </c>
      <c r="H16" s="34" t="s">
        <v>440</v>
      </c>
      <c r="I16" s="35"/>
      <c r="J16" s="39" t="str">
        <f>IF(ISERROR(VLOOKUP($A16,Table4[Site Number],1,FALSE)),"",VLOOKUP($A16,Table4[Site Number],1,FALSE))</f>
        <v/>
      </c>
      <c r="K16" s="39" t="str">
        <f>IF(NOT($J16=""),VLOOKUP($J16,Table4[],2,FALSE),"")</f>
        <v/>
      </c>
      <c r="L16" s="39" t="str">
        <f>IF(NOT($J16=""),VLOOKUP($J16,Table4[],3,FALSE),"")</f>
        <v/>
      </c>
      <c r="M16" s="39" t="str">
        <f>IF(NOT($J16=""),VLOOKUP($J16,Table4[],4,FALSE),"")</f>
        <v/>
      </c>
      <c r="N16" s="39" t="str">
        <f>IF(NOT($J16=""),VLOOKUP($J16,Table4[],5,FALSE),"")</f>
        <v/>
      </c>
      <c r="O16" s="39" t="str">
        <f>IF(NOT($J16=""),VLOOKUP($J16,Table4[],6,FALSE),"")</f>
        <v/>
      </c>
      <c r="P16" s="39" t="str">
        <f>IF(NOT($J16=""),VLOOKUP($J16,Table4[],7,FALSE),"")</f>
        <v/>
      </c>
      <c r="Q16" s="39" t="str">
        <f>IF(NOT($J16=""),VLOOKUP($J16,Table4[],8,FALSE),"")</f>
        <v/>
      </c>
      <c r="R16" s="45" t="str">
        <f t="shared" si="0"/>
        <v/>
      </c>
    </row>
    <row r="17" spans="1:18" ht="20.25" customHeight="1" x14ac:dyDescent="0.25">
      <c r="A17" s="34" t="s">
        <v>331</v>
      </c>
      <c r="B17" s="34" t="s">
        <v>425</v>
      </c>
      <c r="C17" s="34" t="s">
        <v>426</v>
      </c>
      <c r="D17" s="34" t="s">
        <v>488</v>
      </c>
      <c r="E17" s="34" t="s">
        <v>39</v>
      </c>
      <c r="F17" s="34" t="s">
        <v>2</v>
      </c>
      <c r="G17" s="34">
        <v>85206</v>
      </c>
      <c r="H17" s="34" t="s">
        <v>441</v>
      </c>
      <c r="I17" s="35"/>
      <c r="J17" s="39" t="str">
        <f>IF(ISERROR(VLOOKUP($A17,Table4[Site Number],1,FALSE)),"",VLOOKUP($A17,Table4[Site Number],1,FALSE))</f>
        <v/>
      </c>
      <c r="K17" s="39" t="str">
        <f>IF(NOT($J17=""),VLOOKUP($J17,Table4[],2,FALSE),"")</f>
        <v/>
      </c>
      <c r="L17" s="39" t="str">
        <f>IF(NOT($J17=""),VLOOKUP($J17,Table4[],3,FALSE),"")</f>
        <v/>
      </c>
      <c r="M17" s="39" t="str">
        <f>IF(NOT($J17=""),VLOOKUP($J17,Table4[],4,FALSE),"")</f>
        <v/>
      </c>
      <c r="N17" s="39" t="str">
        <f>IF(NOT($J17=""),VLOOKUP($J17,Table4[],5,FALSE),"")</f>
        <v/>
      </c>
      <c r="O17" s="39" t="str">
        <f>IF(NOT($J17=""),VLOOKUP($J17,Table4[],6,FALSE),"")</f>
        <v/>
      </c>
      <c r="P17" s="39" t="str">
        <f>IF(NOT($J17=""),VLOOKUP($J17,Table4[],7,FALSE),"")</f>
        <v/>
      </c>
      <c r="Q17" s="39" t="str">
        <f>IF(NOT($J17=""),VLOOKUP($J17,Table4[],8,FALSE),"")</f>
        <v/>
      </c>
      <c r="R17" s="45" t="str">
        <f t="shared" si="0"/>
        <v/>
      </c>
    </row>
    <row r="18" spans="1:18" ht="20.25" customHeight="1" x14ac:dyDescent="0.25">
      <c r="A18" s="34" t="s">
        <v>332</v>
      </c>
      <c r="B18" s="34" t="s">
        <v>41</v>
      </c>
      <c r="C18" s="34" t="s">
        <v>42</v>
      </c>
      <c r="D18" s="34" t="s">
        <v>485</v>
      </c>
      <c r="E18" s="34" t="s">
        <v>43</v>
      </c>
      <c r="F18" s="34" t="s">
        <v>44</v>
      </c>
      <c r="G18" s="34">
        <v>89052</v>
      </c>
      <c r="H18" s="34" t="s">
        <v>45</v>
      </c>
      <c r="I18" s="35"/>
      <c r="J18" s="39" t="str">
        <f>IF(ISERROR(VLOOKUP($A18,Table4[Site Number],1,FALSE)),"",VLOOKUP($A18,Table4[Site Number],1,FALSE))</f>
        <v/>
      </c>
      <c r="K18" s="39" t="str">
        <f>IF(NOT($J18=""),VLOOKUP($J18,Table4[],2,FALSE),"")</f>
        <v/>
      </c>
      <c r="L18" s="39" t="str">
        <f>IF(NOT($J18=""),VLOOKUP($J18,Table4[],3,FALSE),"")</f>
        <v/>
      </c>
      <c r="M18" s="39" t="str">
        <f>IF(NOT($J18=""),VLOOKUP($J18,Table4[],4,FALSE),"")</f>
        <v/>
      </c>
      <c r="N18" s="39" t="str">
        <f>IF(NOT($J18=""),VLOOKUP($J18,Table4[],5,FALSE),"")</f>
        <v/>
      </c>
      <c r="O18" s="39" t="str">
        <f>IF(NOT($J18=""),VLOOKUP($J18,Table4[],6,FALSE),"")</f>
        <v/>
      </c>
      <c r="P18" s="39" t="str">
        <f>IF(NOT($J18=""),VLOOKUP($J18,Table4[],7,FALSE),"")</f>
        <v/>
      </c>
      <c r="Q18" s="39" t="str">
        <f>IF(NOT($J18=""),VLOOKUP($J18,Table4[],8,FALSE),"")</f>
        <v/>
      </c>
      <c r="R18" s="45" t="str">
        <f t="shared" si="0"/>
        <v/>
      </c>
    </row>
    <row r="19" spans="1:18" ht="20.25" customHeight="1" x14ac:dyDescent="0.25">
      <c r="A19" s="34" t="s">
        <v>333</v>
      </c>
      <c r="B19" s="34" t="s">
        <v>46</v>
      </c>
      <c r="C19" s="34" t="s">
        <v>47</v>
      </c>
      <c r="D19" s="34">
        <v>0</v>
      </c>
      <c r="E19" s="34" t="s">
        <v>48</v>
      </c>
      <c r="F19" s="34" t="s">
        <v>44</v>
      </c>
      <c r="G19" s="34">
        <v>89128</v>
      </c>
      <c r="H19" s="34" t="s">
        <v>49</v>
      </c>
      <c r="I19" s="35"/>
      <c r="J19" s="39" t="str">
        <f>IF(ISERROR(VLOOKUP($A19,Table4[Site Number],1,FALSE)),"",VLOOKUP($A19,Table4[Site Number],1,FALSE))</f>
        <v/>
      </c>
      <c r="K19" s="39" t="str">
        <f>IF(NOT($J19=""),VLOOKUP($J19,Table4[],2,FALSE),"")</f>
        <v/>
      </c>
      <c r="L19" s="39" t="str">
        <f>IF(NOT($J19=""),VLOOKUP($J19,Table4[],3,FALSE),"")</f>
        <v/>
      </c>
      <c r="M19" s="39" t="str">
        <f>IF(NOT($J19=""),VLOOKUP($J19,Table4[],4,FALSE),"")</f>
        <v/>
      </c>
      <c r="N19" s="39" t="str">
        <f>IF(NOT($J19=""),VLOOKUP($J19,Table4[],5,FALSE),"")</f>
        <v/>
      </c>
      <c r="O19" s="39" t="str">
        <f>IF(NOT($J19=""),VLOOKUP($J19,Table4[],6,FALSE),"")</f>
        <v/>
      </c>
      <c r="P19" s="39" t="str">
        <f>IF(NOT($J19=""),VLOOKUP($J19,Table4[],7,FALSE),"")</f>
        <v/>
      </c>
      <c r="Q19" s="39" t="str">
        <f>IF(NOT($J19=""),VLOOKUP($J19,Table4[],8,FALSE),"")</f>
        <v/>
      </c>
      <c r="R19" s="45" t="str">
        <f t="shared" si="0"/>
        <v/>
      </c>
    </row>
    <row r="20" spans="1:18" ht="20.25" customHeight="1" x14ac:dyDescent="0.25">
      <c r="A20" s="34" t="s">
        <v>334</v>
      </c>
      <c r="B20" s="34" t="s">
        <v>50</v>
      </c>
      <c r="C20" s="34" t="s">
        <v>51</v>
      </c>
      <c r="D20" s="34" t="s">
        <v>486</v>
      </c>
      <c r="E20" s="34" t="s">
        <v>43</v>
      </c>
      <c r="F20" s="34" t="s">
        <v>44</v>
      </c>
      <c r="G20" s="34">
        <v>89074</v>
      </c>
      <c r="H20" s="34" t="s">
        <v>52</v>
      </c>
      <c r="I20" s="35"/>
      <c r="J20" s="39" t="str">
        <f>IF(ISERROR(VLOOKUP($A20,Table4[Site Number],1,FALSE)),"",VLOOKUP($A20,Table4[Site Number],1,FALSE))</f>
        <v/>
      </c>
      <c r="K20" s="39" t="str">
        <f>IF(NOT($J20=""),VLOOKUP($J20,Table4[],2,FALSE),"")</f>
        <v/>
      </c>
      <c r="L20" s="39" t="str">
        <f>IF(NOT($J20=""),VLOOKUP($J20,Table4[],3,FALSE),"")</f>
        <v/>
      </c>
      <c r="M20" s="39" t="str">
        <f>IF(NOT($J20=""),VLOOKUP($J20,Table4[],4,FALSE),"")</f>
        <v/>
      </c>
      <c r="N20" s="39" t="str">
        <f>IF(NOT($J20=""),VLOOKUP($J20,Table4[],5,FALSE),"")</f>
        <v/>
      </c>
      <c r="O20" s="39" t="str">
        <f>IF(NOT($J20=""),VLOOKUP($J20,Table4[],6,FALSE),"")</f>
        <v/>
      </c>
      <c r="P20" s="39" t="str">
        <f>IF(NOT($J20=""),VLOOKUP($J20,Table4[],7,FALSE),"")</f>
        <v/>
      </c>
      <c r="Q20" s="39" t="str">
        <f>IF(NOT($J20=""),VLOOKUP($J20,Table4[],8,FALSE),"")</f>
        <v/>
      </c>
      <c r="R20" s="45" t="str">
        <f t="shared" si="0"/>
        <v/>
      </c>
    </row>
    <row r="21" spans="1:18" ht="20.25" customHeight="1" x14ac:dyDescent="0.25">
      <c r="A21" s="34" t="s">
        <v>335</v>
      </c>
      <c r="B21" s="34" t="s">
        <v>53</v>
      </c>
      <c r="C21" s="34" t="s">
        <v>54</v>
      </c>
      <c r="D21" s="34" t="s">
        <v>487</v>
      </c>
      <c r="E21" s="34" t="s">
        <v>48</v>
      </c>
      <c r="F21" s="34" t="s">
        <v>44</v>
      </c>
      <c r="G21" s="34">
        <v>89117</v>
      </c>
      <c r="H21" s="34" t="s">
        <v>55</v>
      </c>
      <c r="I21" s="35"/>
      <c r="J21" s="39" t="str">
        <f>IF(ISERROR(VLOOKUP($A21,Table4[Site Number],1,FALSE)),"",VLOOKUP($A21,Table4[Site Number],1,FALSE))</f>
        <v/>
      </c>
      <c r="K21" s="39" t="str">
        <f>IF(NOT($J21=""),VLOOKUP($J21,Table4[],2,FALSE),"")</f>
        <v/>
      </c>
      <c r="L21" s="39" t="str">
        <f>IF(NOT($J21=""),VLOOKUP($J21,Table4[],3,FALSE),"")</f>
        <v/>
      </c>
      <c r="M21" s="39" t="str">
        <f>IF(NOT($J21=""),VLOOKUP($J21,Table4[],4,FALSE),"")</f>
        <v/>
      </c>
      <c r="N21" s="39" t="str">
        <f>IF(NOT($J21=""),VLOOKUP($J21,Table4[],5,FALSE),"")</f>
        <v/>
      </c>
      <c r="O21" s="39" t="str">
        <f>IF(NOT($J21=""),VLOOKUP($J21,Table4[],6,FALSE),"")</f>
        <v/>
      </c>
      <c r="P21" s="39" t="str">
        <f>IF(NOT($J21=""),VLOOKUP($J21,Table4[],7,FALSE),"")</f>
        <v/>
      </c>
      <c r="Q21" s="39" t="str">
        <f>IF(NOT($J21=""),VLOOKUP($J21,Table4[],8,FALSE),"")</f>
        <v/>
      </c>
      <c r="R21" s="45" t="str">
        <f t="shared" si="0"/>
        <v/>
      </c>
    </row>
    <row r="22" spans="1:18" ht="20.25" customHeight="1" x14ac:dyDescent="0.25">
      <c r="A22" s="34" t="s">
        <v>336</v>
      </c>
      <c r="B22" s="34" t="s">
        <v>431</v>
      </c>
      <c r="C22" s="34" t="s">
        <v>434</v>
      </c>
      <c r="D22" s="34" t="s">
        <v>488</v>
      </c>
      <c r="E22" s="34" t="s">
        <v>288</v>
      </c>
      <c r="F22" s="34" t="s">
        <v>59</v>
      </c>
      <c r="G22" s="34">
        <v>68144</v>
      </c>
      <c r="H22" s="34" t="s">
        <v>435</v>
      </c>
      <c r="I22" s="35"/>
      <c r="J22" s="39" t="str">
        <f>IF(ISERROR(VLOOKUP($A22,Table4[Site Number],1,FALSE)),"",VLOOKUP($A22,Table4[Site Number],1,FALSE))</f>
        <v/>
      </c>
      <c r="K22" s="39" t="str">
        <f>IF(NOT($J22=""),VLOOKUP($J22,Table4[],2,FALSE),"")</f>
        <v/>
      </c>
      <c r="L22" s="39" t="str">
        <f>IF(NOT($J22=""),VLOOKUP($J22,Table4[],3,FALSE),"")</f>
        <v/>
      </c>
      <c r="M22" s="39" t="str">
        <f>IF(NOT($J22=""),VLOOKUP($J22,Table4[],4,FALSE),"")</f>
        <v/>
      </c>
      <c r="N22" s="39" t="str">
        <f>IF(NOT($J22=""),VLOOKUP($J22,Table4[],5,FALSE),"")</f>
        <v/>
      </c>
      <c r="O22" s="39" t="str">
        <f>IF(NOT($J22=""),VLOOKUP($J22,Table4[],6,FALSE),"")</f>
        <v/>
      </c>
      <c r="P22" s="39" t="str">
        <f>IF(NOT($J22=""),VLOOKUP($J22,Table4[],7,FALSE),"")</f>
        <v/>
      </c>
      <c r="Q22" s="39" t="str">
        <f>IF(NOT($J22=""),VLOOKUP($J22,Table4[],8,FALSE),"")</f>
        <v/>
      </c>
      <c r="R22" s="45" t="str">
        <f t="shared" si="0"/>
        <v/>
      </c>
    </row>
    <row r="23" spans="1:18" ht="20.25" customHeight="1" x14ac:dyDescent="0.25">
      <c r="A23" s="34" t="s">
        <v>337</v>
      </c>
      <c r="B23" s="34" t="s">
        <v>56</v>
      </c>
      <c r="C23" s="34" t="s">
        <v>57</v>
      </c>
      <c r="D23" s="34" t="s">
        <v>244</v>
      </c>
      <c r="E23" s="34" t="s">
        <v>58</v>
      </c>
      <c r="F23" s="34" t="s">
        <v>59</v>
      </c>
      <c r="G23" s="34">
        <v>68025</v>
      </c>
      <c r="H23" s="34" t="s">
        <v>60</v>
      </c>
      <c r="I23" s="35"/>
      <c r="J23" s="39" t="str">
        <f>IF(ISERROR(VLOOKUP($A23,Table4[Site Number],1,FALSE)),"",VLOOKUP($A23,Table4[Site Number],1,FALSE))</f>
        <v/>
      </c>
      <c r="K23" s="39" t="str">
        <f>IF(NOT($J23=""),VLOOKUP($J23,Table4[],2,FALSE),"")</f>
        <v/>
      </c>
      <c r="L23" s="39" t="str">
        <f>IF(NOT($J23=""),VLOOKUP($J23,Table4[],3,FALSE),"")</f>
        <v/>
      </c>
      <c r="M23" s="39" t="str">
        <f>IF(NOT($J23=""),VLOOKUP($J23,Table4[],4,FALSE),"")</f>
        <v/>
      </c>
      <c r="N23" s="39" t="str">
        <f>IF(NOT($J23=""),VLOOKUP($J23,Table4[],5,FALSE),"")</f>
        <v/>
      </c>
      <c r="O23" s="39" t="str">
        <f>IF(NOT($J23=""),VLOOKUP($J23,Table4[],6,FALSE),"")</f>
        <v/>
      </c>
      <c r="P23" s="39" t="str">
        <f>IF(NOT($J23=""),VLOOKUP($J23,Table4[],7,FALSE),"")</f>
        <v/>
      </c>
      <c r="Q23" s="39" t="str">
        <f>IF(NOT($J23=""),VLOOKUP($J23,Table4[],8,FALSE),"")</f>
        <v/>
      </c>
      <c r="R23" s="45" t="str">
        <f t="shared" si="0"/>
        <v/>
      </c>
    </row>
    <row r="24" spans="1:18" ht="20.25" customHeight="1" x14ac:dyDescent="0.25">
      <c r="A24" s="34" t="s">
        <v>338</v>
      </c>
      <c r="B24" s="34" t="s">
        <v>61</v>
      </c>
      <c r="C24" s="34" t="s">
        <v>62</v>
      </c>
      <c r="D24" s="34" t="s">
        <v>448</v>
      </c>
      <c r="E24" s="34" t="s">
        <v>63</v>
      </c>
      <c r="F24" s="34" t="s">
        <v>59</v>
      </c>
      <c r="G24" s="34">
        <v>68022</v>
      </c>
      <c r="H24" s="34" t="s">
        <v>64</v>
      </c>
      <c r="I24" s="35"/>
      <c r="J24" s="39" t="str">
        <f>IF(ISERROR(VLOOKUP($A24,Table4[Site Number],1,FALSE)),"",VLOOKUP($A24,Table4[Site Number],1,FALSE))</f>
        <v/>
      </c>
      <c r="K24" s="39" t="str">
        <f>IF(NOT($J24=""),VLOOKUP($J24,Table4[],2,FALSE),"")</f>
        <v/>
      </c>
      <c r="L24" s="39" t="str">
        <f>IF(NOT($J24=""),VLOOKUP($J24,Table4[],3,FALSE),"")</f>
        <v/>
      </c>
      <c r="M24" s="39" t="str">
        <f>IF(NOT($J24=""),VLOOKUP($J24,Table4[],4,FALSE),"")</f>
        <v/>
      </c>
      <c r="N24" s="39" t="str">
        <f>IF(NOT($J24=""),VLOOKUP($J24,Table4[],5,FALSE),"")</f>
        <v/>
      </c>
      <c r="O24" s="39" t="str">
        <f>IF(NOT($J24=""),VLOOKUP($J24,Table4[],6,FALSE),"")</f>
        <v/>
      </c>
      <c r="P24" s="39" t="str">
        <f>IF(NOT($J24=""),VLOOKUP($J24,Table4[],7,FALSE),"")</f>
        <v/>
      </c>
      <c r="Q24" s="39" t="str">
        <f>IF(NOT($J24=""),VLOOKUP($J24,Table4[],8,FALSE),"")</f>
        <v/>
      </c>
      <c r="R24" s="45" t="str">
        <f t="shared" si="0"/>
        <v/>
      </c>
    </row>
    <row r="25" spans="1:18" ht="20.25" customHeight="1" x14ac:dyDescent="0.25">
      <c r="A25" s="34" t="s">
        <v>339</v>
      </c>
      <c r="B25" s="34" t="s">
        <v>65</v>
      </c>
      <c r="C25" s="34" t="s">
        <v>66</v>
      </c>
      <c r="D25" s="34" t="s">
        <v>312</v>
      </c>
      <c r="E25" s="34" t="s">
        <v>67</v>
      </c>
      <c r="F25" s="34" t="s">
        <v>68</v>
      </c>
      <c r="G25" s="34">
        <v>80909</v>
      </c>
      <c r="H25" s="34" t="s">
        <v>69</v>
      </c>
      <c r="I25" s="35"/>
      <c r="J25" s="39" t="str">
        <f>IF(ISERROR(VLOOKUP($A25,Table4[Site Number],1,FALSE)),"",VLOOKUP($A25,Table4[Site Number],1,FALSE))</f>
        <v/>
      </c>
      <c r="K25" s="39" t="str">
        <f>IF(NOT($J25=""),VLOOKUP($J25,Table4[],2,FALSE),"")</f>
        <v/>
      </c>
      <c r="L25" s="39" t="str">
        <f>IF(NOT($J25=""),VLOOKUP($J25,Table4[],3,FALSE),"")</f>
        <v/>
      </c>
      <c r="M25" s="39" t="str">
        <f>IF(NOT($J25=""),VLOOKUP($J25,Table4[],4,FALSE),"")</f>
        <v/>
      </c>
      <c r="N25" s="39" t="str">
        <f>IF(NOT($J25=""),VLOOKUP($J25,Table4[],5,FALSE),"")</f>
        <v/>
      </c>
      <c r="O25" s="39" t="str">
        <f>IF(NOT($J25=""),VLOOKUP($J25,Table4[],6,FALSE),"")</f>
        <v/>
      </c>
      <c r="P25" s="39" t="str">
        <f>IF(NOT($J25=""),VLOOKUP($J25,Table4[],7,FALSE),"")</f>
        <v/>
      </c>
      <c r="Q25" s="39" t="str">
        <f>IF(NOT($J25=""),VLOOKUP($J25,Table4[],8,FALSE),"")</f>
        <v/>
      </c>
      <c r="R25" s="45" t="str">
        <f t="shared" si="0"/>
        <v/>
      </c>
    </row>
    <row r="26" spans="1:18" ht="20.25" customHeight="1" x14ac:dyDescent="0.25">
      <c r="A26" s="34" t="s">
        <v>340</v>
      </c>
      <c r="B26" s="34" t="s">
        <v>70</v>
      </c>
      <c r="C26" s="34" t="s">
        <v>71</v>
      </c>
      <c r="D26" s="34">
        <v>0</v>
      </c>
      <c r="E26" s="34" t="s">
        <v>72</v>
      </c>
      <c r="F26" s="34" t="s">
        <v>19</v>
      </c>
      <c r="G26" s="34">
        <v>92083</v>
      </c>
      <c r="H26" s="34" t="s">
        <v>73</v>
      </c>
      <c r="I26" s="35"/>
      <c r="J26" s="39" t="str">
        <f>IF(ISERROR(VLOOKUP($A26,Table4[Site Number],1,FALSE)),"",VLOOKUP($A26,Table4[Site Number],1,FALSE))</f>
        <v/>
      </c>
      <c r="K26" s="39" t="str">
        <f>IF(NOT($J26=""),VLOOKUP($J26,Table4[],2,FALSE),"")</f>
        <v/>
      </c>
      <c r="L26" s="39" t="str">
        <f>IF(NOT($J26=""),VLOOKUP($J26,Table4[],3,FALSE),"")</f>
        <v/>
      </c>
      <c r="M26" s="39" t="str">
        <f>IF(NOT($J26=""),VLOOKUP($J26,Table4[],4,FALSE),"")</f>
        <v/>
      </c>
      <c r="N26" s="39" t="str">
        <f>IF(NOT($J26=""),VLOOKUP($J26,Table4[],5,FALSE),"")</f>
        <v/>
      </c>
      <c r="O26" s="39" t="str">
        <f>IF(NOT($J26=""),VLOOKUP($J26,Table4[],6,FALSE),"")</f>
        <v/>
      </c>
      <c r="P26" s="39" t="str">
        <f>IF(NOT($J26=""),VLOOKUP($J26,Table4[],7,FALSE),"")</f>
        <v/>
      </c>
      <c r="Q26" s="39" t="str">
        <f>IF(NOT($J26=""),VLOOKUP($J26,Table4[],8,FALSE),"")</f>
        <v/>
      </c>
      <c r="R26" s="45" t="str">
        <f t="shared" si="0"/>
        <v/>
      </c>
    </row>
    <row r="27" spans="1:18" ht="20.25" customHeight="1" x14ac:dyDescent="0.25">
      <c r="A27" s="34" t="s">
        <v>341</v>
      </c>
      <c r="B27" s="34" t="s">
        <v>74</v>
      </c>
      <c r="C27" s="34" t="s">
        <v>75</v>
      </c>
      <c r="D27" s="34" t="s">
        <v>449</v>
      </c>
      <c r="E27" s="34" t="s">
        <v>76</v>
      </c>
      <c r="F27" s="34" t="s">
        <v>19</v>
      </c>
      <c r="G27" s="34">
        <v>92008</v>
      </c>
      <c r="H27" s="34" t="s">
        <v>77</v>
      </c>
      <c r="I27" s="35"/>
      <c r="J27" s="39" t="str">
        <f>IF(ISERROR(VLOOKUP($A27,Table4[Site Number],1,FALSE)),"",VLOOKUP($A27,Table4[Site Number],1,FALSE))</f>
        <v/>
      </c>
      <c r="K27" s="39" t="str">
        <f>IF(NOT($J27=""),VLOOKUP($J27,Table4[],2,FALSE),"")</f>
        <v/>
      </c>
      <c r="L27" s="39" t="str">
        <f>IF(NOT($J27=""),VLOOKUP($J27,Table4[],3,FALSE),"")</f>
        <v/>
      </c>
      <c r="M27" s="39" t="str">
        <f>IF(NOT($J27=""),VLOOKUP($J27,Table4[],4,FALSE),"")</f>
        <v/>
      </c>
      <c r="N27" s="39" t="str">
        <f>IF(NOT($J27=""),VLOOKUP($J27,Table4[],5,FALSE),"")</f>
        <v/>
      </c>
      <c r="O27" s="39" t="str">
        <f>IF(NOT($J27=""),VLOOKUP($J27,Table4[],6,FALSE),"")</f>
        <v/>
      </c>
      <c r="P27" s="39" t="str">
        <f>IF(NOT($J27=""),VLOOKUP($J27,Table4[],7,FALSE),"")</f>
        <v/>
      </c>
      <c r="Q27" s="39" t="str">
        <f>IF(NOT($J27=""),VLOOKUP($J27,Table4[],8,FALSE),"")</f>
        <v/>
      </c>
      <c r="R27" s="45" t="str">
        <f t="shared" si="0"/>
        <v/>
      </c>
    </row>
    <row r="28" spans="1:18" ht="20.25" customHeight="1" x14ac:dyDescent="0.25">
      <c r="A28" s="34" t="s">
        <v>342</v>
      </c>
      <c r="B28" s="34" t="s">
        <v>431</v>
      </c>
      <c r="C28" s="34" t="s">
        <v>433</v>
      </c>
      <c r="D28" s="34" t="s">
        <v>488</v>
      </c>
      <c r="E28" s="34" t="s">
        <v>78</v>
      </c>
      <c r="F28" s="34" t="s">
        <v>79</v>
      </c>
      <c r="G28" s="34">
        <v>47714</v>
      </c>
      <c r="H28" s="34" t="s">
        <v>444</v>
      </c>
      <c r="I28" s="35"/>
      <c r="J28" s="39" t="str">
        <f>IF(ISERROR(VLOOKUP($A28,Table4[Site Number],1,FALSE)),"",VLOOKUP($A28,Table4[Site Number],1,FALSE))</f>
        <v/>
      </c>
      <c r="K28" s="39" t="str">
        <f>IF(NOT($J28=""),VLOOKUP($J28,Table4[],2,FALSE),"")</f>
        <v/>
      </c>
      <c r="L28" s="39" t="str">
        <f>IF(NOT($J28=""),VLOOKUP($J28,Table4[],3,FALSE),"")</f>
        <v/>
      </c>
      <c r="M28" s="39" t="str">
        <f>IF(NOT($J28=""),VLOOKUP($J28,Table4[],4,FALSE),"")</f>
        <v/>
      </c>
      <c r="N28" s="39" t="str">
        <f>IF(NOT($J28=""),VLOOKUP($J28,Table4[],5,FALSE),"")</f>
        <v/>
      </c>
      <c r="O28" s="39" t="str">
        <f>IF(NOT($J28=""),VLOOKUP($J28,Table4[],6,FALSE),"")</f>
        <v/>
      </c>
      <c r="P28" s="39" t="str">
        <f>IF(NOT($J28=""),VLOOKUP($J28,Table4[],7,FALSE),"")</f>
        <v/>
      </c>
      <c r="Q28" s="39" t="str">
        <f>IF(NOT($J28=""),VLOOKUP($J28,Table4[],8,FALSE),"")</f>
        <v/>
      </c>
      <c r="R28" s="45" t="str">
        <f t="shared" si="0"/>
        <v/>
      </c>
    </row>
    <row r="29" spans="1:18" ht="20.25" customHeight="1" x14ac:dyDescent="0.25">
      <c r="A29" s="34" t="s">
        <v>343</v>
      </c>
      <c r="B29" s="34" t="s">
        <v>431</v>
      </c>
      <c r="C29" s="34" t="s">
        <v>432</v>
      </c>
      <c r="D29" s="34" t="s">
        <v>488</v>
      </c>
      <c r="E29" s="34" t="s">
        <v>78</v>
      </c>
      <c r="F29" s="34" t="s">
        <v>79</v>
      </c>
      <c r="G29" s="34">
        <v>47715</v>
      </c>
      <c r="H29" s="34" t="s">
        <v>443</v>
      </c>
      <c r="I29" s="35"/>
      <c r="J29" s="39" t="str">
        <f>IF(ISERROR(VLOOKUP($A29,Table4[Site Number],1,FALSE)),"",VLOOKUP($A29,Table4[Site Number],1,FALSE))</f>
        <v/>
      </c>
      <c r="K29" s="39" t="str">
        <f>IF(NOT($J29=""),VLOOKUP($J29,Table4[],2,FALSE),"")</f>
        <v/>
      </c>
      <c r="L29" s="39" t="str">
        <f>IF(NOT($J29=""),VLOOKUP($J29,Table4[],3,FALSE),"")</f>
        <v/>
      </c>
      <c r="M29" s="39" t="str">
        <f>IF(NOT($J29=""),VLOOKUP($J29,Table4[],4,FALSE),"")</f>
        <v/>
      </c>
      <c r="N29" s="39" t="str">
        <f>IF(NOT($J29=""),VLOOKUP($J29,Table4[],5,FALSE),"")</f>
        <v/>
      </c>
      <c r="O29" s="39" t="str">
        <f>IF(NOT($J29=""),VLOOKUP($J29,Table4[],6,FALSE),"")</f>
        <v/>
      </c>
      <c r="P29" s="39" t="str">
        <f>IF(NOT($J29=""),VLOOKUP($J29,Table4[],7,FALSE),"")</f>
        <v/>
      </c>
      <c r="Q29" s="39" t="str">
        <f>IF(NOT($J29=""),VLOOKUP($J29,Table4[],8,FALSE),"")</f>
        <v/>
      </c>
      <c r="R29" s="45" t="str">
        <f t="shared" si="0"/>
        <v/>
      </c>
    </row>
    <row r="30" spans="1:18" ht="20.25" customHeight="1" x14ac:dyDescent="0.25">
      <c r="A30" s="34" t="s">
        <v>344</v>
      </c>
      <c r="B30" s="34" t="s">
        <v>80</v>
      </c>
      <c r="C30" s="34" t="s">
        <v>81</v>
      </c>
      <c r="D30" s="34" t="s">
        <v>450</v>
      </c>
      <c r="E30" s="34" t="s">
        <v>80</v>
      </c>
      <c r="F30" s="34" t="s">
        <v>82</v>
      </c>
      <c r="G30" s="34">
        <v>44311</v>
      </c>
      <c r="H30" s="34" t="s">
        <v>83</v>
      </c>
      <c r="I30" s="35"/>
      <c r="J30" s="39" t="str">
        <f>IF(ISERROR(VLOOKUP($A30,Table4[Site Number],1,FALSE)),"",VLOOKUP($A30,Table4[Site Number],1,FALSE))</f>
        <v/>
      </c>
      <c r="K30" s="39" t="str">
        <f>IF(NOT($J30=""),VLOOKUP($J30,Table4[],2,FALSE),"")</f>
        <v/>
      </c>
      <c r="L30" s="39" t="str">
        <f>IF(NOT($J30=""),VLOOKUP($J30,Table4[],3,FALSE),"")</f>
        <v/>
      </c>
      <c r="M30" s="39" t="str">
        <f>IF(NOT($J30=""),VLOOKUP($J30,Table4[],4,FALSE),"")</f>
        <v/>
      </c>
      <c r="N30" s="39" t="str">
        <f>IF(NOT($J30=""),VLOOKUP($J30,Table4[],5,FALSE),"")</f>
        <v/>
      </c>
      <c r="O30" s="39" t="str">
        <f>IF(NOT($J30=""),VLOOKUP($J30,Table4[],6,FALSE),"")</f>
        <v/>
      </c>
      <c r="P30" s="39" t="str">
        <f>IF(NOT($J30=""),VLOOKUP($J30,Table4[],7,FALSE),"")</f>
        <v/>
      </c>
      <c r="Q30" s="39" t="str">
        <f>IF(NOT($J30=""),VLOOKUP($J30,Table4[],8,FALSE),"")</f>
        <v/>
      </c>
      <c r="R30" s="45" t="str">
        <f t="shared" si="0"/>
        <v/>
      </c>
    </row>
    <row r="31" spans="1:18" ht="20.25" customHeight="1" x14ac:dyDescent="0.25">
      <c r="A31" s="34" t="s">
        <v>345</v>
      </c>
      <c r="B31" s="34" t="s">
        <v>84</v>
      </c>
      <c r="C31" s="34" t="s">
        <v>85</v>
      </c>
      <c r="D31" s="34" t="s">
        <v>451</v>
      </c>
      <c r="E31" s="34" t="s">
        <v>84</v>
      </c>
      <c r="F31" s="34" t="s">
        <v>86</v>
      </c>
      <c r="G31" s="34">
        <v>30328</v>
      </c>
      <c r="H31" s="34" t="s">
        <v>87</v>
      </c>
      <c r="I31" s="35"/>
      <c r="J31" s="39" t="str">
        <f>IF(ISERROR(VLOOKUP($A31,Table4[Site Number],1,FALSE)),"",VLOOKUP($A31,Table4[Site Number],1,FALSE))</f>
        <v/>
      </c>
      <c r="K31" s="39" t="str">
        <f>IF(NOT($J31=""),VLOOKUP($J31,Table4[],2,FALSE),"")</f>
        <v/>
      </c>
      <c r="L31" s="39" t="str">
        <f>IF(NOT($J31=""),VLOOKUP($J31,Table4[],3,FALSE),"")</f>
        <v/>
      </c>
      <c r="M31" s="39" t="str">
        <f>IF(NOT($J31=""),VLOOKUP($J31,Table4[],4,FALSE),"")</f>
        <v/>
      </c>
      <c r="N31" s="39" t="str">
        <f>IF(NOT($J31=""),VLOOKUP($J31,Table4[],5,FALSE),"")</f>
        <v/>
      </c>
      <c r="O31" s="39" t="str">
        <f>IF(NOT($J31=""),VLOOKUP($J31,Table4[],6,FALSE),"")</f>
        <v/>
      </c>
      <c r="P31" s="39" t="str">
        <f>IF(NOT($J31=""),VLOOKUP($J31,Table4[],7,FALSE),"")</f>
        <v/>
      </c>
      <c r="Q31" s="39" t="str">
        <f>IF(NOT($J31=""),VLOOKUP($J31,Table4[],8,FALSE),"")</f>
        <v/>
      </c>
      <c r="R31" s="45" t="str">
        <f t="shared" si="0"/>
        <v/>
      </c>
    </row>
    <row r="32" spans="1:18" ht="20.25" customHeight="1" x14ac:dyDescent="0.25">
      <c r="A32" s="34" t="s">
        <v>346</v>
      </c>
      <c r="B32" s="34" t="s">
        <v>88</v>
      </c>
      <c r="C32" s="34" t="s">
        <v>89</v>
      </c>
      <c r="D32" s="34" t="s">
        <v>452</v>
      </c>
      <c r="E32" s="34" t="s">
        <v>90</v>
      </c>
      <c r="F32" s="34" t="s">
        <v>86</v>
      </c>
      <c r="G32" s="34">
        <v>30067</v>
      </c>
      <c r="H32" s="34" t="s">
        <v>91</v>
      </c>
      <c r="I32" s="35"/>
      <c r="J32" s="39" t="str">
        <f>IF(ISERROR(VLOOKUP($A32,Table4[Site Number],1,FALSE)),"",VLOOKUP($A32,Table4[Site Number],1,FALSE))</f>
        <v/>
      </c>
      <c r="K32" s="39" t="str">
        <f>IF(NOT($J32=""),VLOOKUP($J32,Table4[],2,FALSE),"")</f>
        <v/>
      </c>
      <c r="L32" s="39" t="str">
        <f>IF(NOT($J32=""),VLOOKUP($J32,Table4[],3,FALSE),"")</f>
        <v/>
      </c>
      <c r="M32" s="39" t="str">
        <f>IF(NOT($J32=""),VLOOKUP($J32,Table4[],4,FALSE),"")</f>
        <v/>
      </c>
      <c r="N32" s="39" t="str">
        <f>IF(NOT($J32=""),VLOOKUP($J32,Table4[],5,FALSE),"")</f>
        <v/>
      </c>
      <c r="O32" s="39" t="str">
        <f>IF(NOT($J32=""),VLOOKUP($J32,Table4[],6,FALSE),"")</f>
        <v/>
      </c>
      <c r="P32" s="39" t="str">
        <f>IF(NOT($J32=""),VLOOKUP($J32,Table4[],7,FALSE),"")</f>
        <v/>
      </c>
      <c r="Q32" s="39" t="str">
        <f>IF(NOT($J32=""),VLOOKUP($J32,Table4[],8,FALSE),"")</f>
        <v/>
      </c>
      <c r="R32" s="45" t="str">
        <f t="shared" si="0"/>
        <v/>
      </c>
    </row>
    <row r="33" spans="1:18" ht="20.25" customHeight="1" x14ac:dyDescent="0.25">
      <c r="A33" s="34" t="s">
        <v>347</v>
      </c>
      <c r="B33" s="34" t="s">
        <v>92</v>
      </c>
      <c r="C33" s="34" t="s">
        <v>93</v>
      </c>
      <c r="D33" s="34">
        <v>0</v>
      </c>
      <c r="E33" s="34" t="s">
        <v>94</v>
      </c>
      <c r="F33" s="34" t="s">
        <v>95</v>
      </c>
      <c r="G33" s="34">
        <v>35211</v>
      </c>
      <c r="H33" s="34" t="s">
        <v>96</v>
      </c>
      <c r="I33" s="35"/>
      <c r="J33" s="39" t="str">
        <f>IF(ISERROR(VLOOKUP($A33,Table4[Site Number],1,FALSE)),"",VLOOKUP($A33,Table4[Site Number],1,FALSE))</f>
        <v/>
      </c>
      <c r="K33" s="39" t="str">
        <f>IF(NOT($J33=""),VLOOKUP($J33,Table4[],2,FALSE),"")</f>
        <v/>
      </c>
      <c r="L33" s="39" t="str">
        <f>IF(NOT($J33=""),VLOOKUP($J33,Table4[],3,FALSE),"")</f>
        <v/>
      </c>
      <c r="M33" s="39" t="str">
        <f>IF(NOT($J33=""),VLOOKUP($J33,Table4[],4,FALSE),"")</f>
        <v/>
      </c>
      <c r="N33" s="39" t="str">
        <f>IF(NOT($J33=""),VLOOKUP($J33,Table4[],5,FALSE),"")</f>
        <v/>
      </c>
      <c r="O33" s="39" t="str">
        <f>IF(NOT($J33=""),VLOOKUP($J33,Table4[],6,FALSE),"")</f>
        <v/>
      </c>
      <c r="P33" s="39" t="str">
        <f>IF(NOT($J33=""),VLOOKUP($J33,Table4[],7,FALSE),"")</f>
        <v/>
      </c>
      <c r="Q33" s="39" t="str">
        <f>IF(NOT($J33=""),VLOOKUP($J33,Table4[],8,FALSE),"")</f>
        <v/>
      </c>
      <c r="R33" s="45" t="str">
        <f t="shared" si="0"/>
        <v/>
      </c>
    </row>
    <row r="34" spans="1:18" ht="20.25" customHeight="1" x14ac:dyDescent="0.25">
      <c r="A34" s="34" t="s">
        <v>348</v>
      </c>
      <c r="B34" s="34" t="s">
        <v>97</v>
      </c>
      <c r="C34" s="34" t="s">
        <v>98</v>
      </c>
      <c r="D34" s="34">
        <v>0</v>
      </c>
      <c r="E34" s="34" t="s">
        <v>99</v>
      </c>
      <c r="F34" s="34" t="s">
        <v>95</v>
      </c>
      <c r="G34" s="34">
        <v>35125</v>
      </c>
      <c r="H34" s="34" t="s">
        <v>100</v>
      </c>
      <c r="I34" s="35"/>
      <c r="J34" s="39" t="str">
        <f>IF(ISERROR(VLOOKUP($A34,Table4[Site Number],1,FALSE)),"",VLOOKUP($A34,Table4[Site Number],1,FALSE))</f>
        <v/>
      </c>
      <c r="K34" s="39" t="str">
        <f>IF(NOT($J34=""),VLOOKUP($J34,Table4[],2,FALSE),"")</f>
        <v/>
      </c>
      <c r="L34" s="39" t="str">
        <f>IF(NOT($J34=""),VLOOKUP($J34,Table4[],3,FALSE),"")</f>
        <v/>
      </c>
      <c r="M34" s="39" t="str">
        <f>IF(NOT($J34=""),VLOOKUP($J34,Table4[],4,FALSE),"")</f>
        <v/>
      </c>
      <c r="N34" s="39" t="str">
        <f>IF(NOT($J34=""),VLOOKUP($J34,Table4[],5,FALSE),"")</f>
        <v/>
      </c>
      <c r="O34" s="39" t="str">
        <f>IF(NOT($J34=""),VLOOKUP($J34,Table4[],6,FALSE),"")</f>
        <v/>
      </c>
      <c r="P34" s="39" t="str">
        <f>IF(NOT($J34=""),VLOOKUP($J34,Table4[],7,FALSE),"")</f>
        <v/>
      </c>
      <c r="Q34" s="39" t="str">
        <f>IF(NOT($J34=""),VLOOKUP($J34,Table4[],8,FALSE),"")</f>
        <v/>
      </c>
      <c r="R34" s="45" t="str">
        <f t="shared" si="0"/>
        <v/>
      </c>
    </row>
    <row r="35" spans="1:18" ht="20.25" customHeight="1" x14ac:dyDescent="0.25">
      <c r="A35" s="34" t="s">
        <v>349</v>
      </c>
      <c r="B35" s="34" t="s">
        <v>101</v>
      </c>
      <c r="C35" s="34" t="s">
        <v>102</v>
      </c>
      <c r="D35" s="34" t="s">
        <v>453</v>
      </c>
      <c r="E35" s="34" t="s">
        <v>103</v>
      </c>
      <c r="F35" s="34" t="s">
        <v>95</v>
      </c>
      <c r="G35" s="34">
        <v>35802</v>
      </c>
      <c r="H35" s="34"/>
      <c r="I35" s="35"/>
      <c r="J35" s="39" t="str">
        <f>IF(ISERROR(VLOOKUP($A35,Table4[Site Number],1,FALSE)),"",VLOOKUP($A35,Table4[Site Number],1,FALSE))</f>
        <v/>
      </c>
      <c r="K35" s="39" t="str">
        <f>IF(NOT($J35=""),VLOOKUP($J35,Table4[],2,FALSE),"")</f>
        <v/>
      </c>
      <c r="L35" s="39" t="str">
        <f>IF(NOT($J35=""),VLOOKUP($J35,Table4[],3,FALSE),"")</f>
        <v/>
      </c>
      <c r="M35" s="39" t="str">
        <f>IF(NOT($J35=""),VLOOKUP($J35,Table4[],4,FALSE),"")</f>
        <v/>
      </c>
      <c r="N35" s="39" t="str">
        <f>IF(NOT($J35=""),VLOOKUP($J35,Table4[],5,FALSE),"")</f>
        <v/>
      </c>
      <c r="O35" s="39" t="str">
        <f>IF(NOT($J35=""),VLOOKUP($J35,Table4[],6,FALSE),"")</f>
        <v/>
      </c>
      <c r="P35" s="39" t="str">
        <f>IF(NOT($J35=""),VLOOKUP($J35,Table4[],7,FALSE),"")</f>
        <v/>
      </c>
      <c r="Q35" s="39" t="str">
        <f>IF(NOT($J35=""),VLOOKUP($J35,Table4[],8,FALSE),"")</f>
        <v/>
      </c>
      <c r="R35" s="45" t="str">
        <f t="shared" si="0"/>
        <v/>
      </c>
    </row>
    <row r="36" spans="1:18" ht="20.25" customHeight="1" x14ac:dyDescent="0.25">
      <c r="A36" s="34" t="s">
        <v>350</v>
      </c>
      <c r="B36" s="34" t="s">
        <v>104</v>
      </c>
      <c r="C36" s="34" t="s">
        <v>105</v>
      </c>
      <c r="D36" s="34" t="s">
        <v>454</v>
      </c>
      <c r="E36" s="34" t="s">
        <v>104</v>
      </c>
      <c r="F36" s="34" t="s">
        <v>2</v>
      </c>
      <c r="G36" s="34">
        <v>85251</v>
      </c>
      <c r="H36" s="34" t="s">
        <v>106</v>
      </c>
      <c r="I36" s="35"/>
      <c r="J36" s="39" t="str">
        <f>IF(ISERROR(VLOOKUP($A36,Table4[Site Number],1,FALSE)),"",VLOOKUP($A36,Table4[Site Number],1,FALSE))</f>
        <v/>
      </c>
      <c r="K36" s="39" t="str">
        <f>IF(NOT($J36=""),VLOOKUP($J36,Table4[],2,FALSE),"")</f>
        <v/>
      </c>
      <c r="L36" s="39" t="str">
        <f>IF(NOT($J36=""),VLOOKUP($J36,Table4[],3,FALSE),"")</f>
        <v/>
      </c>
      <c r="M36" s="39" t="str">
        <f>IF(NOT($J36=""),VLOOKUP($J36,Table4[],4,FALSE),"")</f>
        <v/>
      </c>
      <c r="N36" s="39" t="str">
        <f>IF(NOT($J36=""),VLOOKUP($J36,Table4[],5,FALSE),"")</f>
        <v/>
      </c>
      <c r="O36" s="39" t="str">
        <f>IF(NOT($J36=""),VLOOKUP($J36,Table4[],6,FALSE),"")</f>
        <v/>
      </c>
      <c r="P36" s="39" t="str">
        <f>IF(NOT($J36=""),VLOOKUP($J36,Table4[],7,FALSE),"")</f>
        <v/>
      </c>
      <c r="Q36" s="39" t="str">
        <f>IF(NOT($J36=""),VLOOKUP($J36,Table4[],8,FALSE),"")</f>
        <v/>
      </c>
      <c r="R36" s="45" t="str">
        <f t="shared" si="0"/>
        <v/>
      </c>
    </row>
    <row r="37" spans="1:18" ht="20.25" customHeight="1" x14ac:dyDescent="0.25">
      <c r="A37" s="34" t="s">
        <v>351</v>
      </c>
      <c r="B37" s="34" t="s">
        <v>107</v>
      </c>
      <c r="C37" s="34" t="s">
        <v>108</v>
      </c>
      <c r="D37" s="34" t="s">
        <v>455</v>
      </c>
      <c r="E37" s="34" t="s">
        <v>107</v>
      </c>
      <c r="F37" s="34" t="s">
        <v>82</v>
      </c>
      <c r="G37" s="34">
        <v>45236</v>
      </c>
      <c r="H37" s="34" t="s">
        <v>109</v>
      </c>
      <c r="I37" s="35"/>
      <c r="J37" s="39" t="str">
        <f>IF(ISERROR(VLOOKUP($A37,Table4[Site Number],1,FALSE)),"",VLOOKUP($A37,Table4[Site Number],1,FALSE))</f>
        <v/>
      </c>
      <c r="K37" s="39" t="str">
        <f>IF(NOT($J37=""),VLOOKUP($J37,Table4[],2,FALSE),"")</f>
        <v/>
      </c>
      <c r="L37" s="39" t="str">
        <f>IF(NOT($J37=""),VLOOKUP($J37,Table4[],3,FALSE),"")</f>
        <v/>
      </c>
      <c r="M37" s="39" t="str">
        <f>IF(NOT($J37=""),VLOOKUP($J37,Table4[],4,FALSE),"")</f>
        <v/>
      </c>
      <c r="N37" s="39" t="str">
        <f>IF(NOT($J37=""),VLOOKUP($J37,Table4[],5,FALSE),"")</f>
        <v/>
      </c>
      <c r="O37" s="39" t="str">
        <f>IF(NOT($J37=""),VLOOKUP($J37,Table4[],6,FALSE),"")</f>
        <v/>
      </c>
      <c r="P37" s="39" t="str">
        <f>IF(NOT($J37=""),VLOOKUP($J37,Table4[],7,FALSE),"")</f>
        <v/>
      </c>
      <c r="Q37" s="39" t="str">
        <f>IF(NOT($J37=""),VLOOKUP($J37,Table4[],8,FALSE),"")</f>
        <v/>
      </c>
      <c r="R37" s="45" t="str">
        <f t="shared" si="0"/>
        <v/>
      </c>
    </row>
    <row r="38" spans="1:18" ht="20.25" customHeight="1" x14ac:dyDescent="0.25">
      <c r="A38" s="34" t="s">
        <v>352</v>
      </c>
      <c r="B38" s="34" t="s">
        <v>110</v>
      </c>
      <c r="C38" s="34" t="s">
        <v>111</v>
      </c>
      <c r="D38" s="34" t="s">
        <v>456</v>
      </c>
      <c r="E38" s="34" t="s">
        <v>110</v>
      </c>
      <c r="F38" s="34" t="s">
        <v>82</v>
      </c>
      <c r="G38" s="34">
        <v>43212</v>
      </c>
      <c r="H38" s="34" t="s">
        <v>112</v>
      </c>
      <c r="I38" s="35"/>
      <c r="J38" s="39" t="str">
        <f>IF(ISERROR(VLOOKUP($A38,Table4[Site Number],1,FALSE)),"",VLOOKUP($A38,Table4[Site Number],1,FALSE))</f>
        <v/>
      </c>
      <c r="K38" s="39" t="str">
        <f>IF(NOT($J38=""),VLOOKUP($J38,Table4[],2,FALSE),"")</f>
        <v/>
      </c>
      <c r="L38" s="39" t="str">
        <f>IF(NOT($J38=""),VLOOKUP($J38,Table4[],3,FALSE),"")</f>
        <v/>
      </c>
      <c r="M38" s="39" t="str">
        <f>IF(NOT($J38=""),VLOOKUP($J38,Table4[],4,FALSE),"")</f>
        <v/>
      </c>
      <c r="N38" s="39" t="str">
        <f>IF(NOT($J38=""),VLOOKUP($J38,Table4[],5,FALSE),"")</f>
        <v/>
      </c>
      <c r="O38" s="39" t="str">
        <f>IF(NOT($J38=""),VLOOKUP($J38,Table4[],6,FALSE),"")</f>
        <v/>
      </c>
      <c r="P38" s="39" t="str">
        <f>IF(NOT($J38=""),VLOOKUP($J38,Table4[],7,FALSE),"")</f>
        <v/>
      </c>
      <c r="Q38" s="39" t="str">
        <f>IF(NOT($J38=""),VLOOKUP($J38,Table4[],8,FALSE),"")</f>
        <v/>
      </c>
      <c r="R38" s="45" t="str">
        <f t="shared" si="0"/>
        <v/>
      </c>
    </row>
    <row r="39" spans="1:18" ht="20.25" customHeight="1" x14ac:dyDescent="0.25">
      <c r="A39" s="34" t="s">
        <v>353</v>
      </c>
      <c r="B39" s="34" t="s">
        <v>431</v>
      </c>
      <c r="C39" s="34" t="s">
        <v>437</v>
      </c>
      <c r="D39" s="34" t="s">
        <v>488</v>
      </c>
      <c r="E39" s="34" t="s">
        <v>113</v>
      </c>
      <c r="F39" s="34" t="s">
        <v>114</v>
      </c>
      <c r="G39" s="34">
        <v>29650</v>
      </c>
      <c r="H39" s="34" t="s">
        <v>446</v>
      </c>
      <c r="I39" s="35"/>
      <c r="J39" s="39" t="str">
        <f>IF(ISERROR(VLOOKUP($A39,Table4[Site Number],1,FALSE)),"",VLOOKUP($A39,Table4[Site Number],1,FALSE))</f>
        <v/>
      </c>
      <c r="K39" s="39" t="str">
        <f>IF(NOT($J39=""),VLOOKUP($J39,Table4[],2,FALSE),"")</f>
        <v/>
      </c>
      <c r="L39" s="39" t="str">
        <f>IF(NOT($J39=""),VLOOKUP($J39,Table4[],3,FALSE),"")</f>
        <v/>
      </c>
      <c r="M39" s="39" t="str">
        <f>IF(NOT($J39=""),VLOOKUP($J39,Table4[],4,FALSE),"")</f>
        <v/>
      </c>
      <c r="N39" s="39" t="str">
        <f>IF(NOT($J39=""),VLOOKUP($J39,Table4[],5,FALSE),"")</f>
        <v/>
      </c>
      <c r="O39" s="39" t="str">
        <f>IF(NOT($J39=""),VLOOKUP($J39,Table4[],6,FALSE),"")</f>
        <v/>
      </c>
      <c r="P39" s="39" t="str">
        <f>IF(NOT($J39=""),VLOOKUP($J39,Table4[],7,FALSE),"")</f>
        <v/>
      </c>
      <c r="Q39" s="39" t="str">
        <f>IF(NOT($J39=""),VLOOKUP($J39,Table4[],8,FALSE),"")</f>
        <v/>
      </c>
      <c r="R39" s="45" t="str">
        <f t="shared" si="0"/>
        <v/>
      </c>
    </row>
    <row r="40" spans="1:18" ht="20.25" customHeight="1" x14ac:dyDescent="0.25">
      <c r="A40" s="34" t="s">
        <v>354</v>
      </c>
      <c r="B40" s="34" t="s">
        <v>115</v>
      </c>
      <c r="C40" s="34" t="s">
        <v>116</v>
      </c>
      <c r="D40" s="34">
        <v>0</v>
      </c>
      <c r="E40" s="34" t="s">
        <v>115</v>
      </c>
      <c r="F40" s="34" t="s">
        <v>114</v>
      </c>
      <c r="G40" s="34">
        <v>29621</v>
      </c>
      <c r="H40" s="34" t="s">
        <v>117</v>
      </c>
      <c r="I40" s="35"/>
      <c r="J40" s="39" t="str">
        <f>IF(ISERROR(VLOOKUP($A40,Table4[Site Number],1,FALSE)),"",VLOOKUP($A40,Table4[Site Number],1,FALSE))</f>
        <v/>
      </c>
      <c r="K40" s="39" t="str">
        <f>IF(NOT($J40=""),VLOOKUP($J40,Table4[],2,FALSE),"")</f>
        <v/>
      </c>
      <c r="L40" s="39" t="str">
        <f>IF(NOT($J40=""),VLOOKUP($J40,Table4[],3,FALSE),"")</f>
        <v/>
      </c>
      <c r="M40" s="39" t="str">
        <f>IF(NOT($J40=""),VLOOKUP($J40,Table4[],4,FALSE),"")</f>
        <v/>
      </c>
      <c r="N40" s="39" t="str">
        <f>IF(NOT($J40=""),VLOOKUP($J40,Table4[],5,FALSE),"")</f>
        <v/>
      </c>
      <c r="O40" s="39" t="str">
        <f>IF(NOT($J40=""),VLOOKUP($J40,Table4[],6,FALSE),"")</f>
        <v/>
      </c>
      <c r="P40" s="39" t="str">
        <f>IF(NOT($J40=""),VLOOKUP($J40,Table4[],7,FALSE),"")</f>
        <v/>
      </c>
      <c r="Q40" s="39" t="str">
        <f>IF(NOT($J40=""),VLOOKUP($J40,Table4[],8,FALSE),"")</f>
        <v/>
      </c>
      <c r="R40" s="45" t="str">
        <f t="shared" si="0"/>
        <v/>
      </c>
    </row>
    <row r="41" spans="1:18" ht="20.25" customHeight="1" x14ac:dyDescent="0.25">
      <c r="A41" s="34" t="s">
        <v>355</v>
      </c>
      <c r="B41" s="34" t="s">
        <v>118</v>
      </c>
      <c r="C41" s="34" t="s">
        <v>119</v>
      </c>
      <c r="D41" s="34" t="s">
        <v>457</v>
      </c>
      <c r="E41" s="34" t="s">
        <v>115</v>
      </c>
      <c r="F41" s="34" t="s">
        <v>114</v>
      </c>
      <c r="G41" s="34">
        <v>29621</v>
      </c>
      <c r="H41" s="34" t="s">
        <v>120</v>
      </c>
      <c r="I41" s="35"/>
      <c r="J41" s="39" t="str">
        <f>IF(ISERROR(VLOOKUP($A41,Table4[Site Number],1,FALSE)),"",VLOOKUP($A41,Table4[Site Number],1,FALSE))</f>
        <v/>
      </c>
      <c r="K41" s="39" t="str">
        <f>IF(NOT($J41=""),VLOOKUP($J41,Table4[],2,FALSE),"")</f>
        <v/>
      </c>
      <c r="L41" s="39" t="str">
        <f>IF(NOT($J41=""),VLOOKUP($J41,Table4[],3,FALSE),"")</f>
        <v/>
      </c>
      <c r="M41" s="39" t="str">
        <f>IF(NOT($J41=""),VLOOKUP($J41,Table4[],4,FALSE),"")</f>
        <v/>
      </c>
      <c r="N41" s="39" t="str">
        <f>IF(NOT($J41=""),VLOOKUP($J41,Table4[],5,FALSE),"")</f>
        <v/>
      </c>
      <c r="O41" s="39" t="str">
        <f>IF(NOT($J41=""),VLOOKUP($J41,Table4[],6,FALSE),"")</f>
        <v/>
      </c>
      <c r="P41" s="39" t="str">
        <f>IF(NOT($J41=""),VLOOKUP($J41,Table4[],7,FALSE),"")</f>
        <v/>
      </c>
      <c r="Q41" s="39" t="str">
        <f>IF(NOT($J41=""),VLOOKUP($J41,Table4[],8,FALSE),"")</f>
        <v/>
      </c>
      <c r="R41" s="45" t="str">
        <f t="shared" si="0"/>
        <v/>
      </c>
    </row>
    <row r="42" spans="1:18" ht="20.25" customHeight="1" x14ac:dyDescent="0.25">
      <c r="A42" s="34" t="s">
        <v>357</v>
      </c>
      <c r="B42" s="34" t="s">
        <v>121</v>
      </c>
      <c r="C42" s="34" t="s">
        <v>122</v>
      </c>
      <c r="D42" s="34" t="s">
        <v>458</v>
      </c>
      <c r="E42" s="34" t="s">
        <v>123</v>
      </c>
      <c r="F42" s="34" t="s">
        <v>124</v>
      </c>
      <c r="G42" s="34">
        <v>75093</v>
      </c>
      <c r="H42" s="34" t="s">
        <v>125</v>
      </c>
      <c r="I42" s="35"/>
      <c r="J42" s="39" t="str">
        <f>IF(ISERROR(VLOOKUP($A42,Table4[Site Number],1,FALSE)),"",VLOOKUP($A42,Table4[Site Number],1,FALSE))</f>
        <v/>
      </c>
      <c r="K42" s="39" t="str">
        <f>IF(NOT($J42=""),VLOOKUP($J42,Table4[],2,FALSE),"")</f>
        <v/>
      </c>
      <c r="L42" s="39" t="str">
        <f>IF(NOT($J42=""),VLOOKUP($J42,Table4[],3,FALSE),"")</f>
        <v/>
      </c>
      <c r="M42" s="39" t="str">
        <f>IF(NOT($J42=""),VLOOKUP($J42,Table4[],4,FALSE),"")</f>
        <v/>
      </c>
      <c r="N42" s="39" t="str">
        <f>IF(NOT($J42=""),VLOOKUP($J42,Table4[],5,FALSE),"")</f>
        <v/>
      </c>
      <c r="O42" s="39" t="str">
        <f>IF(NOT($J42=""),VLOOKUP($J42,Table4[],6,FALSE),"")</f>
        <v/>
      </c>
      <c r="P42" s="39" t="str">
        <f>IF(NOT($J42=""),VLOOKUP($J42,Table4[],7,FALSE),"")</f>
        <v/>
      </c>
      <c r="Q42" s="39" t="str">
        <f>IF(NOT($J42=""),VLOOKUP($J42,Table4[],8,FALSE),"")</f>
        <v/>
      </c>
      <c r="R42" s="45" t="str">
        <f t="shared" si="0"/>
        <v/>
      </c>
    </row>
    <row r="43" spans="1:18" ht="20.25" customHeight="1" x14ac:dyDescent="0.25">
      <c r="A43" s="34" t="s">
        <v>358</v>
      </c>
      <c r="B43" s="34" t="s">
        <v>126</v>
      </c>
      <c r="C43" s="34" t="s">
        <v>127</v>
      </c>
      <c r="D43" s="34">
        <v>100</v>
      </c>
      <c r="E43" s="34" t="s">
        <v>123</v>
      </c>
      <c r="F43" s="34" t="s">
        <v>124</v>
      </c>
      <c r="G43" s="34">
        <v>75093</v>
      </c>
      <c r="H43" s="34" t="s">
        <v>128</v>
      </c>
      <c r="I43" s="35"/>
      <c r="J43" s="39" t="str">
        <f>IF(ISERROR(VLOOKUP($A43,Table4[Site Number],1,FALSE)),"",VLOOKUP($A43,Table4[Site Number],1,FALSE))</f>
        <v/>
      </c>
      <c r="K43" s="39" t="str">
        <f>IF(NOT($J43=""),VLOOKUP($J43,Table4[],2,FALSE),"")</f>
        <v/>
      </c>
      <c r="L43" s="39" t="str">
        <f>IF(NOT($J43=""),VLOOKUP($J43,Table4[],3,FALSE),"")</f>
        <v/>
      </c>
      <c r="M43" s="39" t="str">
        <f>IF(NOT($J43=""),VLOOKUP($J43,Table4[],4,FALSE),"")</f>
        <v/>
      </c>
      <c r="N43" s="39" t="str">
        <f>IF(NOT($J43=""),VLOOKUP($J43,Table4[],5,FALSE),"")</f>
        <v/>
      </c>
      <c r="O43" s="39" t="str">
        <f>IF(NOT($J43=""),VLOOKUP($J43,Table4[],6,FALSE),"")</f>
        <v/>
      </c>
      <c r="P43" s="39" t="str">
        <f>IF(NOT($J43=""),VLOOKUP($J43,Table4[],7,FALSE),"")</f>
        <v/>
      </c>
      <c r="Q43" s="39" t="str">
        <f>IF(NOT($J43=""),VLOOKUP($J43,Table4[],8,FALSE),"")</f>
        <v/>
      </c>
      <c r="R43" s="45" t="str">
        <f t="shared" si="0"/>
        <v/>
      </c>
    </row>
    <row r="44" spans="1:18" ht="20.25" customHeight="1" x14ac:dyDescent="0.25">
      <c r="A44" s="34" t="s">
        <v>359</v>
      </c>
      <c r="B44" s="34" t="s">
        <v>129</v>
      </c>
      <c r="C44" s="34" t="s">
        <v>459</v>
      </c>
      <c r="D44" s="34" t="s">
        <v>456</v>
      </c>
      <c r="E44" s="34" t="s">
        <v>130</v>
      </c>
      <c r="F44" s="34" t="s">
        <v>124</v>
      </c>
      <c r="G44" s="34">
        <v>75234</v>
      </c>
      <c r="H44" s="34" t="s">
        <v>131</v>
      </c>
      <c r="I44" s="35"/>
      <c r="J44" s="39" t="str">
        <f>IF(ISERROR(VLOOKUP($A44,Table4[Site Number],1,FALSE)),"",VLOOKUP($A44,Table4[Site Number],1,FALSE))</f>
        <v/>
      </c>
      <c r="K44" s="39" t="str">
        <f>IF(NOT($J44=""),VLOOKUP($J44,Table4[],2,FALSE),"")</f>
        <v/>
      </c>
      <c r="L44" s="39" t="str">
        <f>IF(NOT($J44=""),VLOOKUP($J44,Table4[],3,FALSE),"")</f>
        <v/>
      </c>
      <c r="M44" s="39" t="str">
        <f>IF(NOT($J44=""),VLOOKUP($J44,Table4[],4,FALSE),"")</f>
        <v/>
      </c>
      <c r="N44" s="39" t="str">
        <f>IF(NOT($J44=""),VLOOKUP($J44,Table4[],5,FALSE),"")</f>
        <v/>
      </c>
      <c r="O44" s="39" t="str">
        <f>IF(NOT($J44=""),VLOOKUP($J44,Table4[],6,FALSE),"")</f>
        <v/>
      </c>
      <c r="P44" s="39" t="str">
        <f>IF(NOT($J44=""),VLOOKUP($J44,Table4[],7,FALSE),"")</f>
        <v/>
      </c>
      <c r="Q44" s="39" t="str">
        <f>IF(NOT($J44=""),VLOOKUP($J44,Table4[],8,FALSE),"")</f>
        <v/>
      </c>
      <c r="R44" s="45" t="str">
        <f t="shared" si="0"/>
        <v/>
      </c>
    </row>
    <row r="45" spans="1:18" ht="20.25" customHeight="1" x14ac:dyDescent="0.25">
      <c r="A45" s="34" t="s">
        <v>360</v>
      </c>
      <c r="B45" s="34" t="s">
        <v>132</v>
      </c>
      <c r="C45" s="34" t="s">
        <v>460</v>
      </c>
      <c r="D45" s="34" t="s">
        <v>455</v>
      </c>
      <c r="E45" s="34" t="s">
        <v>123</v>
      </c>
      <c r="F45" s="34" t="s">
        <v>124</v>
      </c>
      <c r="G45" s="34">
        <v>75093</v>
      </c>
      <c r="H45" s="34" t="s">
        <v>133</v>
      </c>
      <c r="I45" s="35"/>
      <c r="J45" s="39" t="str">
        <f>IF(ISERROR(VLOOKUP($A45,Table4[Site Number],1,FALSE)),"",VLOOKUP($A45,Table4[Site Number],1,FALSE))</f>
        <v/>
      </c>
      <c r="K45" s="39" t="str">
        <f>IF(NOT($J45=""),VLOOKUP($J45,Table4[],2,FALSE),"")</f>
        <v/>
      </c>
      <c r="L45" s="39" t="str">
        <f>IF(NOT($J45=""),VLOOKUP($J45,Table4[],3,FALSE),"")</f>
        <v/>
      </c>
      <c r="M45" s="39" t="str">
        <f>IF(NOT($J45=""),VLOOKUP($J45,Table4[],4,FALSE),"")</f>
        <v/>
      </c>
      <c r="N45" s="39" t="str">
        <f>IF(NOT($J45=""),VLOOKUP($J45,Table4[],5,FALSE),"")</f>
        <v/>
      </c>
      <c r="O45" s="39" t="str">
        <f>IF(NOT($J45=""),VLOOKUP($J45,Table4[],6,FALSE),"")</f>
        <v/>
      </c>
      <c r="P45" s="39" t="str">
        <f>IF(NOT($J45=""),VLOOKUP($J45,Table4[],7,FALSE),"")</f>
        <v/>
      </c>
      <c r="Q45" s="39" t="str">
        <f>IF(NOT($J45=""),VLOOKUP($J45,Table4[],8,FALSE),"")</f>
        <v/>
      </c>
      <c r="R45" s="45" t="str">
        <f t="shared" si="0"/>
        <v/>
      </c>
    </row>
    <row r="46" spans="1:18" ht="20.25" customHeight="1" x14ac:dyDescent="0.25">
      <c r="A46" s="34" t="s">
        <v>361</v>
      </c>
      <c r="B46" s="34" t="s">
        <v>134</v>
      </c>
      <c r="C46" s="34" t="s">
        <v>135</v>
      </c>
      <c r="D46" s="34">
        <v>500</v>
      </c>
      <c r="E46" s="34" t="s">
        <v>136</v>
      </c>
      <c r="F46" s="34" t="s">
        <v>124</v>
      </c>
      <c r="G46" s="34">
        <v>79902</v>
      </c>
      <c r="H46" s="34" t="s">
        <v>137</v>
      </c>
      <c r="I46" s="35"/>
      <c r="J46" s="39" t="str">
        <f>IF(ISERROR(VLOOKUP($A46,Table4[Site Number],1,FALSE)),"",VLOOKUP($A46,Table4[Site Number],1,FALSE))</f>
        <v/>
      </c>
      <c r="K46" s="39" t="str">
        <f>IF(NOT($J46=""),VLOOKUP($J46,Table4[],2,FALSE),"")</f>
        <v/>
      </c>
      <c r="L46" s="39" t="str">
        <f>IF(NOT($J46=""),VLOOKUP($J46,Table4[],3,FALSE),"")</f>
        <v/>
      </c>
      <c r="M46" s="39" t="str">
        <f>IF(NOT($J46=""),VLOOKUP($J46,Table4[],4,FALSE),"")</f>
        <v/>
      </c>
      <c r="N46" s="39" t="str">
        <f>IF(NOT($J46=""),VLOOKUP($J46,Table4[],5,FALSE),"")</f>
        <v/>
      </c>
      <c r="O46" s="39" t="str">
        <f>IF(NOT($J46=""),VLOOKUP($J46,Table4[],6,FALSE),"")</f>
        <v/>
      </c>
      <c r="P46" s="39" t="str">
        <f>IF(NOT($J46=""),VLOOKUP($J46,Table4[],7,FALSE),"")</f>
        <v/>
      </c>
      <c r="Q46" s="39" t="str">
        <f>IF(NOT($J46=""),VLOOKUP($J46,Table4[],8,FALSE),"")</f>
        <v/>
      </c>
      <c r="R46" s="45" t="str">
        <f t="shared" si="0"/>
        <v/>
      </c>
    </row>
    <row r="47" spans="1:18" ht="20.25" customHeight="1" x14ac:dyDescent="0.25">
      <c r="A47" s="34" t="s">
        <v>362</v>
      </c>
      <c r="B47" s="34" t="s">
        <v>138</v>
      </c>
      <c r="C47" s="34" t="s">
        <v>139</v>
      </c>
      <c r="D47" s="34">
        <v>0</v>
      </c>
      <c r="E47" s="34" t="s">
        <v>140</v>
      </c>
      <c r="F47" s="34" t="s">
        <v>124</v>
      </c>
      <c r="G47" s="34">
        <v>75149</v>
      </c>
      <c r="H47" s="34" t="s">
        <v>141</v>
      </c>
      <c r="I47" s="35"/>
      <c r="J47" s="39" t="str">
        <f>IF(ISERROR(VLOOKUP($A47,Table4[Site Number],1,FALSE)),"",VLOOKUP($A47,Table4[Site Number],1,FALSE))</f>
        <v/>
      </c>
      <c r="K47" s="39" t="str">
        <f>IF(NOT($J47=""),VLOOKUP($J47,Table4[],2,FALSE),"")</f>
        <v/>
      </c>
      <c r="L47" s="39" t="str">
        <f>IF(NOT($J47=""),VLOOKUP($J47,Table4[],3,FALSE),"")</f>
        <v/>
      </c>
      <c r="M47" s="39" t="str">
        <f>IF(NOT($J47=""),VLOOKUP($J47,Table4[],4,FALSE),"")</f>
        <v/>
      </c>
      <c r="N47" s="39" t="str">
        <f>IF(NOT($J47=""),VLOOKUP($J47,Table4[],5,FALSE),"")</f>
        <v/>
      </c>
      <c r="O47" s="39" t="str">
        <f>IF(NOT($J47=""),VLOOKUP($J47,Table4[],6,FALSE),"")</f>
        <v/>
      </c>
      <c r="P47" s="39" t="str">
        <f>IF(NOT($J47=""),VLOOKUP($J47,Table4[],7,FALSE),"")</f>
        <v/>
      </c>
      <c r="Q47" s="39" t="str">
        <f>IF(NOT($J47=""),VLOOKUP($J47,Table4[],8,FALSE),"")</f>
        <v/>
      </c>
      <c r="R47" s="45" t="str">
        <f t="shared" si="0"/>
        <v/>
      </c>
    </row>
    <row r="48" spans="1:18" ht="20.25" customHeight="1" x14ac:dyDescent="0.25">
      <c r="A48" s="34" t="s">
        <v>363</v>
      </c>
      <c r="B48" s="34" t="s">
        <v>142</v>
      </c>
      <c r="C48" s="34" t="s">
        <v>143</v>
      </c>
      <c r="D48" s="34" t="s">
        <v>144</v>
      </c>
      <c r="E48" s="34" t="s">
        <v>145</v>
      </c>
      <c r="F48" s="34" t="s">
        <v>124</v>
      </c>
      <c r="G48" s="34">
        <v>75094</v>
      </c>
      <c r="H48" s="34" t="s">
        <v>146</v>
      </c>
      <c r="I48" s="35"/>
      <c r="J48" s="39" t="str">
        <f>IF(ISERROR(VLOOKUP($A48,Table4[Site Number],1,FALSE)),"",VLOOKUP($A48,Table4[Site Number],1,FALSE))</f>
        <v/>
      </c>
      <c r="K48" s="39" t="str">
        <f>IF(NOT($J48=""),VLOOKUP($J48,Table4[],2,FALSE),"")</f>
        <v/>
      </c>
      <c r="L48" s="39" t="str">
        <f>IF(NOT($J48=""),VLOOKUP($J48,Table4[],3,FALSE),"")</f>
        <v/>
      </c>
      <c r="M48" s="39" t="str">
        <f>IF(NOT($J48=""),VLOOKUP($J48,Table4[],4,FALSE),"")</f>
        <v/>
      </c>
      <c r="N48" s="39" t="str">
        <f>IF(NOT($J48=""),VLOOKUP($J48,Table4[],5,FALSE),"")</f>
        <v/>
      </c>
      <c r="O48" s="39" t="str">
        <f>IF(NOT($J48=""),VLOOKUP($J48,Table4[],6,FALSE),"")</f>
        <v/>
      </c>
      <c r="P48" s="39" t="str">
        <f>IF(NOT($J48=""),VLOOKUP($J48,Table4[],7,FALSE),"")</f>
        <v/>
      </c>
      <c r="Q48" s="39" t="str">
        <f>IF(NOT($J48=""),VLOOKUP($J48,Table4[],8,FALSE),"")</f>
        <v/>
      </c>
      <c r="R48" s="45" t="str">
        <f t="shared" si="0"/>
        <v/>
      </c>
    </row>
    <row r="49" spans="1:18" ht="20.25" customHeight="1" x14ac:dyDescent="0.25">
      <c r="A49" s="34" t="s">
        <v>364</v>
      </c>
      <c r="B49" s="34" t="s">
        <v>147</v>
      </c>
      <c r="C49" s="34" t="s">
        <v>148</v>
      </c>
      <c r="D49" s="34">
        <v>0</v>
      </c>
      <c r="E49" s="34" t="s">
        <v>149</v>
      </c>
      <c r="F49" s="34" t="s">
        <v>124</v>
      </c>
      <c r="G49" s="34">
        <v>76204</v>
      </c>
      <c r="H49" s="34" t="s">
        <v>150</v>
      </c>
      <c r="I49" s="35"/>
      <c r="J49" s="39" t="str">
        <f>IF(ISERROR(VLOOKUP($A49,Table4[Site Number],1,FALSE)),"",VLOOKUP($A49,Table4[Site Number],1,FALSE))</f>
        <v/>
      </c>
      <c r="K49" s="39" t="str">
        <f>IF(NOT($J49=""),VLOOKUP($J49,Table4[],2,FALSE),"")</f>
        <v/>
      </c>
      <c r="L49" s="39" t="str">
        <f>IF(NOT($J49=""),VLOOKUP($J49,Table4[],3,FALSE),"")</f>
        <v/>
      </c>
      <c r="M49" s="39" t="str">
        <f>IF(NOT($J49=""),VLOOKUP($J49,Table4[],4,FALSE),"")</f>
        <v/>
      </c>
      <c r="N49" s="39" t="str">
        <f>IF(NOT($J49=""),VLOOKUP($J49,Table4[],5,FALSE),"")</f>
        <v/>
      </c>
      <c r="O49" s="39" t="str">
        <f>IF(NOT($J49=""),VLOOKUP($J49,Table4[],6,FALSE),"")</f>
        <v/>
      </c>
      <c r="P49" s="39" t="str">
        <f>IF(NOT($J49=""),VLOOKUP($J49,Table4[],7,FALSE),"")</f>
        <v/>
      </c>
      <c r="Q49" s="39" t="str">
        <f>IF(NOT($J49=""),VLOOKUP($J49,Table4[],8,FALSE),"")</f>
        <v/>
      </c>
      <c r="R49" s="45" t="str">
        <f t="shared" si="0"/>
        <v/>
      </c>
    </row>
    <row r="50" spans="1:18" ht="20.25" customHeight="1" x14ac:dyDescent="0.25">
      <c r="A50" s="34" t="s">
        <v>365</v>
      </c>
      <c r="B50" s="34" t="s">
        <v>151</v>
      </c>
      <c r="C50" s="34" t="s">
        <v>152</v>
      </c>
      <c r="D50" s="34" t="s">
        <v>452</v>
      </c>
      <c r="E50" s="34" t="s">
        <v>153</v>
      </c>
      <c r="F50" s="34" t="s">
        <v>124</v>
      </c>
      <c r="G50" s="34">
        <v>78705</v>
      </c>
      <c r="H50" s="34"/>
      <c r="I50" s="35"/>
      <c r="J50" s="39" t="str">
        <f>IF(ISERROR(VLOOKUP($A50,Table4[Site Number],1,FALSE)),"",VLOOKUP($A50,Table4[Site Number],1,FALSE))</f>
        <v/>
      </c>
      <c r="K50" s="39" t="str">
        <f>IF(NOT($J50=""),VLOOKUP($J50,Table4[],2,FALSE),"")</f>
        <v/>
      </c>
      <c r="L50" s="39" t="str">
        <f>IF(NOT($J50=""),VLOOKUP($J50,Table4[],3,FALSE),"")</f>
        <v/>
      </c>
      <c r="M50" s="39" t="str">
        <f>IF(NOT($J50=""),VLOOKUP($J50,Table4[],4,FALSE),"")</f>
        <v/>
      </c>
      <c r="N50" s="39" t="str">
        <f>IF(NOT($J50=""),VLOOKUP($J50,Table4[],5,FALSE),"")</f>
        <v/>
      </c>
      <c r="O50" s="39" t="str">
        <f>IF(NOT($J50=""),VLOOKUP($J50,Table4[],6,FALSE),"")</f>
        <v/>
      </c>
      <c r="P50" s="39" t="str">
        <f>IF(NOT($J50=""),VLOOKUP($J50,Table4[],7,FALSE),"")</f>
        <v/>
      </c>
      <c r="Q50" s="39" t="str">
        <f>IF(NOT($J50=""),VLOOKUP($J50,Table4[],8,FALSE),"")</f>
        <v/>
      </c>
      <c r="R50" s="45" t="str">
        <f t="shared" si="0"/>
        <v/>
      </c>
    </row>
    <row r="51" spans="1:18" ht="20.25" customHeight="1" x14ac:dyDescent="0.25">
      <c r="A51" s="34" t="s">
        <v>366</v>
      </c>
      <c r="B51" s="34" t="s">
        <v>155</v>
      </c>
      <c r="C51" s="34" t="s">
        <v>156</v>
      </c>
      <c r="D51" s="34">
        <v>0</v>
      </c>
      <c r="E51" s="34" t="s">
        <v>155</v>
      </c>
      <c r="F51" s="34" t="s">
        <v>2</v>
      </c>
      <c r="G51" s="34">
        <v>85712</v>
      </c>
      <c r="H51" s="34" t="s">
        <v>157</v>
      </c>
      <c r="I51" s="35"/>
      <c r="J51" s="39" t="str">
        <f>IF(ISERROR(VLOOKUP($A51,Table4[Site Number],1,FALSE)),"",VLOOKUP($A51,Table4[Site Number],1,FALSE))</f>
        <v/>
      </c>
      <c r="K51" s="39" t="str">
        <f>IF(NOT($J51=""),VLOOKUP($J51,Table4[],2,FALSE),"")</f>
        <v/>
      </c>
      <c r="L51" s="39" t="str">
        <f>IF(NOT($J51=""),VLOOKUP($J51,Table4[],3,FALSE),"")</f>
        <v/>
      </c>
      <c r="M51" s="39" t="str">
        <f>IF(NOT($J51=""),VLOOKUP($J51,Table4[],4,FALSE),"")</f>
        <v/>
      </c>
      <c r="N51" s="39" t="str">
        <f>IF(NOT($J51=""),VLOOKUP($J51,Table4[],5,FALSE),"")</f>
        <v/>
      </c>
      <c r="O51" s="39" t="str">
        <f>IF(NOT($J51=""),VLOOKUP($J51,Table4[],6,FALSE),"")</f>
        <v/>
      </c>
      <c r="P51" s="39" t="str">
        <f>IF(NOT($J51=""),VLOOKUP($J51,Table4[],7,FALSE),"")</f>
        <v/>
      </c>
      <c r="Q51" s="39" t="str">
        <f>IF(NOT($J51=""),VLOOKUP($J51,Table4[],8,FALSE),"")</f>
        <v/>
      </c>
      <c r="R51" s="45" t="str">
        <f t="shared" si="0"/>
        <v/>
      </c>
    </row>
    <row r="52" spans="1:18" ht="20.25" customHeight="1" x14ac:dyDescent="0.25">
      <c r="A52" s="34" t="s">
        <v>367</v>
      </c>
      <c r="B52" s="34" t="s">
        <v>158</v>
      </c>
      <c r="C52" s="34" t="s">
        <v>159</v>
      </c>
      <c r="D52" s="34">
        <v>0</v>
      </c>
      <c r="E52" s="34" t="s">
        <v>155</v>
      </c>
      <c r="F52" s="34" t="s">
        <v>2</v>
      </c>
      <c r="G52" s="34">
        <v>85741</v>
      </c>
      <c r="H52" s="34" t="s">
        <v>160</v>
      </c>
      <c r="I52" s="35"/>
      <c r="J52" s="39" t="str">
        <f>IF(ISERROR(VLOOKUP($A52,Table4[Site Number],1,FALSE)),"",VLOOKUP($A52,Table4[Site Number],1,FALSE))</f>
        <v/>
      </c>
      <c r="K52" s="39" t="str">
        <f>IF(NOT($J52=""),VLOOKUP($J52,Table4[],2,FALSE),"")</f>
        <v/>
      </c>
      <c r="L52" s="39" t="str">
        <f>IF(NOT($J52=""),VLOOKUP($J52,Table4[],3,FALSE),"")</f>
        <v/>
      </c>
      <c r="M52" s="39" t="str">
        <f>IF(NOT($J52=""),VLOOKUP($J52,Table4[],4,FALSE),"")</f>
        <v/>
      </c>
      <c r="N52" s="39" t="str">
        <f>IF(NOT($J52=""),VLOOKUP($J52,Table4[],5,FALSE),"")</f>
        <v/>
      </c>
      <c r="O52" s="39" t="str">
        <f>IF(NOT($J52=""),VLOOKUP($J52,Table4[],6,FALSE),"")</f>
        <v/>
      </c>
      <c r="P52" s="39" t="str">
        <f>IF(NOT($J52=""),VLOOKUP($J52,Table4[],7,FALSE),"")</f>
        <v/>
      </c>
      <c r="Q52" s="39" t="str">
        <f>IF(NOT($J52=""),VLOOKUP($J52,Table4[],8,FALSE),"")</f>
        <v/>
      </c>
      <c r="R52" s="45" t="str">
        <f t="shared" si="0"/>
        <v/>
      </c>
    </row>
    <row r="53" spans="1:18" ht="20.25" customHeight="1" x14ac:dyDescent="0.25">
      <c r="A53" s="34" t="s">
        <v>368</v>
      </c>
      <c r="B53" s="34" t="s">
        <v>161</v>
      </c>
      <c r="C53" s="34" t="s">
        <v>162</v>
      </c>
      <c r="D53" s="34">
        <v>0</v>
      </c>
      <c r="E53" s="34" t="s">
        <v>163</v>
      </c>
      <c r="F53" s="34" t="s">
        <v>164</v>
      </c>
      <c r="G53" s="34">
        <v>19040</v>
      </c>
      <c r="H53" s="34" t="s">
        <v>165</v>
      </c>
      <c r="I53" s="35"/>
      <c r="J53" s="39" t="str">
        <f>IF(ISERROR(VLOOKUP($A53,Table4[Site Number],1,FALSE)),"",VLOOKUP($A53,Table4[Site Number],1,FALSE))</f>
        <v/>
      </c>
      <c r="K53" s="39" t="str">
        <f>IF(NOT($J53=""),VLOOKUP($J53,Table4[],2,FALSE),"")</f>
        <v/>
      </c>
      <c r="L53" s="39" t="str">
        <f>IF(NOT($J53=""),VLOOKUP($J53,Table4[],3,FALSE),"")</f>
        <v/>
      </c>
      <c r="M53" s="39" t="str">
        <f>IF(NOT($J53=""),VLOOKUP($J53,Table4[],4,FALSE),"")</f>
        <v/>
      </c>
      <c r="N53" s="39" t="str">
        <f>IF(NOT($J53=""),VLOOKUP($J53,Table4[],5,FALSE),"")</f>
        <v/>
      </c>
      <c r="O53" s="39" t="str">
        <f>IF(NOT($J53=""),VLOOKUP($J53,Table4[],6,FALSE),"")</f>
        <v/>
      </c>
      <c r="P53" s="39" t="str">
        <f>IF(NOT($J53=""),VLOOKUP($J53,Table4[],7,FALSE),"")</f>
        <v/>
      </c>
      <c r="Q53" s="39" t="str">
        <f>IF(NOT($J53=""),VLOOKUP($J53,Table4[],8,FALSE),"")</f>
        <v/>
      </c>
      <c r="R53" s="45" t="str">
        <f t="shared" si="0"/>
        <v/>
      </c>
    </row>
    <row r="54" spans="1:18" ht="20.25" customHeight="1" x14ac:dyDescent="0.25">
      <c r="A54" s="34" t="s">
        <v>369</v>
      </c>
      <c r="B54" s="34" t="s">
        <v>166</v>
      </c>
      <c r="C54" s="34" t="s">
        <v>167</v>
      </c>
      <c r="D54" s="34">
        <v>0</v>
      </c>
      <c r="E54" s="34" t="s">
        <v>168</v>
      </c>
      <c r="F54" s="34" t="s">
        <v>169</v>
      </c>
      <c r="G54" s="34">
        <v>8302</v>
      </c>
      <c r="H54" s="34" t="s">
        <v>170</v>
      </c>
      <c r="I54" s="35"/>
      <c r="J54" s="39" t="str">
        <f>IF(ISERROR(VLOOKUP($A54,Table4[Site Number],1,FALSE)),"",VLOOKUP($A54,Table4[Site Number],1,FALSE))</f>
        <v/>
      </c>
      <c r="K54" s="39" t="str">
        <f>IF(NOT($J54=""),VLOOKUP($J54,Table4[],2,FALSE),"")</f>
        <v/>
      </c>
      <c r="L54" s="39" t="str">
        <f>IF(NOT($J54=""),VLOOKUP($J54,Table4[],3,FALSE),"")</f>
        <v/>
      </c>
      <c r="M54" s="39" t="str">
        <f>IF(NOT($J54=""),VLOOKUP($J54,Table4[],4,FALSE),"")</f>
        <v/>
      </c>
      <c r="N54" s="39" t="str">
        <f>IF(NOT($J54=""),VLOOKUP($J54,Table4[],5,FALSE),"")</f>
        <v/>
      </c>
      <c r="O54" s="39" t="str">
        <f>IF(NOT($J54=""),VLOOKUP($J54,Table4[],6,FALSE),"")</f>
        <v/>
      </c>
      <c r="P54" s="39" t="str">
        <f>IF(NOT($J54=""),VLOOKUP($J54,Table4[],7,FALSE),"")</f>
        <v/>
      </c>
      <c r="Q54" s="39" t="str">
        <f>IF(NOT($J54=""),VLOOKUP($J54,Table4[],8,FALSE),"")</f>
        <v/>
      </c>
      <c r="R54" s="45" t="str">
        <f t="shared" si="0"/>
        <v/>
      </c>
    </row>
    <row r="55" spans="1:18" ht="20.25" customHeight="1" x14ac:dyDescent="0.25">
      <c r="A55" s="34" t="s">
        <v>370</v>
      </c>
      <c r="B55" s="34" t="s">
        <v>171</v>
      </c>
      <c r="C55" s="34" t="s">
        <v>172</v>
      </c>
      <c r="D55" s="34" t="s">
        <v>461</v>
      </c>
      <c r="E55" s="34" t="s">
        <v>173</v>
      </c>
      <c r="F55" s="34" t="s">
        <v>169</v>
      </c>
      <c r="G55" s="34">
        <v>8361</v>
      </c>
      <c r="H55" s="34" t="s">
        <v>174</v>
      </c>
      <c r="I55" s="35"/>
      <c r="J55" s="39" t="str">
        <f>IF(ISERROR(VLOOKUP($A55,Table4[Site Number],1,FALSE)),"",VLOOKUP($A55,Table4[Site Number],1,FALSE))</f>
        <v/>
      </c>
      <c r="K55" s="39" t="str">
        <f>IF(NOT($J55=""),VLOOKUP($J55,Table4[],2,FALSE),"")</f>
        <v/>
      </c>
      <c r="L55" s="39" t="str">
        <f>IF(NOT($J55=""),VLOOKUP($J55,Table4[],3,FALSE),"")</f>
        <v/>
      </c>
      <c r="M55" s="39" t="str">
        <f>IF(NOT($J55=""),VLOOKUP($J55,Table4[],4,FALSE),"")</f>
        <v/>
      </c>
      <c r="N55" s="39" t="str">
        <f>IF(NOT($J55=""),VLOOKUP($J55,Table4[],5,FALSE),"")</f>
        <v/>
      </c>
      <c r="O55" s="39" t="str">
        <f>IF(NOT($J55=""),VLOOKUP($J55,Table4[],6,FALSE),"")</f>
        <v/>
      </c>
      <c r="P55" s="39" t="str">
        <f>IF(NOT($J55=""),VLOOKUP($J55,Table4[],7,FALSE),"")</f>
        <v/>
      </c>
      <c r="Q55" s="39" t="str">
        <f>IF(NOT($J55=""),VLOOKUP($J55,Table4[],8,FALSE),"")</f>
        <v/>
      </c>
      <c r="R55" s="45" t="str">
        <f t="shared" si="0"/>
        <v/>
      </c>
    </row>
    <row r="56" spans="1:18" ht="20.25" customHeight="1" x14ac:dyDescent="0.25">
      <c r="A56" s="34" t="s">
        <v>371</v>
      </c>
      <c r="B56" s="34" t="s">
        <v>175</v>
      </c>
      <c r="C56" s="34" t="s">
        <v>176</v>
      </c>
      <c r="D56" s="34" t="s">
        <v>456</v>
      </c>
      <c r="E56" s="34" t="s">
        <v>177</v>
      </c>
      <c r="F56" s="34" t="s">
        <v>178</v>
      </c>
      <c r="G56" s="34">
        <v>20850</v>
      </c>
      <c r="H56" s="34"/>
      <c r="I56" s="35"/>
      <c r="J56" s="39" t="str">
        <f>IF(ISERROR(VLOOKUP($A56,Table4[Site Number],1,FALSE)),"",VLOOKUP($A56,Table4[Site Number],1,FALSE))</f>
        <v/>
      </c>
      <c r="K56" s="39" t="str">
        <f>IF(NOT($J56=""),VLOOKUP($J56,Table4[],2,FALSE),"")</f>
        <v/>
      </c>
      <c r="L56" s="39" t="str">
        <f>IF(NOT($J56=""),VLOOKUP($J56,Table4[],3,FALSE),"")</f>
        <v/>
      </c>
      <c r="M56" s="39" t="str">
        <f>IF(NOT($J56=""),VLOOKUP($J56,Table4[],4,FALSE),"")</f>
        <v/>
      </c>
      <c r="N56" s="39" t="str">
        <f>IF(NOT($J56=""),VLOOKUP($J56,Table4[],5,FALSE),"")</f>
        <v/>
      </c>
      <c r="O56" s="39" t="str">
        <f>IF(NOT($J56=""),VLOOKUP($J56,Table4[],6,FALSE),"")</f>
        <v/>
      </c>
      <c r="P56" s="39" t="str">
        <f>IF(NOT($J56=""),VLOOKUP($J56,Table4[],7,FALSE),"")</f>
        <v/>
      </c>
      <c r="Q56" s="39" t="str">
        <f>IF(NOT($J56=""),VLOOKUP($J56,Table4[],8,FALSE),"")</f>
        <v/>
      </c>
      <c r="R56" s="45" t="str">
        <f t="shared" si="0"/>
        <v/>
      </c>
    </row>
    <row r="57" spans="1:18" ht="20.25" customHeight="1" x14ac:dyDescent="0.25">
      <c r="A57" s="34" t="s">
        <v>372</v>
      </c>
      <c r="B57" s="34" t="s">
        <v>179</v>
      </c>
      <c r="C57" s="34" t="s">
        <v>180</v>
      </c>
      <c r="D57" s="34">
        <v>0</v>
      </c>
      <c r="E57" s="34" t="s">
        <v>181</v>
      </c>
      <c r="F57" s="34" t="s">
        <v>182</v>
      </c>
      <c r="G57" s="34">
        <v>33781</v>
      </c>
      <c r="H57" s="34" t="s">
        <v>183</v>
      </c>
      <c r="I57" s="35"/>
      <c r="J57" s="39" t="str">
        <f>IF(ISERROR(VLOOKUP($A57,Table4[Site Number],1,FALSE)),"",VLOOKUP($A57,Table4[Site Number],1,FALSE))</f>
        <v/>
      </c>
      <c r="K57" s="39" t="str">
        <f>IF(NOT($J57=""),VLOOKUP($J57,Table4[],2,FALSE),"")</f>
        <v/>
      </c>
      <c r="L57" s="39" t="str">
        <f>IF(NOT($J57=""),VLOOKUP($J57,Table4[],3,FALSE),"")</f>
        <v/>
      </c>
      <c r="M57" s="39" t="str">
        <f>IF(NOT($J57=""),VLOOKUP($J57,Table4[],4,FALSE),"")</f>
        <v/>
      </c>
      <c r="N57" s="39" t="str">
        <f>IF(NOT($J57=""),VLOOKUP($J57,Table4[],5,FALSE),"")</f>
        <v/>
      </c>
      <c r="O57" s="39" t="str">
        <f>IF(NOT($J57=""),VLOOKUP($J57,Table4[],6,FALSE),"")</f>
        <v/>
      </c>
      <c r="P57" s="39" t="str">
        <f>IF(NOT($J57=""),VLOOKUP($J57,Table4[],7,FALSE),"")</f>
        <v/>
      </c>
      <c r="Q57" s="39" t="str">
        <f>IF(NOT($J57=""),VLOOKUP($J57,Table4[],8,FALSE),"")</f>
        <v/>
      </c>
      <c r="R57" s="45" t="str">
        <f t="shared" si="0"/>
        <v/>
      </c>
    </row>
    <row r="58" spans="1:18" ht="20.25" customHeight="1" x14ac:dyDescent="0.25">
      <c r="A58" s="34" t="s">
        <v>373</v>
      </c>
      <c r="B58" s="34" t="s">
        <v>184</v>
      </c>
      <c r="C58" s="34" t="s">
        <v>185</v>
      </c>
      <c r="D58" s="34" t="s">
        <v>462</v>
      </c>
      <c r="E58" s="34" t="s">
        <v>186</v>
      </c>
      <c r="F58" s="34" t="s">
        <v>182</v>
      </c>
      <c r="G58" s="34">
        <v>32934</v>
      </c>
      <c r="H58" s="34"/>
      <c r="I58" s="35"/>
      <c r="J58" s="39" t="str">
        <f>IF(ISERROR(VLOOKUP($A58,Table4[Site Number],1,FALSE)),"",VLOOKUP($A58,Table4[Site Number],1,FALSE))</f>
        <v/>
      </c>
      <c r="K58" s="39" t="str">
        <f>IF(NOT($J58=""),VLOOKUP($J58,Table4[],2,FALSE),"")</f>
        <v/>
      </c>
      <c r="L58" s="39" t="str">
        <f>IF(NOT($J58=""),VLOOKUP($J58,Table4[],3,FALSE),"")</f>
        <v/>
      </c>
      <c r="M58" s="39" t="str">
        <f>IF(NOT($J58=""),VLOOKUP($J58,Table4[],4,FALSE),"")</f>
        <v/>
      </c>
      <c r="N58" s="39" t="str">
        <f>IF(NOT($J58=""),VLOOKUP($J58,Table4[],5,FALSE),"")</f>
        <v/>
      </c>
      <c r="O58" s="39" t="str">
        <f>IF(NOT($J58=""),VLOOKUP($J58,Table4[],6,FALSE),"")</f>
        <v/>
      </c>
      <c r="P58" s="39" t="str">
        <f>IF(NOT($J58=""),VLOOKUP($J58,Table4[],7,FALSE),"")</f>
        <v/>
      </c>
      <c r="Q58" s="39" t="str">
        <f>IF(NOT($J58=""),VLOOKUP($J58,Table4[],8,FALSE),"")</f>
        <v/>
      </c>
      <c r="R58" s="45" t="str">
        <f t="shared" si="0"/>
        <v/>
      </c>
    </row>
    <row r="59" spans="1:18" ht="20.25" customHeight="1" x14ac:dyDescent="0.25">
      <c r="A59" s="34" t="s">
        <v>374</v>
      </c>
      <c r="B59" s="34" t="s">
        <v>431</v>
      </c>
      <c r="C59" s="34" t="s">
        <v>436</v>
      </c>
      <c r="D59" s="34" t="s">
        <v>488</v>
      </c>
      <c r="E59" s="34" t="s">
        <v>187</v>
      </c>
      <c r="F59" s="34" t="s">
        <v>188</v>
      </c>
      <c r="G59" s="34">
        <v>63141</v>
      </c>
      <c r="H59" s="34" t="s">
        <v>445</v>
      </c>
      <c r="I59" s="35"/>
      <c r="J59" s="39" t="str">
        <f>IF(ISERROR(VLOOKUP($A59,Table4[Site Number],1,FALSE)),"",VLOOKUP($A59,Table4[Site Number],1,FALSE))</f>
        <v/>
      </c>
      <c r="K59" s="39" t="str">
        <f>IF(NOT($J59=""),VLOOKUP($J59,Table4[],2,FALSE),"")</f>
        <v/>
      </c>
      <c r="L59" s="39" t="str">
        <f>IF(NOT($J59=""),VLOOKUP($J59,Table4[],3,FALSE),"")</f>
        <v/>
      </c>
      <c r="M59" s="39" t="str">
        <f>IF(NOT($J59=""),VLOOKUP($J59,Table4[],4,FALSE),"")</f>
        <v/>
      </c>
      <c r="N59" s="39" t="str">
        <f>IF(NOT($J59=""),VLOOKUP($J59,Table4[],5,FALSE),"")</f>
        <v/>
      </c>
      <c r="O59" s="39" t="str">
        <f>IF(NOT($J59=""),VLOOKUP($J59,Table4[],6,FALSE),"")</f>
        <v/>
      </c>
      <c r="P59" s="39" t="str">
        <f>IF(NOT($J59=""),VLOOKUP($J59,Table4[],7,FALSE),"")</f>
        <v/>
      </c>
      <c r="Q59" s="39" t="str">
        <f>IF(NOT($J59=""),VLOOKUP($J59,Table4[],8,FALSE),"")</f>
        <v/>
      </c>
      <c r="R59" s="45" t="str">
        <f t="shared" si="0"/>
        <v/>
      </c>
    </row>
    <row r="60" spans="1:18" ht="20.25" customHeight="1" x14ac:dyDescent="0.25">
      <c r="A60" s="34" t="s">
        <v>375</v>
      </c>
      <c r="B60" s="34" t="s">
        <v>189</v>
      </c>
      <c r="C60" s="34" t="s">
        <v>190</v>
      </c>
      <c r="D60" s="34" t="s">
        <v>463</v>
      </c>
      <c r="E60" s="34" t="s">
        <v>168</v>
      </c>
      <c r="F60" s="34" t="s">
        <v>188</v>
      </c>
      <c r="G60" s="34">
        <v>63044</v>
      </c>
      <c r="H60" s="34" t="s">
        <v>191</v>
      </c>
      <c r="I60" s="35"/>
      <c r="J60" s="39" t="str">
        <f>IF(ISERROR(VLOOKUP($A60,Table4[Site Number],1,FALSE)),"",VLOOKUP($A60,Table4[Site Number],1,FALSE))</f>
        <v/>
      </c>
      <c r="K60" s="39" t="str">
        <f>IF(NOT($J60=""),VLOOKUP($J60,Table4[],2,FALSE),"")</f>
        <v/>
      </c>
      <c r="L60" s="39" t="str">
        <f>IF(NOT($J60=""),VLOOKUP($J60,Table4[],3,FALSE),"")</f>
        <v/>
      </c>
      <c r="M60" s="39" t="str">
        <f>IF(NOT($J60=""),VLOOKUP($J60,Table4[],4,FALSE),"")</f>
        <v/>
      </c>
      <c r="N60" s="39" t="str">
        <f>IF(NOT($J60=""),VLOOKUP($J60,Table4[],5,FALSE),"")</f>
        <v/>
      </c>
      <c r="O60" s="39" t="str">
        <f>IF(NOT($J60=""),VLOOKUP($J60,Table4[],6,FALSE),"")</f>
        <v/>
      </c>
      <c r="P60" s="39" t="str">
        <f>IF(NOT($J60=""),VLOOKUP($J60,Table4[],7,FALSE),"")</f>
        <v/>
      </c>
      <c r="Q60" s="39" t="str">
        <f>IF(NOT($J60=""),VLOOKUP($J60,Table4[],8,FALSE),"")</f>
        <v/>
      </c>
      <c r="R60" s="45" t="str">
        <f t="shared" si="0"/>
        <v/>
      </c>
    </row>
    <row r="61" spans="1:18" ht="20.25" customHeight="1" x14ac:dyDescent="0.25">
      <c r="A61" s="34" t="s">
        <v>376</v>
      </c>
      <c r="B61" s="34" t="s">
        <v>192</v>
      </c>
      <c r="C61" s="34" t="s">
        <v>193</v>
      </c>
      <c r="D61" s="34" t="s">
        <v>464</v>
      </c>
      <c r="E61" s="34" t="s">
        <v>187</v>
      </c>
      <c r="F61" s="34" t="s">
        <v>188</v>
      </c>
      <c r="G61" s="34">
        <v>63131</v>
      </c>
      <c r="H61" s="34" t="s">
        <v>194</v>
      </c>
      <c r="I61" s="35"/>
      <c r="J61" s="39" t="str">
        <f>IF(ISERROR(VLOOKUP($A61,Table4[Site Number],1,FALSE)),"",VLOOKUP($A61,Table4[Site Number],1,FALSE))</f>
        <v/>
      </c>
      <c r="K61" s="39" t="str">
        <f>IF(NOT($J61=""),VLOOKUP($J61,Table4[],2,FALSE),"")</f>
        <v/>
      </c>
      <c r="L61" s="39" t="str">
        <f>IF(NOT($J61=""),VLOOKUP($J61,Table4[],3,FALSE),"")</f>
        <v/>
      </c>
      <c r="M61" s="39" t="str">
        <f>IF(NOT($J61=""),VLOOKUP($J61,Table4[],4,FALSE),"")</f>
        <v/>
      </c>
      <c r="N61" s="39" t="str">
        <f>IF(NOT($J61=""),VLOOKUP($J61,Table4[],5,FALSE),"")</f>
        <v/>
      </c>
      <c r="O61" s="39" t="str">
        <f>IF(NOT($J61=""),VLOOKUP($J61,Table4[],6,FALSE),"")</f>
        <v/>
      </c>
      <c r="P61" s="39" t="str">
        <f>IF(NOT($J61=""),VLOOKUP($J61,Table4[],7,FALSE),"")</f>
        <v/>
      </c>
      <c r="Q61" s="39" t="str">
        <f>IF(NOT($J61=""),VLOOKUP($J61,Table4[],8,FALSE),"")</f>
        <v/>
      </c>
      <c r="R61" s="45" t="str">
        <f t="shared" si="0"/>
        <v/>
      </c>
    </row>
    <row r="62" spans="1:18" ht="20.25" customHeight="1" x14ac:dyDescent="0.25">
      <c r="A62" s="34" t="s">
        <v>377</v>
      </c>
      <c r="B62" s="34" t="s">
        <v>195</v>
      </c>
      <c r="C62" s="34" t="s">
        <v>196</v>
      </c>
      <c r="D62" s="34" t="s">
        <v>312</v>
      </c>
      <c r="E62" s="34" t="s">
        <v>197</v>
      </c>
      <c r="F62" s="34" t="s">
        <v>19</v>
      </c>
      <c r="G62" s="34">
        <v>92108</v>
      </c>
      <c r="H62" s="34"/>
      <c r="I62" s="35"/>
      <c r="J62" s="39" t="str">
        <f>IF(ISERROR(VLOOKUP($A62,Table4[Site Number],1,FALSE)),"",VLOOKUP($A62,Table4[Site Number],1,FALSE))</f>
        <v/>
      </c>
      <c r="K62" s="39" t="str">
        <f>IF(NOT($J62=""),VLOOKUP($J62,Table4[],2,FALSE),"")</f>
        <v/>
      </c>
      <c r="L62" s="39" t="str">
        <f>IF(NOT($J62=""),VLOOKUP($J62,Table4[],3,FALSE),"")</f>
        <v/>
      </c>
      <c r="M62" s="39" t="str">
        <f>IF(NOT($J62=""),VLOOKUP($J62,Table4[],4,FALSE),"")</f>
        <v/>
      </c>
      <c r="N62" s="39" t="str">
        <f>IF(NOT($J62=""),VLOOKUP($J62,Table4[],5,FALSE),"")</f>
        <v/>
      </c>
      <c r="O62" s="39" t="str">
        <f>IF(NOT($J62=""),VLOOKUP($J62,Table4[],6,FALSE),"")</f>
        <v/>
      </c>
      <c r="P62" s="39" t="str">
        <f>IF(NOT($J62=""),VLOOKUP($J62,Table4[],7,FALSE),"")</f>
        <v/>
      </c>
      <c r="Q62" s="39" t="str">
        <f>IF(NOT($J62=""),VLOOKUP($J62,Table4[],8,FALSE),"")</f>
        <v/>
      </c>
      <c r="R62" s="45" t="str">
        <f t="shared" si="0"/>
        <v/>
      </c>
    </row>
    <row r="63" spans="1:18" ht="20.25" customHeight="1" x14ac:dyDescent="0.25">
      <c r="A63" s="34" t="s">
        <v>378</v>
      </c>
      <c r="B63" s="34" t="s">
        <v>198</v>
      </c>
      <c r="C63" s="34" t="s">
        <v>199</v>
      </c>
      <c r="D63" s="34">
        <v>0</v>
      </c>
      <c r="E63" s="34" t="s">
        <v>200</v>
      </c>
      <c r="F63" s="34" t="s">
        <v>44</v>
      </c>
      <c r="G63" s="34">
        <v>89523</v>
      </c>
      <c r="H63" s="34"/>
      <c r="I63" s="35"/>
      <c r="J63" s="39" t="str">
        <f>IF(ISERROR(VLOOKUP($A63,Table4[Site Number],1,FALSE)),"",VLOOKUP($A63,Table4[Site Number],1,FALSE))</f>
        <v/>
      </c>
      <c r="K63" s="39" t="str">
        <f>IF(NOT($J63=""),VLOOKUP($J63,Table4[],2,FALSE),"")</f>
        <v/>
      </c>
      <c r="L63" s="39" t="str">
        <f>IF(NOT($J63=""),VLOOKUP($J63,Table4[],3,FALSE),"")</f>
        <v/>
      </c>
      <c r="M63" s="39" t="str">
        <f>IF(NOT($J63=""),VLOOKUP($J63,Table4[],4,FALSE),"")</f>
        <v/>
      </c>
      <c r="N63" s="39" t="str">
        <f>IF(NOT($J63=""),VLOOKUP($J63,Table4[],5,FALSE),"")</f>
        <v/>
      </c>
      <c r="O63" s="39" t="str">
        <f>IF(NOT($J63=""),VLOOKUP($J63,Table4[],6,FALSE),"")</f>
        <v/>
      </c>
      <c r="P63" s="39" t="str">
        <f>IF(NOT($J63=""),VLOOKUP($J63,Table4[],7,FALSE),"")</f>
        <v/>
      </c>
      <c r="Q63" s="39" t="str">
        <f>IF(NOT($J63=""),VLOOKUP($J63,Table4[],8,FALSE),"")</f>
        <v/>
      </c>
      <c r="R63" s="45" t="str">
        <f t="shared" si="0"/>
        <v/>
      </c>
    </row>
    <row r="64" spans="1:18" ht="20.25" customHeight="1" x14ac:dyDescent="0.25">
      <c r="A64" s="34" t="s">
        <v>379</v>
      </c>
      <c r="B64" s="34" t="s">
        <v>201</v>
      </c>
      <c r="C64" s="34" t="s">
        <v>202</v>
      </c>
      <c r="D64" s="34">
        <v>0</v>
      </c>
      <c r="E64" s="34" t="s">
        <v>203</v>
      </c>
      <c r="F64" s="34" t="s">
        <v>204</v>
      </c>
      <c r="G64" s="34">
        <v>73104</v>
      </c>
      <c r="H64" s="34" t="s">
        <v>205</v>
      </c>
      <c r="I64" s="35"/>
      <c r="J64" s="39" t="str">
        <f>IF(ISERROR(VLOOKUP($A64,Table4[Site Number],1,FALSE)),"",VLOOKUP($A64,Table4[Site Number],1,FALSE))</f>
        <v/>
      </c>
      <c r="K64" s="39" t="str">
        <f>IF(NOT($J64=""),VLOOKUP($J64,Table4[],2,FALSE),"")</f>
        <v/>
      </c>
      <c r="L64" s="39" t="str">
        <f>IF(NOT($J64=""),VLOOKUP($J64,Table4[],3,FALSE),"")</f>
        <v/>
      </c>
      <c r="M64" s="39" t="str">
        <f>IF(NOT($J64=""),VLOOKUP($J64,Table4[],4,FALSE),"")</f>
        <v/>
      </c>
      <c r="N64" s="39" t="str">
        <f>IF(NOT($J64=""),VLOOKUP($J64,Table4[],5,FALSE),"")</f>
        <v/>
      </c>
      <c r="O64" s="39" t="str">
        <f>IF(NOT($J64=""),VLOOKUP($J64,Table4[],6,FALSE),"")</f>
        <v/>
      </c>
      <c r="P64" s="39" t="str">
        <f>IF(NOT($J64=""),VLOOKUP($J64,Table4[],7,FALSE),"")</f>
        <v/>
      </c>
      <c r="Q64" s="39" t="str">
        <f>IF(NOT($J64=""),VLOOKUP($J64,Table4[],8,FALSE),"")</f>
        <v/>
      </c>
      <c r="R64" s="45" t="str">
        <f t="shared" si="0"/>
        <v/>
      </c>
    </row>
    <row r="65" spans="1:18" ht="20.25" customHeight="1" x14ac:dyDescent="0.25">
      <c r="A65" s="34" t="s">
        <v>380</v>
      </c>
      <c r="B65" s="34" t="s">
        <v>206</v>
      </c>
      <c r="C65" s="34" t="s">
        <v>465</v>
      </c>
      <c r="D65" s="34" t="s">
        <v>466</v>
      </c>
      <c r="E65" s="34" t="s">
        <v>207</v>
      </c>
      <c r="F65" s="34" t="s">
        <v>204</v>
      </c>
      <c r="G65" s="34">
        <v>73034</v>
      </c>
      <c r="H65" s="34" t="s">
        <v>208</v>
      </c>
      <c r="I65" s="35"/>
      <c r="J65" s="39" t="str">
        <f>IF(ISERROR(VLOOKUP($A65,Table4[Site Number],1,FALSE)),"",VLOOKUP($A65,Table4[Site Number],1,FALSE))</f>
        <v/>
      </c>
      <c r="K65" s="39" t="str">
        <f>IF(NOT($J65=""),VLOOKUP($J65,Table4[],2,FALSE),"")</f>
        <v/>
      </c>
      <c r="L65" s="39" t="str">
        <f>IF(NOT($J65=""),VLOOKUP($J65,Table4[],3,FALSE),"")</f>
        <v/>
      </c>
      <c r="M65" s="39" t="str">
        <f>IF(NOT($J65=""),VLOOKUP($J65,Table4[],4,FALSE),"")</f>
        <v/>
      </c>
      <c r="N65" s="39" t="str">
        <f>IF(NOT($J65=""),VLOOKUP($J65,Table4[],5,FALSE),"")</f>
        <v/>
      </c>
      <c r="O65" s="39" t="str">
        <f>IF(NOT($J65=""),VLOOKUP($J65,Table4[],6,FALSE),"")</f>
        <v/>
      </c>
      <c r="P65" s="39" t="str">
        <f>IF(NOT($J65=""),VLOOKUP($J65,Table4[],7,FALSE),"")</f>
        <v/>
      </c>
      <c r="Q65" s="39" t="str">
        <f>IF(NOT($J65=""),VLOOKUP($J65,Table4[],8,FALSE),"")</f>
        <v/>
      </c>
      <c r="R65" s="45" t="str">
        <f t="shared" si="0"/>
        <v/>
      </c>
    </row>
    <row r="66" spans="1:18" ht="20.25" customHeight="1" x14ac:dyDescent="0.25">
      <c r="A66" s="34" t="s">
        <v>381</v>
      </c>
      <c r="B66" s="34" t="s">
        <v>209</v>
      </c>
      <c r="C66" s="34" t="s">
        <v>210</v>
      </c>
      <c r="D66" s="34">
        <v>0</v>
      </c>
      <c r="E66" s="34" t="s">
        <v>211</v>
      </c>
      <c r="F66" s="34" t="s">
        <v>204</v>
      </c>
      <c r="G66" s="34">
        <v>73110</v>
      </c>
      <c r="H66" s="34" t="s">
        <v>212</v>
      </c>
      <c r="I66" s="35"/>
      <c r="J66" s="39" t="str">
        <f>IF(ISERROR(VLOOKUP($A66,Table4[Site Number],1,FALSE)),"",VLOOKUP($A66,Table4[Site Number],1,FALSE))</f>
        <v/>
      </c>
      <c r="K66" s="39" t="str">
        <f>IF(NOT($J66=""),VLOOKUP($J66,Table4[],2,FALSE),"")</f>
        <v/>
      </c>
      <c r="L66" s="39" t="str">
        <f>IF(NOT($J66=""),VLOOKUP($J66,Table4[],3,FALSE),"")</f>
        <v/>
      </c>
      <c r="M66" s="39" t="str">
        <f>IF(NOT($J66=""),VLOOKUP($J66,Table4[],4,FALSE),"")</f>
        <v/>
      </c>
      <c r="N66" s="39" t="str">
        <f>IF(NOT($J66=""),VLOOKUP($J66,Table4[],5,FALSE),"")</f>
        <v/>
      </c>
      <c r="O66" s="39" t="str">
        <f>IF(NOT($J66=""),VLOOKUP($J66,Table4[],6,FALSE),"")</f>
        <v/>
      </c>
      <c r="P66" s="39" t="str">
        <f>IF(NOT($J66=""),VLOOKUP($J66,Table4[],7,FALSE),"")</f>
        <v/>
      </c>
      <c r="Q66" s="39" t="str">
        <f>IF(NOT($J66=""),VLOOKUP($J66,Table4[],8,FALSE),"")</f>
        <v/>
      </c>
      <c r="R66" s="45" t="str">
        <f t="shared" si="0"/>
        <v/>
      </c>
    </row>
    <row r="67" spans="1:18" ht="20.25" customHeight="1" x14ac:dyDescent="0.25">
      <c r="A67" s="34" t="s">
        <v>382</v>
      </c>
      <c r="B67" s="34" t="s">
        <v>213</v>
      </c>
      <c r="C67" s="34" t="s">
        <v>467</v>
      </c>
      <c r="D67" s="34" t="s">
        <v>312</v>
      </c>
      <c r="E67" s="34" t="s">
        <v>214</v>
      </c>
      <c r="F67" s="34" t="s">
        <v>215</v>
      </c>
      <c r="G67" s="34">
        <v>98004</v>
      </c>
      <c r="H67" s="34" t="s">
        <v>216</v>
      </c>
      <c r="I67" s="35"/>
      <c r="J67" s="39" t="str">
        <f>IF(ISERROR(VLOOKUP($A67,Table4[Site Number],1,FALSE)),"",VLOOKUP($A67,Table4[Site Number],1,FALSE))</f>
        <v/>
      </c>
      <c r="K67" s="39" t="str">
        <f>IF(NOT($J67=""),VLOOKUP($J67,Table4[],2,FALSE),"")</f>
        <v/>
      </c>
      <c r="L67" s="39" t="str">
        <f>IF(NOT($J67=""),VLOOKUP($J67,Table4[],3,FALSE),"")</f>
        <v/>
      </c>
      <c r="M67" s="39" t="str">
        <f>IF(NOT($J67=""),VLOOKUP($J67,Table4[],4,FALSE),"")</f>
        <v/>
      </c>
      <c r="N67" s="39" t="str">
        <f>IF(NOT($J67=""),VLOOKUP($J67,Table4[],5,FALSE),"")</f>
        <v/>
      </c>
      <c r="O67" s="39" t="str">
        <f>IF(NOT($J67=""),VLOOKUP($J67,Table4[],6,FALSE),"")</f>
        <v/>
      </c>
      <c r="P67" s="39" t="str">
        <f>IF(NOT($J67=""),VLOOKUP($J67,Table4[],7,FALSE),"")</f>
        <v/>
      </c>
      <c r="Q67" s="39" t="str">
        <f>IF(NOT($J67=""),VLOOKUP($J67,Table4[],8,FALSE),"")</f>
        <v/>
      </c>
      <c r="R67" s="45" t="str">
        <f t="shared" si="0"/>
        <v/>
      </c>
    </row>
    <row r="68" spans="1:18" ht="20.25" customHeight="1" x14ac:dyDescent="0.25">
      <c r="A68" s="34" t="s">
        <v>383</v>
      </c>
      <c r="B68" s="34" t="s">
        <v>217</v>
      </c>
      <c r="C68" s="34" t="s">
        <v>218</v>
      </c>
      <c r="D68" s="34" t="s">
        <v>312</v>
      </c>
      <c r="E68" s="34" t="s">
        <v>219</v>
      </c>
      <c r="F68" s="34" t="s">
        <v>215</v>
      </c>
      <c r="G68" s="34">
        <v>98372</v>
      </c>
      <c r="H68" s="34" t="s">
        <v>220</v>
      </c>
      <c r="I68" s="35"/>
      <c r="J68" s="39" t="str">
        <f>IF(ISERROR(VLOOKUP($A68,Table4[Site Number],1,FALSE)),"",VLOOKUP($A68,Table4[Site Number],1,FALSE))</f>
        <v/>
      </c>
      <c r="K68" s="39" t="str">
        <f>IF(NOT($J68=""),VLOOKUP($J68,Table4[],2,FALSE),"")</f>
        <v/>
      </c>
      <c r="L68" s="39" t="str">
        <f>IF(NOT($J68=""),VLOOKUP($J68,Table4[],3,FALSE),"")</f>
        <v/>
      </c>
      <c r="M68" s="39" t="str">
        <f>IF(NOT($J68=""),VLOOKUP($J68,Table4[],4,FALSE),"")</f>
        <v/>
      </c>
      <c r="N68" s="39" t="str">
        <f>IF(NOT($J68=""),VLOOKUP($J68,Table4[],5,FALSE),"")</f>
        <v/>
      </c>
      <c r="O68" s="39" t="str">
        <f>IF(NOT($J68=""),VLOOKUP($J68,Table4[],6,FALSE),"")</f>
        <v/>
      </c>
      <c r="P68" s="39" t="str">
        <f>IF(NOT($J68=""),VLOOKUP($J68,Table4[],7,FALSE),"")</f>
        <v/>
      </c>
      <c r="Q68" s="39" t="str">
        <f>IF(NOT($J68=""),VLOOKUP($J68,Table4[],8,FALSE),"")</f>
        <v/>
      </c>
      <c r="R68" s="45" t="str">
        <f t="shared" si="0"/>
        <v/>
      </c>
    </row>
    <row r="69" spans="1:18" ht="20.25" customHeight="1" x14ac:dyDescent="0.25">
      <c r="A69" s="34" t="s">
        <v>384</v>
      </c>
      <c r="B69" s="34" t="s">
        <v>221</v>
      </c>
      <c r="C69" s="34" t="s">
        <v>222</v>
      </c>
      <c r="D69" s="34" t="s">
        <v>468</v>
      </c>
      <c r="E69" s="34" t="s">
        <v>221</v>
      </c>
      <c r="F69" s="34" t="s">
        <v>223</v>
      </c>
      <c r="G69" s="34">
        <v>60602</v>
      </c>
      <c r="H69" s="34" t="s">
        <v>224</v>
      </c>
      <c r="I69" s="35"/>
      <c r="J69" s="39" t="str">
        <f>IF(ISERROR(VLOOKUP($A69,Table4[Site Number],1,FALSE)),"",VLOOKUP($A69,Table4[Site Number],1,FALSE))</f>
        <v/>
      </c>
      <c r="K69" s="39" t="str">
        <f>IF(NOT($J69=""),VLOOKUP($J69,Table4[],2,FALSE),"")</f>
        <v/>
      </c>
      <c r="L69" s="39" t="str">
        <f>IF(NOT($J69=""),VLOOKUP($J69,Table4[],3,FALSE),"")</f>
        <v/>
      </c>
      <c r="M69" s="39" t="str">
        <f>IF(NOT($J69=""),VLOOKUP($J69,Table4[],4,FALSE),"")</f>
        <v/>
      </c>
      <c r="N69" s="39" t="str">
        <f>IF(NOT($J69=""),VLOOKUP($J69,Table4[],5,FALSE),"")</f>
        <v/>
      </c>
      <c r="O69" s="39" t="str">
        <f>IF(NOT($J69=""),VLOOKUP($J69,Table4[],6,FALSE),"")</f>
        <v/>
      </c>
      <c r="P69" s="39" t="str">
        <f>IF(NOT($J69=""),VLOOKUP($J69,Table4[],7,FALSE),"")</f>
        <v/>
      </c>
      <c r="Q69" s="39" t="str">
        <f>IF(NOT($J69=""),VLOOKUP($J69,Table4[],8,FALSE),"")</f>
        <v/>
      </c>
      <c r="R69" s="45" t="str">
        <f t="shared" ref="R69:R95" si="1">IF(NOT(J69=""),"UPDATE [Starguide_PCDEV].[dbo].[synexus_site_data] SET [site_name]='"&amp;K69&amp;"', [address] = '"&amp;L69&amp;"',[address_2] ='"&amp;M69&amp;"',[city] = '"&amp;N69&amp;"',[state] = '"&amp;O69&amp;"',[zip] = '"&amp;P69&amp;"',[contact_number] = '"&amp;Q69&amp;"' WHERE [column_1] = '"&amp;J69&amp;"';","")</f>
        <v/>
      </c>
    </row>
    <row r="70" spans="1:18" ht="20.25" customHeight="1" x14ac:dyDescent="0.25">
      <c r="A70" s="34" t="s">
        <v>385</v>
      </c>
      <c r="B70" s="34" t="s">
        <v>225</v>
      </c>
      <c r="C70" s="34" t="s">
        <v>226</v>
      </c>
      <c r="D70" s="34" t="s">
        <v>469</v>
      </c>
      <c r="E70" s="34" t="s">
        <v>221</v>
      </c>
      <c r="F70" s="34" t="s">
        <v>223</v>
      </c>
      <c r="G70" s="34">
        <v>60604</v>
      </c>
      <c r="H70" s="34" t="s">
        <v>227</v>
      </c>
      <c r="I70" s="35"/>
      <c r="J70" s="39" t="str">
        <f>IF(ISERROR(VLOOKUP($A70,Table4[Site Number],1,FALSE)),"",VLOOKUP($A70,Table4[Site Number],1,FALSE))</f>
        <v/>
      </c>
      <c r="K70" s="39" t="str">
        <f>IF(NOT($J70=""),VLOOKUP($J70,Table4[],2,FALSE),"")</f>
        <v/>
      </c>
      <c r="L70" s="39" t="str">
        <f>IF(NOT($J70=""),VLOOKUP($J70,Table4[],3,FALSE),"")</f>
        <v/>
      </c>
      <c r="M70" s="39" t="str">
        <f>IF(NOT($J70=""),VLOOKUP($J70,Table4[],4,FALSE),"")</f>
        <v/>
      </c>
      <c r="N70" s="39" t="str">
        <f>IF(NOT($J70=""),VLOOKUP($J70,Table4[],5,FALSE),"")</f>
        <v/>
      </c>
      <c r="O70" s="39" t="str">
        <f>IF(NOT($J70=""),VLOOKUP($J70,Table4[],6,FALSE),"")</f>
        <v/>
      </c>
      <c r="P70" s="39" t="str">
        <f>IF(NOT($J70=""),VLOOKUP($J70,Table4[],7,FALSE),"")</f>
        <v/>
      </c>
      <c r="Q70" s="39" t="str">
        <f>IF(NOT($J70=""),VLOOKUP($J70,Table4[],8,FALSE),"")</f>
        <v/>
      </c>
      <c r="R70" s="45" t="str">
        <f t="shared" si="1"/>
        <v/>
      </c>
    </row>
    <row r="71" spans="1:18" ht="20.25" customHeight="1" x14ac:dyDescent="0.25">
      <c r="A71" s="34" t="s">
        <v>386</v>
      </c>
      <c r="B71" s="34" t="s">
        <v>228</v>
      </c>
      <c r="C71" s="34" t="s">
        <v>229</v>
      </c>
      <c r="D71" s="34">
        <v>521</v>
      </c>
      <c r="E71" s="34" t="s">
        <v>221</v>
      </c>
      <c r="F71" s="34" t="s">
        <v>223</v>
      </c>
      <c r="G71" s="34">
        <v>60631</v>
      </c>
      <c r="H71" s="34"/>
      <c r="I71" s="35"/>
      <c r="J71" s="39" t="str">
        <f>IF(ISERROR(VLOOKUP($A71,Table4[Site Number],1,FALSE)),"",VLOOKUP($A71,Table4[Site Number],1,FALSE))</f>
        <v/>
      </c>
      <c r="K71" s="39" t="str">
        <f>IF(NOT($J71=""),VLOOKUP($J71,Table4[],2,FALSE),"")</f>
        <v/>
      </c>
      <c r="L71" s="39" t="str">
        <f>IF(NOT($J71=""),VLOOKUP($J71,Table4[],3,FALSE),"")</f>
        <v/>
      </c>
      <c r="M71" s="39" t="str">
        <f>IF(NOT($J71=""),VLOOKUP($J71,Table4[],4,FALSE),"")</f>
        <v/>
      </c>
      <c r="N71" s="39" t="str">
        <f>IF(NOT($J71=""),VLOOKUP($J71,Table4[],5,FALSE),"")</f>
        <v/>
      </c>
      <c r="O71" s="39" t="str">
        <f>IF(NOT($J71=""),VLOOKUP($J71,Table4[],6,FALSE),"")</f>
        <v/>
      </c>
      <c r="P71" s="39" t="str">
        <f>IF(NOT($J71=""),VLOOKUP($J71,Table4[],7,FALSE),"")</f>
        <v/>
      </c>
      <c r="Q71" s="39" t="str">
        <f>IF(NOT($J71=""),VLOOKUP($J71,Table4[],8,FALSE),"")</f>
        <v/>
      </c>
      <c r="R71" s="45" t="str">
        <f t="shared" si="1"/>
        <v/>
      </c>
    </row>
    <row r="72" spans="1:18" ht="20.25" customHeight="1" x14ac:dyDescent="0.25">
      <c r="A72" s="34" t="s">
        <v>387</v>
      </c>
      <c r="B72" s="34" t="s">
        <v>230</v>
      </c>
      <c r="C72" s="34" t="s">
        <v>470</v>
      </c>
      <c r="D72" s="34" t="s">
        <v>471</v>
      </c>
      <c r="E72" s="34" t="s">
        <v>231</v>
      </c>
      <c r="F72" s="34" t="s">
        <v>223</v>
      </c>
      <c r="G72" s="34">
        <v>61614</v>
      </c>
      <c r="H72" s="34"/>
      <c r="I72" s="35"/>
      <c r="J72" s="39" t="str">
        <f>IF(ISERROR(VLOOKUP($A72,Table4[Site Number],1,FALSE)),"",VLOOKUP($A72,Table4[Site Number],1,FALSE))</f>
        <v/>
      </c>
      <c r="K72" s="39" t="str">
        <f>IF(NOT($J72=""),VLOOKUP($J72,Table4[],2,FALSE),"")</f>
        <v/>
      </c>
      <c r="L72" s="39" t="str">
        <f>IF(NOT($J72=""),VLOOKUP($J72,Table4[],3,FALSE),"")</f>
        <v/>
      </c>
      <c r="M72" s="39" t="str">
        <f>IF(NOT($J72=""),VLOOKUP($J72,Table4[],4,FALSE),"")</f>
        <v/>
      </c>
      <c r="N72" s="39" t="str">
        <f>IF(NOT($J72=""),VLOOKUP($J72,Table4[],5,FALSE),"")</f>
        <v/>
      </c>
      <c r="O72" s="39" t="str">
        <f>IF(NOT($J72=""),VLOOKUP($J72,Table4[],6,FALSE),"")</f>
        <v/>
      </c>
      <c r="P72" s="39" t="str">
        <f>IF(NOT($J72=""),VLOOKUP($J72,Table4[],7,FALSE),"")</f>
        <v/>
      </c>
      <c r="Q72" s="39" t="str">
        <f>IF(NOT($J72=""),VLOOKUP($J72,Table4[],8,FALSE),"")</f>
        <v/>
      </c>
      <c r="R72" s="45" t="str">
        <f t="shared" si="1"/>
        <v/>
      </c>
    </row>
    <row r="73" spans="1:18" ht="20.25" customHeight="1" x14ac:dyDescent="0.25">
      <c r="A73" s="34" t="s">
        <v>388</v>
      </c>
      <c r="B73" s="34" t="s">
        <v>232</v>
      </c>
      <c r="C73" s="34" t="s">
        <v>233</v>
      </c>
      <c r="D73" s="34" t="s">
        <v>472</v>
      </c>
      <c r="E73" s="34" t="s">
        <v>1</v>
      </c>
      <c r="F73" s="34" t="s">
        <v>2</v>
      </c>
      <c r="G73" s="34">
        <v>85224</v>
      </c>
      <c r="H73" s="34" t="s">
        <v>234</v>
      </c>
      <c r="I73" s="35"/>
      <c r="J73" s="39" t="str">
        <f>IF(ISERROR(VLOOKUP($A73,Table4[Site Number],1,FALSE)),"",VLOOKUP($A73,Table4[Site Number],1,FALSE))</f>
        <v/>
      </c>
      <c r="K73" s="39" t="str">
        <f>IF(NOT($J73=""),VLOOKUP($J73,Table4[],2,FALSE),"")</f>
        <v/>
      </c>
      <c r="L73" s="39" t="str">
        <f>IF(NOT($J73=""),VLOOKUP($J73,Table4[],3,FALSE),"")</f>
        <v/>
      </c>
      <c r="M73" s="39" t="str">
        <f>IF(NOT($J73=""),VLOOKUP($J73,Table4[],4,FALSE),"")</f>
        <v/>
      </c>
      <c r="N73" s="39" t="str">
        <f>IF(NOT($J73=""),VLOOKUP($J73,Table4[],5,FALSE),"")</f>
        <v/>
      </c>
      <c r="O73" s="39" t="str">
        <f>IF(NOT($J73=""),VLOOKUP($J73,Table4[],6,FALSE),"")</f>
        <v/>
      </c>
      <c r="P73" s="39" t="str">
        <f>IF(NOT($J73=""),VLOOKUP($J73,Table4[],7,FALSE),"")</f>
        <v/>
      </c>
      <c r="Q73" s="39" t="str">
        <f>IF(NOT($J73=""),VLOOKUP($J73,Table4[],8,FALSE),"")</f>
        <v/>
      </c>
      <c r="R73" s="45" t="str">
        <f t="shared" si="1"/>
        <v/>
      </c>
    </row>
    <row r="74" spans="1:18" ht="20.25" customHeight="1" x14ac:dyDescent="0.25">
      <c r="A74" s="34" t="s">
        <v>389</v>
      </c>
      <c r="B74" s="34" t="s">
        <v>235</v>
      </c>
      <c r="C74" s="34" t="s">
        <v>236</v>
      </c>
      <c r="D74" s="34" t="s">
        <v>473</v>
      </c>
      <c r="E74" s="34" t="s">
        <v>474</v>
      </c>
      <c r="F74" s="34" t="s">
        <v>237</v>
      </c>
      <c r="G74" s="34">
        <v>84123</v>
      </c>
      <c r="H74" s="34" t="s">
        <v>238</v>
      </c>
      <c r="I74" s="35"/>
      <c r="J74" s="39" t="str">
        <f>IF(ISERROR(VLOOKUP($A74,Table4[Site Number],1,FALSE)),"",VLOOKUP($A74,Table4[Site Number],1,FALSE))</f>
        <v/>
      </c>
      <c r="K74" s="39" t="str">
        <f>IF(NOT($J74=""),VLOOKUP($J74,Table4[],2,FALSE),"")</f>
        <v/>
      </c>
      <c r="L74" s="39" t="str">
        <f>IF(NOT($J74=""),VLOOKUP($J74,Table4[],3,FALSE),"")</f>
        <v/>
      </c>
      <c r="M74" s="39" t="str">
        <f>IF(NOT($J74=""),VLOOKUP($J74,Table4[],4,FALSE),"")</f>
        <v/>
      </c>
      <c r="N74" s="39" t="str">
        <f>IF(NOT($J74=""),VLOOKUP($J74,Table4[],5,FALSE),"")</f>
        <v/>
      </c>
      <c r="O74" s="39" t="str">
        <f>IF(NOT($J74=""),VLOOKUP($J74,Table4[],6,FALSE),"")</f>
        <v/>
      </c>
      <c r="P74" s="39" t="str">
        <f>IF(NOT($J74=""),VLOOKUP($J74,Table4[],7,FALSE),"")</f>
        <v/>
      </c>
      <c r="Q74" s="39" t="str">
        <f>IF(NOT($J74=""),VLOOKUP($J74,Table4[],8,FALSE),"")</f>
        <v/>
      </c>
      <c r="R74" s="45" t="str">
        <f t="shared" si="1"/>
        <v/>
      </c>
    </row>
    <row r="75" spans="1:18" ht="20.25" customHeight="1" x14ac:dyDescent="0.25">
      <c r="A75" s="34" t="s">
        <v>390</v>
      </c>
      <c r="B75" s="34" t="s">
        <v>239</v>
      </c>
      <c r="C75" s="34" t="s">
        <v>240</v>
      </c>
      <c r="D75" s="34" t="s">
        <v>475</v>
      </c>
      <c r="E75" s="34" t="s">
        <v>239</v>
      </c>
      <c r="F75" s="34" t="s">
        <v>124</v>
      </c>
      <c r="G75" s="34">
        <v>78229</v>
      </c>
      <c r="H75" s="34" t="s">
        <v>241</v>
      </c>
      <c r="I75" s="35"/>
      <c r="J75" s="39" t="str">
        <f>IF(ISERROR(VLOOKUP($A75,Table4[Site Number],1,FALSE)),"",VLOOKUP($A75,Table4[Site Number],1,FALSE))</f>
        <v/>
      </c>
      <c r="K75" s="39" t="str">
        <f>IF(NOT($J75=""),VLOOKUP($J75,Table4[],2,FALSE),"")</f>
        <v/>
      </c>
      <c r="L75" s="39" t="str">
        <f>IF(NOT($J75=""),VLOOKUP($J75,Table4[],3,FALSE),"")</f>
        <v/>
      </c>
      <c r="M75" s="39" t="str">
        <f>IF(NOT($J75=""),VLOOKUP($J75,Table4[],4,FALSE),"")</f>
        <v/>
      </c>
      <c r="N75" s="39" t="str">
        <f>IF(NOT($J75=""),VLOOKUP($J75,Table4[],5,FALSE),"")</f>
        <v/>
      </c>
      <c r="O75" s="39" t="str">
        <f>IF(NOT($J75=""),VLOOKUP($J75,Table4[],6,FALSE),"")</f>
        <v/>
      </c>
      <c r="P75" s="39" t="str">
        <f>IF(NOT($J75=""),VLOOKUP($J75,Table4[],7,FALSE),"")</f>
        <v/>
      </c>
      <c r="Q75" s="39" t="str">
        <f>IF(NOT($J75=""),VLOOKUP($J75,Table4[],8,FALSE),"")</f>
        <v/>
      </c>
      <c r="R75" s="45" t="str">
        <f t="shared" si="1"/>
        <v/>
      </c>
    </row>
    <row r="76" spans="1:18" ht="20.25" customHeight="1" x14ac:dyDescent="0.25">
      <c r="A76" s="34" t="s">
        <v>391</v>
      </c>
      <c r="B76" s="34" t="s">
        <v>242</v>
      </c>
      <c r="C76" s="34" t="s">
        <v>243</v>
      </c>
      <c r="D76" s="34" t="s">
        <v>244</v>
      </c>
      <c r="E76" s="34" t="s">
        <v>242</v>
      </c>
      <c r="F76" s="34" t="s">
        <v>19</v>
      </c>
      <c r="G76" s="34">
        <v>90703</v>
      </c>
      <c r="H76" s="34" t="s">
        <v>245</v>
      </c>
      <c r="I76" s="35"/>
      <c r="J76" s="39" t="str">
        <f>IF(ISERROR(VLOOKUP($A76,Table4[Site Number],1,FALSE)),"",VLOOKUP($A76,Table4[Site Number],1,FALSE))</f>
        <v/>
      </c>
      <c r="K76" s="39" t="str">
        <f>IF(NOT($J76=""),VLOOKUP($J76,Table4[],2,FALSE),"")</f>
        <v/>
      </c>
      <c r="L76" s="39" t="str">
        <f>IF(NOT($J76=""),VLOOKUP($J76,Table4[],3,FALSE),"")</f>
        <v/>
      </c>
      <c r="M76" s="39" t="str">
        <f>IF(NOT($J76=""),VLOOKUP($J76,Table4[],4,FALSE),"")</f>
        <v/>
      </c>
      <c r="N76" s="39" t="str">
        <f>IF(NOT($J76=""),VLOOKUP($J76,Table4[],5,FALSE),"")</f>
        <v/>
      </c>
      <c r="O76" s="39" t="str">
        <f>IF(NOT($J76=""),VLOOKUP($J76,Table4[],6,FALSE),"")</f>
        <v/>
      </c>
      <c r="P76" s="39" t="str">
        <f>IF(NOT($J76=""),VLOOKUP($J76,Table4[],7,FALSE),"")</f>
        <v/>
      </c>
      <c r="Q76" s="39" t="str">
        <f>IF(NOT($J76=""),VLOOKUP($J76,Table4[],8,FALSE),"")</f>
        <v/>
      </c>
      <c r="R76" s="45" t="str">
        <f t="shared" si="1"/>
        <v/>
      </c>
    </row>
    <row r="77" spans="1:18" ht="20.25" customHeight="1" x14ac:dyDescent="0.25">
      <c r="A77" s="34" t="s">
        <v>392</v>
      </c>
      <c r="B77" s="34" t="s">
        <v>246</v>
      </c>
      <c r="C77" s="34" t="s">
        <v>247</v>
      </c>
      <c r="D77" s="34" t="s">
        <v>248</v>
      </c>
      <c r="E77" s="34" t="s">
        <v>249</v>
      </c>
      <c r="F77" s="34" t="s">
        <v>250</v>
      </c>
      <c r="G77" s="34">
        <v>11432</v>
      </c>
      <c r="H77" s="34" t="s">
        <v>251</v>
      </c>
      <c r="I77" s="35"/>
      <c r="J77" s="39" t="str">
        <f>IF(ISERROR(VLOOKUP($A77,Table4[Site Number],1,FALSE)),"",VLOOKUP($A77,Table4[Site Number],1,FALSE))</f>
        <v/>
      </c>
      <c r="K77" s="39" t="str">
        <f>IF(NOT($J77=""),VLOOKUP($J77,Table4[],2,FALSE),"")</f>
        <v/>
      </c>
      <c r="L77" s="39" t="str">
        <f>IF(NOT($J77=""),VLOOKUP($J77,Table4[],3,FALSE),"")</f>
        <v/>
      </c>
      <c r="M77" s="39" t="str">
        <f>IF(NOT($J77=""),VLOOKUP($J77,Table4[],4,FALSE),"")</f>
        <v/>
      </c>
      <c r="N77" s="39" t="str">
        <f>IF(NOT($J77=""),VLOOKUP($J77,Table4[],5,FALSE),"")</f>
        <v/>
      </c>
      <c r="O77" s="39" t="str">
        <f>IF(NOT($J77=""),VLOOKUP($J77,Table4[],6,FALSE),"")</f>
        <v/>
      </c>
      <c r="P77" s="39" t="str">
        <f>IF(NOT($J77=""),VLOOKUP($J77,Table4[],7,FALSE),"")</f>
        <v/>
      </c>
      <c r="Q77" s="39" t="str">
        <f>IF(NOT($J77=""),VLOOKUP($J77,Table4[],8,FALSE),"")</f>
        <v/>
      </c>
      <c r="R77" s="45" t="str">
        <f t="shared" si="1"/>
        <v/>
      </c>
    </row>
    <row r="78" spans="1:18" ht="20.25" customHeight="1" x14ac:dyDescent="0.25">
      <c r="A78" s="34" t="s">
        <v>393</v>
      </c>
      <c r="B78" s="34" t="s">
        <v>252</v>
      </c>
      <c r="C78" s="34" t="s">
        <v>253</v>
      </c>
      <c r="D78" s="34" t="s">
        <v>254</v>
      </c>
      <c r="E78" s="34" t="s">
        <v>255</v>
      </c>
      <c r="F78" s="34" t="s">
        <v>68</v>
      </c>
      <c r="G78" s="34">
        <v>80014</v>
      </c>
      <c r="H78" s="34" t="s">
        <v>256</v>
      </c>
      <c r="I78" s="35"/>
      <c r="J78" s="39" t="str">
        <f>IF(ISERROR(VLOOKUP($A78,Table4[Site Number],1,FALSE)),"",VLOOKUP($A78,Table4[Site Number],1,FALSE))</f>
        <v/>
      </c>
      <c r="K78" s="39" t="str">
        <f>IF(NOT($J78=""),VLOOKUP($J78,Table4[],2,FALSE),"")</f>
        <v/>
      </c>
      <c r="L78" s="39" t="str">
        <f>IF(NOT($J78=""),VLOOKUP($J78,Table4[],3,FALSE),"")</f>
        <v/>
      </c>
      <c r="M78" s="39" t="str">
        <f>IF(NOT($J78=""),VLOOKUP($J78,Table4[],4,FALSE),"")</f>
        <v/>
      </c>
      <c r="N78" s="39" t="str">
        <f>IF(NOT($J78=""),VLOOKUP($J78,Table4[],5,FALSE),"")</f>
        <v/>
      </c>
      <c r="O78" s="39" t="str">
        <f>IF(NOT($J78=""),VLOOKUP($J78,Table4[],6,FALSE),"")</f>
        <v/>
      </c>
      <c r="P78" s="39" t="str">
        <f>IF(NOT($J78=""),VLOOKUP($J78,Table4[],7,FALSE),"")</f>
        <v/>
      </c>
      <c r="Q78" s="39" t="str">
        <f>IF(NOT($J78=""),VLOOKUP($J78,Table4[],8,FALSE),"")</f>
        <v/>
      </c>
      <c r="R78" s="45" t="str">
        <f t="shared" si="1"/>
        <v/>
      </c>
    </row>
    <row r="79" spans="1:18" ht="20.25" customHeight="1" x14ac:dyDescent="0.25">
      <c r="A79" s="34" t="s">
        <v>394</v>
      </c>
      <c r="B79" s="34" t="s">
        <v>257</v>
      </c>
      <c r="C79" s="34" t="s">
        <v>258</v>
      </c>
      <c r="D79" s="34" t="s">
        <v>466</v>
      </c>
      <c r="E79" s="34" t="s">
        <v>259</v>
      </c>
      <c r="F79" s="34" t="s">
        <v>68</v>
      </c>
      <c r="G79" s="34">
        <v>80112</v>
      </c>
      <c r="H79" s="34"/>
      <c r="I79" s="35"/>
      <c r="J79" s="39" t="str">
        <f>IF(ISERROR(VLOOKUP($A79,Table4[Site Number],1,FALSE)),"",VLOOKUP($A79,Table4[Site Number],1,FALSE))</f>
        <v/>
      </c>
      <c r="K79" s="39" t="str">
        <f>IF(NOT($J79=""),VLOOKUP($J79,Table4[],2,FALSE),"")</f>
        <v/>
      </c>
      <c r="L79" s="39" t="str">
        <f>IF(NOT($J79=""),VLOOKUP($J79,Table4[],3,FALSE),"")</f>
        <v/>
      </c>
      <c r="M79" s="39" t="str">
        <f>IF(NOT($J79=""),VLOOKUP($J79,Table4[],4,FALSE),"")</f>
        <v/>
      </c>
      <c r="N79" s="39" t="str">
        <f>IF(NOT($J79=""),VLOOKUP($J79,Table4[],5,FALSE),"")</f>
        <v/>
      </c>
      <c r="O79" s="39" t="str">
        <f>IF(NOT($J79=""),VLOOKUP($J79,Table4[],6,FALSE),"")</f>
        <v/>
      </c>
      <c r="P79" s="39" t="str">
        <f>IF(NOT($J79=""),VLOOKUP($J79,Table4[],7,FALSE),"")</f>
        <v/>
      </c>
      <c r="Q79" s="39" t="str">
        <f>IF(NOT($J79=""),VLOOKUP($J79,Table4[],8,FALSE),"")</f>
        <v/>
      </c>
      <c r="R79" s="45" t="str">
        <f t="shared" si="1"/>
        <v/>
      </c>
    </row>
    <row r="80" spans="1:18" ht="20.25" customHeight="1" x14ac:dyDescent="0.25">
      <c r="A80" s="34" t="s">
        <v>395</v>
      </c>
      <c r="B80" s="34" t="s">
        <v>260</v>
      </c>
      <c r="C80" s="34" t="s">
        <v>261</v>
      </c>
      <c r="D80" s="34" t="s">
        <v>476</v>
      </c>
      <c r="E80" s="34" t="s">
        <v>262</v>
      </c>
      <c r="F80" s="34" t="s">
        <v>68</v>
      </c>
      <c r="G80" s="34">
        <v>80127</v>
      </c>
      <c r="H80" s="34" t="s">
        <v>263</v>
      </c>
      <c r="I80" s="35"/>
      <c r="J80" s="39" t="str">
        <f>IF(ISERROR(VLOOKUP($A80,Table4[Site Number],1,FALSE)),"",VLOOKUP($A80,Table4[Site Number],1,FALSE))</f>
        <v/>
      </c>
      <c r="K80" s="39" t="str">
        <f>IF(NOT($J80=""),VLOOKUP($J80,Table4[],2,FALSE),"")</f>
        <v/>
      </c>
      <c r="L80" s="39" t="str">
        <f>IF(NOT($J80=""),VLOOKUP($J80,Table4[],3,FALSE),"")</f>
        <v/>
      </c>
      <c r="M80" s="39" t="str">
        <f>IF(NOT($J80=""),VLOOKUP($J80,Table4[],4,FALSE),"")</f>
        <v/>
      </c>
      <c r="N80" s="39" t="str">
        <f>IF(NOT($J80=""),VLOOKUP($J80,Table4[],5,FALSE),"")</f>
        <v/>
      </c>
      <c r="O80" s="39" t="str">
        <f>IF(NOT($J80=""),VLOOKUP($J80,Table4[],6,FALSE),"")</f>
        <v/>
      </c>
      <c r="P80" s="39" t="str">
        <f>IF(NOT($J80=""),VLOOKUP($J80,Table4[],7,FALSE),"")</f>
        <v/>
      </c>
      <c r="Q80" s="39" t="str">
        <f>IF(NOT($J80=""),VLOOKUP($J80,Table4[],8,FALSE),"")</f>
        <v/>
      </c>
      <c r="R80" s="45" t="str">
        <f t="shared" si="1"/>
        <v/>
      </c>
    </row>
    <row r="81" spans="1:18" ht="20.25" customHeight="1" x14ac:dyDescent="0.25">
      <c r="A81" s="34" t="s">
        <v>396</v>
      </c>
      <c r="B81" s="34" t="s">
        <v>264</v>
      </c>
      <c r="C81" s="34" t="s">
        <v>265</v>
      </c>
      <c r="D81" s="34">
        <v>0</v>
      </c>
      <c r="E81" s="34" t="s">
        <v>266</v>
      </c>
      <c r="F81" s="34" t="s">
        <v>267</v>
      </c>
      <c r="G81" s="34">
        <v>40383</v>
      </c>
      <c r="H81" s="34" t="s">
        <v>268</v>
      </c>
      <c r="I81" s="35"/>
      <c r="J81" s="39" t="str">
        <f>IF(ISERROR(VLOOKUP($A81,Table4[Site Number],1,FALSE)),"",VLOOKUP($A81,Table4[Site Number],1,FALSE))</f>
        <v/>
      </c>
      <c r="K81" s="39" t="str">
        <f>IF(NOT($J81=""),VLOOKUP($J81,Table4[],2,FALSE),"")</f>
        <v/>
      </c>
      <c r="L81" s="39" t="str">
        <f>IF(NOT($J81=""),VLOOKUP($J81,Table4[],3,FALSE),"")</f>
        <v/>
      </c>
      <c r="M81" s="39" t="str">
        <f>IF(NOT($J81=""),VLOOKUP($J81,Table4[],4,FALSE),"")</f>
        <v/>
      </c>
      <c r="N81" s="39" t="str">
        <f>IF(NOT($J81=""),VLOOKUP($J81,Table4[],5,FALSE),"")</f>
        <v/>
      </c>
      <c r="O81" s="39" t="str">
        <f>IF(NOT($J81=""),VLOOKUP($J81,Table4[],6,FALSE),"")</f>
        <v/>
      </c>
      <c r="P81" s="39" t="str">
        <f>IF(NOT($J81=""),VLOOKUP($J81,Table4[],7,FALSE),"")</f>
        <v/>
      </c>
      <c r="Q81" s="39" t="str">
        <f>IF(NOT($J81=""),VLOOKUP($J81,Table4[],8,FALSE),"")</f>
        <v/>
      </c>
      <c r="R81" s="45" t="str">
        <f t="shared" si="1"/>
        <v/>
      </c>
    </row>
    <row r="82" spans="1:18" ht="20.25" customHeight="1" x14ac:dyDescent="0.25">
      <c r="A82" s="34" t="s">
        <v>397</v>
      </c>
      <c r="B82" s="34" t="s">
        <v>269</v>
      </c>
      <c r="C82" s="34" t="s">
        <v>270</v>
      </c>
      <c r="D82" s="34" t="s">
        <v>456</v>
      </c>
      <c r="E82" s="34" t="s">
        <v>271</v>
      </c>
      <c r="F82" s="34" t="s">
        <v>79</v>
      </c>
      <c r="G82" s="34">
        <v>47172</v>
      </c>
      <c r="H82" s="34" t="s">
        <v>272</v>
      </c>
      <c r="I82" s="35"/>
      <c r="J82" s="39" t="str">
        <f>IF(ISERROR(VLOOKUP($A82,Table4[Site Number],1,FALSE)),"",VLOOKUP($A82,Table4[Site Number],1,FALSE))</f>
        <v/>
      </c>
      <c r="K82" s="39" t="str">
        <f>IF(NOT($J82=""),VLOOKUP($J82,Table4[],2,FALSE),"")</f>
        <v/>
      </c>
      <c r="L82" s="39" t="str">
        <f>IF(NOT($J82=""),VLOOKUP($J82,Table4[],3,FALSE),"")</f>
        <v/>
      </c>
      <c r="M82" s="39" t="str">
        <f>IF(NOT($J82=""),VLOOKUP($J82,Table4[],4,FALSE),"")</f>
        <v/>
      </c>
      <c r="N82" s="39" t="str">
        <f>IF(NOT($J82=""),VLOOKUP($J82,Table4[],5,FALSE),"")</f>
        <v/>
      </c>
      <c r="O82" s="39" t="str">
        <f>IF(NOT($J82=""),VLOOKUP($J82,Table4[],6,FALSE),"")</f>
        <v/>
      </c>
      <c r="P82" s="39" t="str">
        <f>IF(NOT($J82=""),VLOOKUP($J82,Table4[],7,FALSE),"")</f>
        <v/>
      </c>
      <c r="Q82" s="39" t="str">
        <f>IF(NOT($J82=""),VLOOKUP($J82,Table4[],8,FALSE),"")</f>
        <v/>
      </c>
      <c r="R82" s="45" t="str">
        <f t="shared" si="1"/>
        <v/>
      </c>
    </row>
    <row r="83" spans="1:18" ht="20.25" customHeight="1" x14ac:dyDescent="0.25">
      <c r="A83" s="34" t="s">
        <v>398</v>
      </c>
      <c r="B83" s="34" t="s">
        <v>273</v>
      </c>
      <c r="C83" s="34" t="s">
        <v>274</v>
      </c>
      <c r="D83" s="34" t="s">
        <v>275</v>
      </c>
      <c r="E83" s="34" t="s">
        <v>276</v>
      </c>
      <c r="F83" s="34" t="s">
        <v>267</v>
      </c>
      <c r="G83" s="34">
        <v>40033</v>
      </c>
      <c r="H83" s="34" t="s">
        <v>277</v>
      </c>
      <c r="I83" s="35"/>
      <c r="J83" s="39" t="str">
        <f>IF(ISERROR(VLOOKUP($A83,Table4[Site Number],1,FALSE)),"",VLOOKUP($A83,Table4[Site Number],1,FALSE))</f>
        <v/>
      </c>
      <c r="K83" s="39" t="str">
        <f>IF(NOT($J83=""),VLOOKUP($J83,Table4[],2,FALSE),"")</f>
        <v/>
      </c>
      <c r="L83" s="39" t="str">
        <f>IF(NOT($J83=""),VLOOKUP($J83,Table4[],3,FALSE),"")</f>
        <v/>
      </c>
      <c r="M83" s="39" t="str">
        <f>IF(NOT($J83=""),VLOOKUP($J83,Table4[],4,FALSE),"")</f>
        <v/>
      </c>
      <c r="N83" s="39" t="str">
        <f>IF(NOT($J83=""),VLOOKUP($J83,Table4[],5,FALSE),"")</f>
        <v/>
      </c>
      <c r="O83" s="39" t="str">
        <f>IF(NOT($J83=""),VLOOKUP($J83,Table4[],6,FALSE),"")</f>
        <v/>
      </c>
      <c r="P83" s="39" t="str">
        <f>IF(NOT($J83=""),VLOOKUP($J83,Table4[],7,FALSE),"")</f>
        <v/>
      </c>
      <c r="Q83" s="39" t="str">
        <f>IF(NOT($J83=""),VLOOKUP($J83,Table4[],8,FALSE),"")</f>
        <v/>
      </c>
      <c r="R83" s="45" t="str">
        <f t="shared" si="1"/>
        <v/>
      </c>
    </row>
    <row r="84" spans="1:18" ht="20.25" customHeight="1" x14ac:dyDescent="0.25">
      <c r="A84" s="34" t="s">
        <v>399</v>
      </c>
      <c r="B84" s="34" t="s">
        <v>278</v>
      </c>
      <c r="C84" s="34" t="s">
        <v>279</v>
      </c>
      <c r="D84" s="34" t="s">
        <v>477</v>
      </c>
      <c r="E84" s="34" t="s">
        <v>280</v>
      </c>
      <c r="F84" s="34" t="s">
        <v>267</v>
      </c>
      <c r="G84" s="34">
        <v>40503</v>
      </c>
      <c r="H84" s="34" t="s">
        <v>281</v>
      </c>
      <c r="I84" s="35"/>
      <c r="J84" s="39" t="str">
        <f>IF(ISERROR(VLOOKUP($A84,Table4[Site Number],1,FALSE)),"",VLOOKUP($A84,Table4[Site Number],1,FALSE))</f>
        <v/>
      </c>
      <c r="K84" s="39" t="str">
        <f>IF(NOT($J84=""),VLOOKUP($J84,Table4[],2,FALSE),"")</f>
        <v/>
      </c>
      <c r="L84" s="39" t="str">
        <f>IF(NOT($J84=""),VLOOKUP($J84,Table4[],3,FALSE),"")</f>
        <v/>
      </c>
      <c r="M84" s="39" t="str">
        <f>IF(NOT($J84=""),VLOOKUP($J84,Table4[],4,FALSE),"")</f>
        <v/>
      </c>
      <c r="N84" s="39" t="str">
        <f>IF(NOT($J84=""),VLOOKUP($J84,Table4[],5,FALSE),"")</f>
        <v/>
      </c>
      <c r="O84" s="39" t="str">
        <f>IF(NOT($J84=""),VLOOKUP($J84,Table4[],6,FALSE),"")</f>
        <v/>
      </c>
      <c r="P84" s="39" t="str">
        <f>IF(NOT($J84=""),VLOOKUP($J84,Table4[],7,FALSE),"")</f>
        <v/>
      </c>
      <c r="Q84" s="39" t="str">
        <f>IF(NOT($J84=""),VLOOKUP($J84,Table4[],8,FALSE),"")</f>
        <v/>
      </c>
      <c r="R84" s="45" t="str">
        <f t="shared" si="1"/>
        <v/>
      </c>
    </row>
    <row r="85" spans="1:18" ht="20.25" customHeight="1" x14ac:dyDescent="0.25">
      <c r="A85" s="34" t="s">
        <v>400</v>
      </c>
      <c r="B85" s="34" t="s">
        <v>282</v>
      </c>
      <c r="C85" s="34" t="s">
        <v>283</v>
      </c>
      <c r="D85" s="34" t="s">
        <v>478</v>
      </c>
      <c r="E85" s="34" t="s">
        <v>284</v>
      </c>
      <c r="F85" s="34" t="s">
        <v>2</v>
      </c>
      <c r="G85" s="34">
        <v>85268</v>
      </c>
      <c r="H85" s="34" t="s">
        <v>285</v>
      </c>
      <c r="I85" s="35"/>
      <c r="J85" s="39" t="str">
        <f>IF(ISERROR(VLOOKUP($A85,Table4[Site Number],1,FALSE)),"",VLOOKUP($A85,Table4[Site Number],1,FALSE))</f>
        <v/>
      </c>
      <c r="K85" s="39" t="str">
        <f>IF(NOT($J85=""),VLOOKUP($J85,Table4[],2,FALSE),"")</f>
        <v/>
      </c>
      <c r="L85" s="39" t="str">
        <f>IF(NOT($J85=""),VLOOKUP($J85,Table4[],3,FALSE),"")</f>
        <v/>
      </c>
      <c r="M85" s="39" t="str">
        <f>IF(NOT($J85=""),VLOOKUP($J85,Table4[],4,FALSE),"")</f>
        <v/>
      </c>
      <c r="N85" s="39" t="str">
        <f>IF(NOT($J85=""),VLOOKUP($J85,Table4[],5,FALSE),"")</f>
        <v/>
      </c>
      <c r="O85" s="39" t="str">
        <f>IF(NOT($J85=""),VLOOKUP($J85,Table4[],6,FALSE),"")</f>
        <v/>
      </c>
      <c r="P85" s="39" t="str">
        <f>IF(NOT($J85=""),VLOOKUP($J85,Table4[],7,FALSE),"")</f>
        <v/>
      </c>
      <c r="Q85" s="39" t="str">
        <f>IF(NOT($J85=""),VLOOKUP($J85,Table4[],8,FALSE),"")</f>
        <v/>
      </c>
      <c r="R85" s="45" t="str">
        <f t="shared" si="1"/>
        <v/>
      </c>
    </row>
    <row r="86" spans="1:18" ht="20.25" customHeight="1" x14ac:dyDescent="0.25">
      <c r="A86" s="34" t="s">
        <v>401</v>
      </c>
      <c r="B86" s="34" t="s">
        <v>286</v>
      </c>
      <c r="C86" s="34" t="s">
        <v>287</v>
      </c>
      <c r="D86" s="34">
        <v>0</v>
      </c>
      <c r="E86" s="34" t="s">
        <v>288</v>
      </c>
      <c r="F86" s="34" t="s">
        <v>59</v>
      </c>
      <c r="G86" s="34">
        <v>68144</v>
      </c>
      <c r="H86" s="34" t="s">
        <v>289</v>
      </c>
      <c r="I86" s="35"/>
      <c r="J86" s="39" t="str">
        <f>IF(ISERROR(VLOOKUP($A86,Table4[Site Number],1,FALSE)),"",VLOOKUP($A86,Table4[Site Number],1,FALSE))</f>
        <v/>
      </c>
      <c r="K86" s="39" t="str">
        <f>IF(NOT($J86=""),VLOOKUP($J86,Table4[],2,FALSE),"")</f>
        <v/>
      </c>
      <c r="L86" s="39" t="str">
        <f>IF(NOT($J86=""),VLOOKUP($J86,Table4[],3,FALSE),"")</f>
        <v/>
      </c>
      <c r="M86" s="39" t="str">
        <f>IF(NOT($J86=""),VLOOKUP($J86,Table4[],4,FALSE),"")</f>
        <v/>
      </c>
      <c r="N86" s="39" t="str">
        <f>IF(NOT($J86=""),VLOOKUP($J86,Table4[],5,FALSE),"")</f>
        <v/>
      </c>
      <c r="O86" s="39" t="str">
        <f>IF(NOT($J86=""),VLOOKUP($J86,Table4[],6,FALSE),"")</f>
        <v/>
      </c>
      <c r="P86" s="39" t="str">
        <f>IF(NOT($J86=""),VLOOKUP($J86,Table4[],7,FALSE),"")</f>
        <v/>
      </c>
      <c r="Q86" s="39" t="str">
        <f>IF(NOT($J86=""),VLOOKUP($J86,Table4[],8,FALSE),"")</f>
        <v/>
      </c>
      <c r="R86" s="45" t="str">
        <f t="shared" si="1"/>
        <v/>
      </c>
    </row>
    <row r="87" spans="1:18" ht="20.25" customHeight="1" x14ac:dyDescent="0.25">
      <c r="A87" s="34" t="s">
        <v>402</v>
      </c>
      <c r="B87" s="34" t="s">
        <v>290</v>
      </c>
      <c r="C87" s="34" t="s">
        <v>291</v>
      </c>
      <c r="D87" s="34">
        <v>0</v>
      </c>
      <c r="E87" s="34" t="s">
        <v>262</v>
      </c>
      <c r="F87" s="34" t="s">
        <v>68</v>
      </c>
      <c r="G87" s="34">
        <v>80128</v>
      </c>
      <c r="H87" s="34" t="s">
        <v>292</v>
      </c>
      <c r="I87" s="35"/>
      <c r="J87" s="39" t="str">
        <f>IF(ISERROR(VLOOKUP($A87,Table4[Site Number],1,FALSE)),"",VLOOKUP($A87,Table4[Site Number],1,FALSE))</f>
        <v/>
      </c>
      <c r="K87" s="39" t="str">
        <f>IF(NOT($J87=""),VLOOKUP($J87,Table4[],2,FALSE),"")</f>
        <v/>
      </c>
      <c r="L87" s="39" t="str">
        <f>IF(NOT($J87=""),VLOOKUP($J87,Table4[],3,FALSE),"")</f>
        <v/>
      </c>
      <c r="M87" s="39" t="str">
        <f>IF(NOT($J87=""),VLOOKUP($J87,Table4[],4,FALSE),"")</f>
        <v/>
      </c>
      <c r="N87" s="39" t="str">
        <f>IF(NOT($J87=""),VLOOKUP($J87,Table4[],5,FALSE),"")</f>
        <v/>
      </c>
      <c r="O87" s="39" t="str">
        <f>IF(NOT($J87=""),VLOOKUP($J87,Table4[],6,FALSE),"")</f>
        <v/>
      </c>
      <c r="P87" s="39" t="str">
        <f>IF(NOT($J87=""),VLOOKUP($J87,Table4[],7,FALSE),"")</f>
        <v/>
      </c>
      <c r="Q87" s="39" t="str">
        <f>IF(NOT($J87=""),VLOOKUP($J87,Table4[],8,FALSE),"")</f>
        <v/>
      </c>
      <c r="R87" s="45" t="str">
        <f t="shared" si="1"/>
        <v/>
      </c>
    </row>
    <row r="88" spans="1:18" ht="20.25" customHeight="1" x14ac:dyDescent="0.25">
      <c r="A88" s="34" t="s">
        <v>403</v>
      </c>
      <c r="B88" s="34" t="s">
        <v>293</v>
      </c>
      <c r="C88" s="34" t="s">
        <v>294</v>
      </c>
      <c r="D88" s="34" t="s">
        <v>479</v>
      </c>
      <c r="E88" s="34" t="s">
        <v>295</v>
      </c>
      <c r="F88" s="34" t="s">
        <v>59</v>
      </c>
      <c r="G88" s="34">
        <v>68046</v>
      </c>
      <c r="H88" s="34" t="s">
        <v>296</v>
      </c>
      <c r="I88" s="35"/>
      <c r="J88" s="39" t="str">
        <f>IF(ISERROR(VLOOKUP($A88,Table4[Site Number],1,FALSE)),"",VLOOKUP($A88,Table4[Site Number],1,FALSE))</f>
        <v/>
      </c>
      <c r="K88" s="39" t="str">
        <f>IF(NOT($J88=""),VLOOKUP($J88,Table4[],2,FALSE),"")</f>
        <v/>
      </c>
      <c r="L88" s="39" t="str">
        <f>IF(NOT($J88=""),VLOOKUP($J88,Table4[],3,FALSE),"")</f>
        <v/>
      </c>
      <c r="M88" s="39" t="str">
        <f>IF(NOT($J88=""),VLOOKUP($J88,Table4[],4,FALSE),"")</f>
        <v/>
      </c>
      <c r="N88" s="39" t="str">
        <f>IF(NOT($J88=""),VLOOKUP($J88,Table4[],5,FALSE),"")</f>
        <v/>
      </c>
      <c r="O88" s="39" t="str">
        <f>IF(NOT($J88=""),VLOOKUP($J88,Table4[],6,FALSE),"")</f>
        <v/>
      </c>
      <c r="P88" s="39" t="str">
        <f>IF(NOT($J88=""),VLOOKUP($J88,Table4[],7,FALSE),"")</f>
        <v/>
      </c>
      <c r="Q88" s="39" t="str">
        <f>IF(NOT($J88=""),VLOOKUP($J88,Table4[],8,FALSE),"")</f>
        <v/>
      </c>
      <c r="R88" s="45" t="str">
        <f t="shared" si="1"/>
        <v/>
      </c>
    </row>
    <row r="89" spans="1:18" ht="20.25" customHeight="1" x14ac:dyDescent="0.25">
      <c r="A89" s="34" t="s">
        <v>404</v>
      </c>
      <c r="B89" s="34" t="s">
        <v>297</v>
      </c>
      <c r="C89" s="34" t="s">
        <v>298</v>
      </c>
      <c r="D89" s="34">
        <v>0</v>
      </c>
      <c r="E89" s="34" t="s">
        <v>299</v>
      </c>
      <c r="F89" s="34" t="s">
        <v>59</v>
      </c>
      <c r="G89" s="34">
        <v>68503</v>
      </c>
      <c r="H89" s="34" t="s">
        <v>300</v>
      </c>
      <c r="I89" s="35"/>
      <c r="J89" s="39" t="str">
        <f>IF(ISERROR(VLOOKUP($A89,Table4[Site Number],1,FALSE)),"",VLOOKUP($A89,Table4[Site Number],1,FALSE))</f>
        <v/>
      </c>
      <c r="K89" s="39" t="str">
        <f>IF(NOT($J89=""),VLOOKUP($J89,Table4[],2,FALSE),"")</f>
        <v/>
      </c>
      <c r="L89" s="39" t="str">
        <f>IF(NOT($J89=""),VLOOKUP($J89,Table4[],3,FALSE),"")</f>
        <v/>
      </c>
      <c r="M89" s="39" t="str">
        <f>IF(NOT($J89=""),VLOOKUP($J89,Table4[],4,FALSE),"")</f>
        <v/>
      </c>
      <c r="N89" s="39" t="str">
        <f>IF(NOT($J89=""),VLOOKUP($J89,Table4[],5,FALSE),"")</f>
        <v/>
      </c>
      <c r="O89" s="39" t="str">
        <f>IF(NOT($J89=""),VLOOKUP($J89,Table4[],6,FALSE),"")</f>
        <v/>
      </c>
      <c r="P89" s="39" t="str">
        <f>IF(NOT($J89=""),VLOOKUP($J89,Table4[],7,FALSE),"")</f>
        <v/>
      </c>
      <c r="Q89" s="39" t="str">
        <f>IF(NOT($J89=""),VLOOKUP($J89,Table4[],8,FALSE),"")</f>
        <v/>
      </c>
      <c r="R89" s="45" t="str">
        <f t="shared" si="1"/>
        <v/>
      </c>
    </row>
    <row r="90" spans="1:18" ht="20.25" customHeight="1" x14ac:dyDescent="0.25">
      <c r="A90" s="34" t="s">
        <v>405</v>
      </c>
      <c r="B90" s="34" t="s">
        <v>301</v>
      </c>
      <c r="C90" s="34" t="s">
        <v>302</v>
      </c>
      <c r="D90" s="34" t="s">
        <v>473</v>
      </c>
      <c r="E90" s="34" t="s">
        <v>94</v>
      </c>
      <c r="F90" s="34" t="s">
        <v>95</v>
      </c>
      <c r="G90" s="34">
        <v>35205</v>
      </c>
      <c r="H90" s="34" t="s">
        <v>303</v>
      </c>
      <c r="I90" s="35"/>
      <c r="J90" s="39" t="str">
        <f>IF(ISERROR(VLOOKUP($A90,Table4[Site Number],1,FALSE)),"",VLOOKUP($A90,Table4[Site Number],1,FALSE))</f>
        <v/>
      </c>
      <c r="K90" s="39" t="str">
        <f>IF(NOT($J90=""),VLOOKUP($J90,Table4[],2,FALSE),"")</f>
        <v/>
      </c>
      <c r="L90" s="39" t="str">
        <f>IF(NOT($J90=""),VLOOKUP($J90,Table4[],3,FALSE),"")</f>
        <v/>
      </c>
      <c r="M90" s="39" t="str">
        <f>IF(NOT($J90=""),VLOOKUP($J90,Table4[],4,FALSE),"")</f>
        <v/>
      </c>
      <c r="N90" s="39" t="str">
        <f>IF(NOT($J90=""),VLOOKUP($J90,Table4[],5,FALSE),"")</f>
        <v/>
      </c>
      <c r="O90" s="39" t="str">
        <f>IF(NOT($J90=""),VLOOKUP($J90,Table4[],6,FALSE),"")</f>
        <v/>
      </c>
      <c r="P90" s="39" t="str">
        <f>IF(NOT($J90=""),VLOOKUP($J90,Table4[],7,FALSE),"")</f>
        <v/>
      </c>
      <c r="Q90" s="39" t="str">
        <f>IF(NOT($J90=""),VLOOKUP($J90,Table4[],8,FALSE),"")</f>
        <v/>
      </c>
      <c r="R90" s="45" t="str">
        <f t="shared" si="1"/>
        <v/>
      </c>
    </row>
    <row r="91" spans="1:18" ht="20.25" customHeight="1" x14ac:dyDescent="0.25">
      <c r="A91" s="34" t="s">
        <v>406</v>
      </c>
      <c r="B91" s="34" t="s">
        <v>304</v>
      </c>
      <c r="C91" s="34" t="s">
        <v>305</v>
      </c>
      <c r="D91" s="34">
        <v>0</v>
      </c>
      <c r="E91" s="34" t="s">
        <v>239</v>
      </c>
      <c r="F91" s="34" t="s">
        <v>124</v>
      </c>
      <c r="G91" s="34">
        <v>78240</v>
      </c>
      <c r="H91" s="34" t="s">
        <v>306</v>
      </c>
      <c r="I91" s="35"/>
      <c r="J91" s="39" t="str">
        <f>IF(ISERROR(VLOOKUP($A91,Table4[Site Number],1,FALSE)),"",VLOOKUP($A91,Table4[Site Number],1,FALSE))</f>
        <v/>
      </c>
      <c r="K91" s="39" t="str">
        <f>IF(NOT($J91=""),VLOOKUP($J91,Table4[],2,FALSE),"")</f>
        <v/>
      </c>
      <c r="L91" s="39" t="str">
        <f>IF(NOT($J91=""),VLOOKUP($J91,Table4[],3,FALSE),"")</f>
        <v/>
      </c>
      <c r="M91" s="39" t="str">
        <f>IF(NOT($J91=""),VLOOKUP($J91,Table4[],4,FALSE),"")</f>
        <v/>
      </c>
      <c r="N91" s="39" t="str">
        <f>IF(NOT($J91=""),VLOOKUP($J91,Table4[],5,FALSE),"")</f>
        <v/>
      </c>
      <c r="O91" s="39" t="str">
        <f>IF(NOT($J91=""),VLOOKUP($J91,Table4[],6,FALSE),"")</f>
        <v/>
      </c>
      <c r="P91" s="39" t="str">
        <f>IF(NOT($J91=""),VLOOKUP($J91,Table4[],7,FALSE),"")</f>
        <v/>
      </c>
      <c r="Q91" s="39" t="str">
        <f>IF(NOT($J91=""),VLOOKUP($J91,Table4[],8,FALSE),"")</f>
        <v/>
      </c>
      <c r="R91" s="45" t="str">
        <f t="shared" si="1"/>
        <v/>
      </c>
    </row>
    <row r="92" spans="1:18" ht="20.25" customHeight="1" x14ac:dyDescent="0.25">
      <c r="A92" s="34" t="s">
        <v>407</v>
      </c>
      <c r="B92" s="34" t="s">
        <v>307</v>
      </c>
      <c r="C92" s="34" t="s">
        <v>308</v>
      </c>
      <c r="D92" s="34" t="s">
        <v>312</v>
      </c>
      <c r="E92" s="34" t="s">
        <v>110</v>
      </c>
      <c r="F92" s="34" t="s">
        <v>82</v>
      </c>
      <c r="G92" s="34">
        <v>43213</v>
      </c>
      <c r="H92" s="34" t="s">
        <v>309</v>
      </c>
      <c r="I92" s="35"/>
      <c r="J92" s="39" t="str">
        <f>IF(ISERROR(VLOOKUP($A92,Table4[Site Number],1,FALSE)),"",VLOOKUP($A92,Table4[Site Number],1,FALSE))</f>
        <v/>
      </c>
      <c r="K92" s="39" t="str">
        <f>IF(NOT($J92=""),VLOOKUP($J92,Table4[],2,FALSE),"")</f>
        <v/>
      </c>
      <c r="L92" s="39" t="str">
        <f>IF(NOT($J92=""),VLOOKUP($J92,Table4[],3,FALSE),"")</f>
        <v/>
      </c>
      <c r="M92" s="39" t="str">
        <f>IF(NOT($J92=""),VLOOKUP($J92,Table4[],4,FALSE),"")</f>
        <v/>
      </c>
      <c r="N92" s="39" t="str">
        <f>IF(NOT($J92=""),VLOOKUP($J92,Table4[],5,FALSE),"")</f>
        <v/>
      </c>
      <c r="O92" s="39" t="str">
        <f>IF(NOT($J92=""),VLOOKUP($J92,Table4[],6,FALSE),"")</f>
        <v/>
      </c>
      <c r="P92" s="39" t="str">
        <f>IF(NOT($J92=""),VLOOKUP($J92,Table4[],7,FALSE),"")</f>
        <v/>
      </c>
      <c r="Q92" s="39" t="str">
        <f>IF(NOT($J92=""),VLOOKUP($J92,Table4[],8,FALSE),"")</f>
        <v/>
      </c>
      <c r="R92" s="45" t="str">
        <f t="shared" si="1"/>
        <v/>
      </c>
    </row>
    <row r="93" spans="1:18" ht="20.25" customHeight="1" x14ac:dyDescent="0.25">
      <c r="A93" s="34" t="s">
        <v>408</v>
      </c>
      <c r="B93" s="34" t="s">
        <v>310</v>
      </c>
      <c r="C93" s="34" t="s">
        <v>311</v>
      </c>
      <c r="D93" s="34" t="s">
        <v>312</v>
      </c>
      <c r="E93" s="34" t="s">
        <v>313</v>
      </c>
      <c r="F93" s="34" t="s">
        <v>237</v>
      </c>
      <c r="G93" s="34">
        <v>84041</v>
      </c>
      <c r="H93" s="34" t="s">
        <v>314</v>
      </c>
      <c r="I93" s="35"/>
      <c r="J93" s="39" t="str">
        <f>IF(ISERROR(VLOOKUP($A93,Table4[Site Number],1,FALSE)),"",VLOOKUP($A93,Table4[Site Number],1,FALSE))</f>
        <v/>
      </c>
      <c r="K93" s="39" t="str">
        <f>IF(NOT($J93=""),VLOOKUP($J93,Table4[],2,FALSE),"")</f>
        <v/>
      </c>
      <c r="L93" s="39" t="str">
        <f>IF(NOT($J93=""),VLOOKUP($J93,Table4[],3,FALSE),"")</f>
        <v/>
      </c>
      <c r="M93" s="39" t="str">
        <f>IF(NOT($J93=""),VLOOKUP($J93,Table4[],4,FALSE),"")</f>
        <v/>
      </c>
      <c r="N93" s="39" t="str">
        <f>IF(NOT($J93=""),VLOOKUP($J93,Table4[],5,FALSE),"")</f>
        <v/>
      </c>
      <c r="O93" s="39" t="str">
        <f>IF(NOT($J93=""),VLOOKUP($J93,Table4[],6,FALSE),"")</f>
        <v/>
      </c>
      <c r="P93" s="39" t="str">
        <f>IF(NOT($J93=""),VLOOKUP($J93,Table4[],7,FALSE),"")</f>
        <v/>
      </c>
      <c r="Q93" s="39" t="str">
        <f>IF(NOT($J93=""),VLOOKUP($J93,Table4[],8,FALSE),"")</f>
        <v/>
      </c>
      <c r="R93" s="45" t="str">
        <f t="shared" si="1"/>
        <v/>
      </c>
    </row>
    <row r="94" spans="1:18" ht="20.25" customHeight="1" x14ac:dyDescent="0.25">
      <c r="A94" s="34" t="s">
        <v>409</v>
      </c>
      <c r="B94" s="34" t="s">
        <v>315</v>
      </c>
      <c r="C94" s="34" t="s">
        <v>316</v>
      </c>
      <c r="D94" s="34"/>
      <c r="E94" s="34" t="s">
        <v>317</v>
      </c>
      <c r="F94" s="34" t="s">
        <v>237</v>
      </c>
      <c r="G94" s="34">
        <v>84117</v>
      </c>
      <c r="H94" s="34" t="s">
        <v>154</v>
      </c>
      <c r="I94" s="35"/>
      <c r="J94" s="39" t="str">
        <f>IF(ISERROR(VLOOKUP($A94,Table4[Site Number],1,FALSE)),"",VLOOKUP($A94,Table4[Site Number],1,FALSE))</f>
        <v/>
      </c>
      <c r="K94" s="39" t="str">
        <f>IF(NOT($J94=""),VLOOKUP($J94,Table4[],2,FALSE),"")</f>
        <v/>
      </c>
      <c r="L94" s="39" t="str">
        <f>IF(NOT($J94=""),VLOOKUP($J94,Table4[],3,FALSE),"")</f>
        <v/>
      </c>
      <c r="M94" s="39" t="str">
        <f>IF(NOT($J94=""),VLOOKUP($J94,Table4[],4,FALSE),"")</f>
        <v/>
      </c>
      <c r="N94" s="39" t="str">
        <f>IF(NOT($J94=""),VLOOKUP($J94,Table4[],5,FALSE),"")</f>
        <v/>
      </c>
      <c r="O94" s="39" t="str">
        <f>IF(NOT($J94=""),VLOOKUP($J94,Table4[],6,FALSE),"")</f>
        <v/>
      </c>
      <c r="P94" s="39" t="str">
        <f>IF(NOT($J94=""),VLOOKUP($J94,Table4[],7,FALSE),"")</f>
        <v/>
      </c>
      <c r="Q94" s="39" t="str">
        <f>IF(NOT($J94=""),VLOOKUP($J94,Table4[],8,FALSE),"")</f>
        <v/>
      </c>
      <c r="R94" s="45" t="str">
        <f t="shared" si="1"/>
        <v/>
      </c>
    </row>
    <row r="95" spans="1:18" ht="20.25" customHeight="1" x14ac:dyDescent="0.25">
      <c r="A95" s="34" t="s">
        <v>356</v>
      </c>
      <c r="B95" s="34" t="s">
        <v>431</v>
      </c>
      <c r="C95" s="34" t="s">
        <v>438</v>
      </c>
      <c r="D95" s="34" t="s">
        <v>488</v>
      </c>
      <c r="E95" s="34" t="s">
        <v>130</v>
      </c>
      <c r="F95" s="34" t="s">
        <v>124</v>
      </c>
      <c r="G95" s="34">
        <v>75234</v>
      </c>
      <c r="H95" s="34" t="s">
        <v>447</v>
      </c>
      <c r="I95" s="35"/>
      <c r="J95" s="39" t="str">
        <f>IF(ISERROR(VLOOKUP($A95,Table4[Site Number],1,FALSE)),"",VLOOKUP($A95,Table4[Site Number],1,FALSE))</f>
        <v/>
      </c>
      <c r="K95" s="39" t="str">
        <f>IF(NOT($J95=""),VLOOKUP($J95,Table4[],2,FALSE),"")</f>
        <v/>
      </c>
      <c r="L95" s="39" t="str">
        <f>IF(NOT($J95=""),VLOOKUP($J95,Table4[],3,FALSE),"")</f>
        <v/>
      </c>
      <c r="M95" s="39" t="str">
        <f>IF(NOT($J95=""),VLOOKUP($J95,Table4[],4,FALSE),"")</f>
        <v/>
      </c>
      <c r="N95" s="39" t="str">
        <f>IF(NOT($J95=""),VLOOKUP($J95,Table4[],5,FALSE),"")</f>
        <v/>
      </c>
      <c r="O95" s="39" t="str">
        <f>IF(NOT($J95=""),VLOOKUP($J95,Table4[],6,FALSE),"")</f>
        <v/>
      </c>
      <c r="P95" s="39" t="str">
        <f>IF(NOT($J95=""),VLOOKUP($J95,Table4[],7,FALSE),"")</f>
        <v/>
      </c>
      <c r="Q95" s="39" t="str">
        <f>IF(NOT($J95=""),VLOOKUP($J95,Table4[],8,FALSE),"")</f>
        <v/>
      </c>
      <c r="R95" s="45" t="str">
        <f t="shared" si="1"/>
        <v/>
      </c>
    </row>
    <row r="96" spans="1:18" s="1" customFormat="1" ht="20.25" customHeight="1" x14ac:dyDescent="0.25">
      <c r="A96" s="36"/>
      <c r="B96" s="36"/>
      <c r="C96" s="36"/>
      <c r="D96" s="36"/>
      <c r="E96" s="36"/>
      <c r="F96" s="36"/>
      <c r="G96" s="36"/>
      <c r="H96" s="36"/>
      <c r="I96" s="35"/>
      <c r="J96" s="40"/>
      <c r="K96" s="40"/>
      <c r="L96" s="40"/>
      <c r="M96" s="40"/>
      <c r="N96" s="40"/>
      <c r="O96" s="40"/>
      <c r="P96" s="40"/>
      <c r="Q96" s="40"/>
      <c r="R96" s="45"/>
    </row>
    <row r="97" spans="1:18" s="1" customFormat="1" ht="20.25" customHeight="1" x14ac:dyDescent="0.25">
      <c r="A97" s="36"/>
      <c r="B97" s="36"/>
      <c r="C97" s="36"/>
      <c r="D97" s="36"/>
      <c r="E97" s="36"/>
      <c r="F97" s="36"/>
      <c r="G97" s="36"/>
      <c r="H97" s="36"/>
      <c r="I97" s="35"/>
      <c r="J97" s="40"/>
      <c r="K97" s="40"/>
      <c r="L97" s="40"/>
      <c r="M97" s="40"/>
      <c r="N97" s="40"/>
      <c r="O97" s="40"/>
      <c r="P97" s="40"/>
      <c r="Q97" s="40"/>
      <c r="R97" s="45"/>
    </row>
    <row r="98" spans="1:18" s="1" customFormat="1" ht="20.25" customHeight="1" thickBot="1" x14ac:dyDescent="0.3">
      <c r="A98" s="36"/>
      <c r="B98" s="36"/>
      <c r="C98" s="36"/>
      <c r="D98" s="36"/>
      <c r="E98" s="36"/>
      <c r="F98" s="36"/>
      <c r="G98" s="36"/>
      <c r="H98" s="36"/>
      <c r="I98" s="35"/>
      <c r="J98" s="41" t="s">
        <v>410</v>
      </c>
      <c r="K98" s="41"/>
      <c r="L98" s="41"/>
      <c r="M98" s="41"/>
      <c r="N98" s="41"/>
      <c r="O98" s="41"/>
      <c r="P98" s="41"/>
      <c r="Q98" s="41"/>
      <c r="R98" s="45"/>
    </row>
    <row r="99" spans="1:18" ht="15.75" thickTop="1" x14ac:dyDescent="0.25"/>
    <row r="100" spans="1:18" x14ac:dyDescent="0.25">
      <c r="R100" s="45" t="str">
        <f>"insert into [Starguide_PCDEV].[dbo].[synexus_site_data] ([site_name] ,[address] ,[address_2] ,[city],[state],[zip] ,[contact_number] ,[column_1]) values ('"&amp;K59&amp;"','"&amp;L59&amp;"','"&amp;M59&amp;"','"&amp;N59&amp;"','"&amp;O59&amp;"','"&amp;P59&amp;"','"&amp;Q59&amp;"',"&amp;J59&amp;");"</f>
        <v>insert into [Starguide_PCDEV].[dbo].[synexus_site_data] ([site_name] ,[address] ,[address_2] ,[city],[state],[zip] ,[contact_number] ,[column_1]) values ('','','','','','','',);</v>
      </c>
    </row>
    <row r="101" spans="1:18" x14ac:dyDescent="0.25">
      <c r="R101" s="45" t="str">
        <f>"insert into [Starguide_PCDEV].[dbo].[synexus_site_data] ([site_name] ,[address] ,[address_2] ,[city],[state],[zip] ,[contact_number] ,[column_1]) values ('"&amp;K31&amp;"','"&amp;L31&amp;"','"&amp;M31&amp;"','"&amp;N31&amp;"','"&amp;O31&amp;"','"&amp;P31&amp;"','"&amp;Q31&amp;"',"&amp;J31&amp;");"</f>
        <v>insert into [Starguide_PCDEV].[dbo].[synexus_site_data] ([site_name] ,[address] ,[address_2] ,[city],[state],[zip] ,[contact_number] ,[column_1]) values ('','','','','','','',);</v>
      </c>
    </row>
    <row r="102" spans="1:18" x14ac:dyDescent="0.25">
      <c r="R102" s="45" t="str">
        <f>"insert into [Starguide_PCDEV].[dbo].[synexus_site_data] ([site_name] ,[address] ,[address_2] ,[city],[state],[zip] ,[contact_number] ,[column_1]) values ('"&amp;K95&amp;"','"&amp;L95&amp;"','"&amp;M95&amp;"','"&amp;N95&amp;"','"&amp;O95&amp;"','"&amp;P95&amp;"','"&amp;Q95&amp;"',"&amp;J95&amp;");"</f>
        <v>insert into [Starguide_PCDEV].[dbo].[synexus_site_data] ([site_name] ,[address] ,[address_2] ,[city],[state],[zip] ,[contact_number] ,[column_1]) values ('','','','','','','',);</v>
      </c>
    </row>
    <row r="103" spans="1:18" x14ac:dyDescent="0.25">
      <c r="K103" s="1"/>
      <c r="L103" s="1"/>
      <c r="M103" s="1"/>
      <c r="N103" s="1"/>
    </row>
    <row r="104" spans="1:18" x14ac:dyDescent="0.25">
      <c r="J104" s="1"/>
      <c r="K104" s="1"/>
      <c r="L104" s="1"/>
      <c r="M104" s="1"/>
      <c r="N104" s="1"/>
    </row>
  </sheetData>
  <mergeCells count="4">
    <mergeCell ref="J98:Q98"/>
    <mergeCell ref="A2:G2"/>
    <mergeCell ref="J2:Q2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2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5" bestFit="1" customWidth="1"/>
    <col min="2" max="2" width="45.85546875" bestFit="1" customWidth="1"/>
    <col min="3" max="3" width="31" bestFit="1" customWidth="1"/>
    <col min="4" max="4" width="18.7109375" bestFit="1" customWidth="1"/>
    <col min="5" max="5" width="15.42578125" bestFit="1" customWidth="1"/>
    <col min="6" max="6" width="10.28515625" bestFit="1" customWidth="1"/>
    <col min="7" max="7" width="8.5703125" bestFit="1" customWidth="1"/>
    <col min="8" max="8" width="21.28515625" style="1" bestFit="1" customWidth="1"/>
    <col min="9" max="9" width="14" bestFit="1" customWidth="1"/>
    <col min="11" max="11" width="26.28515625" bestFit="1" customWidth="1"/>
  </cols>
  <sheetData>
    <row r="1" spans="1:11" ht="20.25" thickBot="1" x14ac:dyDescent="0.35">
      <c r="A1" s="2" t="s">
        <v>418</v>
      </c>
      <c r="B1" s="3" t="s">
        <v>412</v>
      </c>
      <c r="C1" s="4" t="s">
        <v>413</v>
      </c>
      <c r="D1" s="5" t="s">
        <v>414</v>
      </c>
      <c r="E1" s="4" t="s">
        <v>415</v>
      </c>
      <c r="F1" s="4" t="s">
        <v>416</v>
      </c>
      <c r="G1" s="4" t="s">
        <v>417</v>
      </c>
      <c r="H1" s="4" t="s">
        <v>439</v>
      </c>
      <c r="I1" s="4" t="s">
        <v>411</v>
      </c>
      <c r="K1" s="27" t="s">
        <v>420</v>
      </c>
    </row>
    <row r="2" spans="1:11" ht="15.75" thickTop="1" x14ac:dyDescent="0.25">
      <c r="A2" s="7" t="s">
        <v>323</v>
      </c>
      <c r="B2" s="8" t="s">
        <v>21</v>
      </c>
      <c r="C2" s="6" t="s">
        <v>490</v>
      </c>
      <c r="D2" s="6" t="s">
        <v>482</v>
      </c>
      <c r="E2" s="6" t="s">
        <v>23</v>
      </c>
      <c r="F2" s="9" t="s">
        <v>24</v>
      </c>
      <c r="G2" s="9">
        <v>55435</v>
      </c>
      <c r="H2" s="10" t="s">
        <v>25</v>
      </c>
      <c r="I2" s="10"/>
      <c r="K2" t="str">
        <f>VLOOKUP(Table4[[#This Row],[Site Number]],Compare!$A$4:$A$95,1,FALSE)</f>
        <v>017010</v>
      </c>
    </row>
    <row r="3" spans="1:11" x14ac:dyDescent="0.25">
      <c r="A3" s="7"/>
      <c r="B3" s="8"/>
      <c r="C3" s="6"/>
      <c r="D3" s="6"/>
      <c r="E3" s="6"/>
      <c r="F3" s="9"/>
      <c r="G3" s="9"/>
      <c r="H3" s="10"/>
      <c r="I3" s="9"/>
      <c r="K3" s="1" t="e">
        <f>VLOOKUP(Table4[[#This Row],[Site Number]],Compare!$A$4:$A$95,1,FALSE)</f>
        <v>#N/A</v>
      </c>
    </row>
    <row r="4" spans="1:11" x14ac:dyDescent="0.25">
      <c r="A4" s="7"/>
      <c r="B4" s="8"/>
      <c r="C4" s="6"/>
      <c r="D4" s="6"/>
      <c r="E4" s="6"/>
      <c r="F4" s="9"/>
      <c r="G4" s="9"/>
      <c r="H4" s="10"/>
      <c r="I4" s="9"/>
      <c r="K4" s="1" t="e">
        <f>VLOOKUP(Table4[[#This Row],[Site Number]],Compare!$A$4:$A$95,1,FALSE)</f>
        <v>#N/A</v>
      </c>
    </row>
    <row r="5" spans="1:11" x14ac:dyDescent="0.25">
      <c r="A5" s="7"/>
      <c r="B5" s="8"/>
      <c r="C5" s="6"/>
      <c r="D5" s="6"/>
      <c r="E5" s="6"/>
      <c r="F5" s="9"/>
      <c r="G5" s="9"/>
      <c r="H5" s="10"/>
      <c r="I5" s="9"/>
      <c r="K5" s="1" t="e">
        <f>VLOOKUP(Table4[[#This Row],[Site Number]],Compare!$A$4:$A$95,1,FALSE)</f>
        <v>#N/A</v>
      </c>
    </row>
    <row r="6" spans="1:11" x14ac:dyDescent="0.25">
      <c r="A6" s="11"/>
      <c r="B6" s="13"/>
      <c r="C6" s="12"/>
      <c r="D6" s="6"/>
      <c r="E6" s="12"/>
      <c r="F6" s="14"/>
      <c r="G6" s="14"/>
      <c r="H6" s="37"/>
      <c r="I6" s="9"/>
      <c r="K6" s="1" t="e">
        <f>VLOOKUP(Table4[[#This Row],[Site Number]],Compare!$A$4:$A$95,1,FALSE)</f>
        <v>#N/A</v>
      </c>
    </row>
    <row r="7" spans="1:11" x14ac:dyDescent="0.25">
      <c r="A7" s="7"/>
      <c r="B7" s="8"/>
      <c r="C7" s="6"/>
      <c r="D7" s="6"/>
      <c r="E7" s="6"/>
      <c r="F7" s="9"/>
      <c r="G7" s="9"/>
      <c r="H7" s="10"/>
      <c r="I7" s="9"/>
      <c r="K7" s="1" t="e">
        <f>VLOOKUP(Table4[[#This Row],[Site Number]],Compare!$A$4:$A$95,1,FALSE)</f>
        <v>#N/A</v>
      </c>
    </row>
    <row r="8" spans="1:11" x14ac:dyDescent="0.25">
      <c r="A8" s="7"/>
      <c r="B8" s="8"/>
      <c r="C8" s="6"/>
      <c r="D8" s="6"/>
      <c r="E8" s="6"/>
      <c r="F8" s="9"/>
      <c r="G8" s="9"/>
      <c r="H8" s="10"/>
      <c r="I8" s="9"/>
      <c r="K8" s="1" t="e">
        <f>VLOOKUP(Table4[[#This Row],[Site Number]],Compare!$A$4:$A$95,1,FALSE)</f>
        <v>#N/A</v>
      </c>
    </row>
    <row r="9" spans="1:11" x14ac:dyDescent="0.25">
      <c r="A9" s="7"/>
      <c r="B9" s="8"/>
      <c r="C9" s="6"/>
      <c r="D9" s="6"/>
      <c r="E9" s="6"/>
      <c r="F9" s="9"/>
      <c r="G9" s="9"/>
      <c r="H9" s="10"/>
      <c r="I9" s="9"/>
      <c r="K9" s="1" t="e">
        <f>VLOOKUP(Table4[[#This Row],[Site Number]],Compare!$A$4:$A$95,1,FALSE)</f>
        <v>#N/A</v>
      </c>
    </row>
    <row r="10" spans="1:11" x14ac:dyDescent="0.25">
      <c r="A10" s="7"/>
      <c r="B10" s="8"/>
      <c r="C10" s="6"/>
      <c r="D10" s="6"/>
      <c r="E10" s="6"/>
      <c r="F10" s="9"/>
      <c r="G10" s="9"/>
      <c r="H10" s="10"/>
      <c r="I10" s="9"/>
      <c r="K10" s="1" t="e">
        <f>VLOOKUP(Table4[[#This Row],[Site Number]],Compare!$A$4:$A$95,1,FALSE)</f>
        <v>#N/A</v>
      </c>
    </row>
    <row r="11" spans="1:11" x14ac:dyDescent="0.25">
      <c r="A11" s="7"/>
      <c r="B11" s="8"/>
      <c r="C11" s="6"/>
      <c r="D11" s="6"/>
      <c r="E11" s="6"/>
      <c r="F11" s="9"/>
      <c r="G11" s="9"/>
      <c r="H11" s="10"/>
      <c r="I11" s="9"/>
      <c r="K11" s="1" t="e">
        <f>VLOOKUP(Table4[[#This Row],[Site Number]],Compare!$A$4:$A$95,1,FALSE)</f>
        <v>#N/A</v>
      </c>
    </row>
    <row r="12" spans="1:11" x14ac:dyDescent="0.25">
      <c r="A12" s="7"/>
      <c r="B12" s="8"/>
      <c r="C12" s="6"/>
      <c r="D12" s="6"/>
      <c r="E12" s="6"/>
      <c r="F12" s="9"/>
      <c r="G12" s="9"/>
      <c r="H12" s="10"/>
      <c r="I12" s="9"/>
      <c r="K12" s="1" t="e">
        <f>VLOOKUP(Table4[[#This Row],[Site Number]],Compare!$A$4:$A$95,1,FALSE)</f>
        <v>#N/A</v>
      </c>
    </row>
    <row r="13" spans="1:11" x14ac:dyDescent="0.25">
      <c r="A13" s="7"/>
      <c r="B13" s="8"/>
      <c r="C13" s="6"/>
      <c r="D13" s="6" t="s">
        <v>488</v>
      </c>
      <c r="E13" s="6"/>
      <c r="F13" s="9"/>
      <c r="G13" s="9"/>
      <c r="H13" s="10"/>
      <c r="I13" s="9"/>
      <c r="K13" s="1" t="e">
        <f>VLOOKUP(Table4[[#This Row],[Site Number]],Compare!$A$4:$A$95,1,FALSE)</f>
        <v>#N/A</v>
      </c>
    </row>
    <row r="14" spans="1:11" x14ac:dyDescent="0.25">
      <c r="A14" s="7"/>
      <c r="B14" s="8"/>
      <c r="C14" s="6"/>
      <c r="D14" s="6" t="s">
        <v>488</v>
      </c>
      <c r="E14" s="6"/>
      <c r="F14" s="9"/>
      <c r="G14" s="9"/>
      <c r="H14" s="10"/>
      <c r="I14" s="9"/>
      <c r="K14" s="1" t="e">
        <f>VLOOKUP(Table4[[#This Row],[Site Number]],Compare!$A$4:$A$95,1,FALSE)</f>
        <v>#N/A</v>
      </c>
    </row>
    <row r="15" spans="1:11" x14ac:dyDescent="0.25">
      <c r="A15" s="7"/>
      <c r="B15" s="8"/>
      <c r="C15" s="6"/>
      <c r="D15" s="9"/>
      <c r="E15" s="6"/>
      <c r="F15" s="9"/>
      <c r="G15" s="9"/>
      <c r="H15" s="10"/>
      <c r="I15" s="9"/>
      <c r="K15" s="1" t="e">
        <f>VLOOKUP(Table4[[#This Row],[Site Number]],Compare!$A$4:$A$95,1,FALSE)</f>
        <v>#N/A</v>
      </c>
    </row>
    <row r="16" spans="1:11" x14ac:dyDescent="0.25">
      <c r="A16" s="7"/>
      <c r="B16" s="8"/>
      <c r="C16" s="6"/>
      <c r="D16" s="9"/>
      <c r="E16" s="6"/>
      <c r="F16" s="9"/>
      <c r="G16" s="9"/>
      <c r="H16" s="10"/>
      <c r="I16" s="9"/>
      <c r="K16" s="1" t="e">
        <f>VLOOKUP(Table4[[#This Row],[Site Number]],Compare!$A$4:$A$95,1,FALSE)</f>
        <v>#N/A</v>
      </c>
    </row>
    <row r="17" spans="1:11" x14ac:dyDescent="0.25">
      <c r="A17" s="7"/>
      <c r="B17" s="8"/>
      <c r="C17" s="6"/>
      <c r="D17" s="9"/>
      <c r="E17" s="6"/>
      <c r="F17" s="9"/>
      <c r="G17" s="9"/>
      <c r="H17" s="10"/>
      <c r="I17" s="9"/>
      <c r="K17" s="1" t="e">
        <f>VLOOKUP(Table4[[#This Row],[Site Number]],Compare!$A$4:$A$95,1,FALSE)</f>
        <v>#N/A</v>
      </c>
    </row>
    <row r="18" spans="1:11" x14ac:dyDescent="0.25">
      <c r="A18" s="7"/>
      <c r="B18" s="8"/>
      <c r="C18" s="6"/>
      <c r="D18" s="9"/>
      <c r="E18" s="6"/>
      <c r="F18" s="9"/>
      <c r="G18" s="9"/>
      <c r="H18" s="10"/>
      <c r="I18" s="9"/>
      <c r="K18" s="1" t="e">
        <f>VLOOKUP(Table4[[#This Row],[Site Number]],Compare!$A$4:$A$95,1,FALSE)</f>
        <v>#N/A</v>
      </c>
    </row>
    <row r="19" spans="1:11" x14ac:dyDescent="0.25">
      <c r="A19" s="7"/>
      <c r="B19" s="8"/>
      <c r="C19" s="6"/>
      <c r="D19" s="9"/>
      <c r="E19" s="6"/>
      <c r="F19" s="9"/>
      <c r="G19" s="9"/>
      <c r="H19" s="10"/>
      <c r="I19" s="9"/>
      <c r="K19" s="1" t="e">
        <f>VLOOKUP(Table4[[#This Row],[Site Number]],Compare!$A$4:$A$95,1,FALSE)</f>
        <v>#N/A</v>
      </c>
    </row>
    <row r="20" spans="1:11" x14ac:dyDescent="0.25">
      <c r="A20" s="7"/>
      <c r="B20" s="8"/>
      <c r="C20" s="15"/>
      <c r="D20" s="9"/>
      <c r="E20" s="6"/>
      <c r="F20" s="9"/>
      <c r="G20" s="9"/>
      <c r="H20" s="10"/>
      <c r="I20" s="9"/>
      <c r="K20" s="1" t="e">
        <f>VLOOKUP(Table4[[#This Row],[Site Number]],Compare!$A$4:$A$95,1,FALSE)</f>
        <v>#N/A</v>
      </c>
    </row>
    <row r="21" spans="1:11" x14ac:dyDescent="0.25">
      <c r="A21" s="7"/>
      <c r="B21" s="8"/>
      <c r="C21" s="6"/>
      <c r="D21" s="9"/>
      <c r="E21" s="6"/>
      <c r="F21" s="9"/>
      <c r="G21" s="9"/>
      <c r="H21" s="10"/>
      <c r="I21" s="9"/>
      <c r="K21" s="1" t="e">
        <f>VLOOKUP(Table4[[#This Row],[Site Number]],Compare!$A$4:$A$95,1,FALSE)</f>
        <v>#N/A</v>
      </c>
    </row>
    <row r="22" spans="1:11" x14ac:dyDescent="0.25">
      <c r="A22" s="7"/>
      <c r="B22" s="8"/>
      <c r="C22" s="6"/>
      <c r="D22" s="9"/>
      <c r="E22" s="6"/>
      <c r="F22" s="9"/>
      <c r="G22" s="9"/>
      <c r="H22" s="10"/>
      <c r="I22" s="9"/>
      <c r="K22" s="1" t="e">
        <f>VLOOKUP(Table4[[#This Row],[Site Number]],Compare!$A$4:$A$95,1,FALSE)</f>
        <v>#N/A</v>
      </c>
    </row>
    <row r="23" spans="1:11" x14ac:dyDescent="0.25">
      <c r="A23" s="7"/>
      <c r="B23" s="8"/>
      <c r="C23" s="6"/>
      <c r="D23" s="9"/>
      <c r="E23" s="6"/>
      <c r="F23" s="9"/>
      <c r="G23" s="9"/>
      <c r="H23" s="10"/>
      <c r="I23" s="9"/>
      <c r="K23" s="1" t="e">
        <f>VLOOKUP(Table4[[#This Row],[Site Number]],Compare!$A$4:$A$95,1,FALSE)</f>
        <v>#N/A</v>
      </c>
    </row>
    <row r="24" spans="1:11" x14ac:dyDescent="0.25">
      <c r="A24" s="11"/>
      <c r="B24" s="13"/>
      <c r="C24" s="12"/>
      <c r="D24" s="14"/>
      <c r="E24" s="12"/>
      <c r="F24" s="14"/>
      <c r="G24" s="14"/>
      <c r="H24" s="37"/>
      <c r="I24" s="9"/>
      <c r="K24" s="1" t="e">
        <f>VLOOKUP(Table4[[#This Row],[Site Number]],Compare!$A$4:$A$95,1,FALSE)</f>
        <v>#N/A</v>
      </c>
    </row>
    <row r="25" spans="1:11" x14ac:dyDescent="0.25">
      <c r="A25" s="11"/>
      <c r="B25" s="13"/>
      <c r="C25" s="12"/>
      <c r="D25" s="14"/>
      <c r="E25" s="12"/>
      <c r="F25" s="14"/>
      <c r="G25" s="14"/>
      <c r="H25" s="37"/>
      <c r="I25" s="9"/>
      <c r="K25" s="1" t="e">
        <f>VLOOKUP(Table4[[#This Row],[Site Number]],Compare!$A$4:$A$95,1,FALSE)</f>
        <v>#N/A</v>
      </c>
    </row>
    <row r="26" spans="1:11" x14ac:dyDescent="0.25">
      <c r="A26" s="7"/>
      <c r="B26" s="8"/>
      <c r="C26" s="15"/>
      <c r="D26" s="9"/>
      <c r="E26" s="6"/>
      <c r="F26" s="9"/>
      <c r="G26" s="9"/>
      <c r="H26" s="10"/>
      <c r="I26" s="9"/>
      <c r="K26" s="1" t="e">
        <f>VLOOKUP(Table4[[#This Row],[Site Number]],Compare!$A$4:$A$95,1,FALSE)</f>
        <v>#N/A</v>
      </c>
    </row>
    <row r="27" spans="1:11" x14ac:dyDescent="0.25">
      <c r="A27" s="7"/>
      <c r="B27" s="8"/>
      <c r="C27" s="6"/>
      <c r="D27" s="9"/>
      <c r="E27" s="6"/>
      <c r="F27" s="9"/>
      <c r="G27" s="9"/>
      <c r="H27" s="10"/>
      <c r="I27" s="9"/>
      <c r="K27" s="1" t="e">
        <f>VLOOKUP(Table4[[#This Row],[Site Number]],Compare!$A$4:$A$95,1,FALSE)</f>
        <v>#N/A</v>
      </c>
    </row>
    <row r="28" spans="1:11" x14ac:dyDescent="0.25">
      <c r="A28" s="7"/>
      <c r="B28" s="8"/>
      <c r="C28" s="6"/>
      <c r="D28" s="9"/>
      <c r="E28" s="6"/>
      <c r="F28" s="9"/>
      <c r="G28" s="9"/>
      <c r="H28" s="10"/>
      <c r="I28" s="9"/>
      <c r="K28" s="1" t="e">
        <f>VLOOKUP(Table4[[#This Row],[Site Number]],Compare!$A$4:$A$95,1,FALSE)</f>
        <v>#N/A</v>
      </c>
    </row>
    <row r="29" spans="1:11" x14ac:dyDescent="0.25">
      <c r="A29" s="7"/>
      <c r="B29" s="8"/>
      <c r="C29" s="6"/>
      <c r="D29" s="9"/>
      <c r="E29" s="6"/>
      <c r="F29" s="9"/>
      <c r="G29" s="9"/>
      <c r="H29" s="10"/>
      <c r="I29" s="9"/>
      <c r="K29" s="1" t="e">
        <f>VLOOKUP(Table4[[#This Row],[Site Number]],Compare!$A$4:$A$95,1,FALSE)</f>
        <v>#N/A</v>
      </c>
    </row>
    <row r="30" spans="1:11" x14ac:dyDescent="0.25">
      <c r="A30" s="7"/>
      <c r="B30" s="8"/>
      <c r="C30" s="6"/>
      <c r="D30" s="9"/>
      <c r="E30" s="6"/>
      <c r="F30" s="9"/>
      <c r="G30" s="9"/>
      <c r="H30" s="10"/>
      <c r="I30" s="9"/>
      <c r="K30" s="1" t="e">
        <f>VLOOKUP(Table4[[#This Row],[Site Number]],Compare!$A$4:$A$95,1,FALSE)</f>
        <v>#N/A</v>
      </c>
    </row>
    <row r="31" spans="1:11" x14ac:dyDescent="0.25">
      <c r="A31" s="7"/>
      <c r="B31" s="8"/>
      <c r="C31" s="6"/>
      <c r="D31" s="9"/>
      <c r="E31" s="6"/>
      <c r="F31" s="9"/>
      <c r="G31" s="9"/>
      <c r="H31" s="10"/>
      <c r="I31" s="9"/>
      <c r="K31" s="1" t="e">
        <f>VLOOKUP(Table4[[#This Row],[Site Number]],Compare!$A$4:$A$95,1,FALSE)</f>
        <v>#N/A</v>
      </c>
    </row>
    <row r="32" spans="1:11" x14ac:dyDescent="0.25">
      <c r="A32" s="7"/>
      <c r="B32" s="8"/>
      <c r="C32" s="6"/>
      <c r="D32" s="9"/>
      <c r="E32" s="6"/>
      <c r="F32" s="9"/>
      <c r="G32" s="9"/>
      <c r="H32" s="10"/>
      <c r="I32" s="9"/>
      <c r="K32" s="1" t="e">
        <f>VLOOKUP(Table4[[#This Row],[Site Number]],Compare!$A$4:$A$95,1,FALSE)</f>
        <v>#N/A</v>
      </c>
    </row>
    <row r="33" spans="1:11" x14ac:dyDescent="0.25">
      <c r="A33" s="7"/>
      <c r="B33" s="8"/>
      <c r="C33" s="6"/>
      <c r="D33" s="9"/>
      <c r="E33" s="6"/>
      <c r="F33" s="9"/>
      <c r="G33" s="9"/>
      <c r="H33" s="10"/>
      <c r="I33" s="9"/>
      <c r="K33" s="1" t="e">
        <f>VLOOKUP(Table4[[#This Row],[Site Number]],Compare!$A$4:$A$95,1,FALSE)</f>
        <v>#N/A</v>
      </c>
    </row>
    <row r="34" spans="1:11" x14ac:dyDescent="0.25">
      <c r="A34" s="11"/>
      <c r="B34" s="13"/>
      <c r="C34" s="6"/>
      <c r="D34" s="9"/>
      <c r="E34" s="6"/>
      <c r="F34" s="9"/>
      <c r="G34" s="9"/>
      <c r="H34" s="10"/>
      <c r="I34" s="9"/>
      <c r="K34" s="1" t="e">
        <f>VLOOKUP(Table4[[#This Row],[Site Number]],Compare!$A$4:$A$95,1,FALSE)</f>
        <v>#N/A</v>
      </c>
    </row>
    <row r="35" spans="1:11" x14ac:dyDescent="0.25">
      <c r="A35" s="7"/>
      <c r="B35" s="8"/>
      <c r="C35" s="6"/>
      <c r="D35" s="9"/>
      <c r="E35" s="6"/>
      <c r="F35" s="9"/>
      <c r="G35" s="9"/>
      <c r="H35" s="10"/>
      <c r="I35" s="9"/>
      <c r="K35" s="1" t="e">
        <f>VLOOKUP(Table4[[#This Row],[Site Number]],Compare!$A$4:$A$95,1,FALSE)</f>
        <v>#N/A</v>
      </c>
    </row>
    <row r="36" spans="1:11" x14ac:dyDescent="0.25">
      <c r="A36" s="7"/>
      <c r="B36" s="8"/>
      <c r="C36" s="6"/>
      <c r="D36" s="9"/>
      <c r="E36" s="6"/>
      <c r="F36" s="9"/>
      <c r="G36" s="9"/>
      <c r="H36" s="10"/>
      <c r="I36" s="9"/>
      <c r="K36" s="1" t="e">
        <f>VLOOKUP(Table4[[#This Row],[Site Number]],Compare!$A$4:$A$95,1,FALSE)</f>
        <v>#N/A</v>
      </c>
    </row>
    <row r="37" spans="1:11" x14ac:dyDescent="0.25">
      <c r="A37" s="7"/>
      <c r="B37" s="8"/>
      <c r="C37" s="6"/>
      <c r="D37" s="9"/>
      <c r="E37" s="6"/>
      <c r="F37" s="9"/>
      <c r="G37" s="9"/>
      <c r="H37" s="10"/>
      <c r="I37" s="9"/>
      <c r="K37" s="1" t="e">
        <f>VLOOKUP(Table4[[#This Row],[Site Number]],Compare!$A$4:$A$95,1,FALSE)</f>
        <v>#N/A</v>
      </c>
    </row>
    <row r="38" spans="1:11" x14ac:dyDescent="0.25">
      <c r="A38" s="7"/>
      <c r="B38" s="8"/>
      <c r="C38" s="6"/>
      <c r="D38" s="9"/>
      <c r="E38" s="6"/>
      <c r="F38" s="9"/>
      <c r="G38" s="9"/>
      <c r="H38" s="10"/>
      <c r="I38" s="9"/>
      <c r="K38" s="1" t="e">
        <f>VLOOKUP(Table4[[#This Row],[Site Number]],Compare!$A$4:$A$95,1,FALSE)</f>
        <v>#N/A</v>
      </c>
    </row>
    <row r="39" spans="1:11" x14ac:dyDescent="0.25">
      <c r="A39" s="7"/>
      <c r="B39" s="8"/>
      <c r="C39" s="6"/>
      <c r="D39" s="9"/>
      <c r="E39" s="6"/>
      <c r="F39" s="9"/>
      <c r="G39" s="9"/>
      <c r="H39" s="10"/>
      <c r="I39" s="9"/>
      <c r="K39" s="1" t="e">
        <f>VLOOKUP(Table4[[#This Row],[Site Number]],Compare!$A$4:$A$95,1,FALSE)</f>
        <v>#N/A</v>
      </c>
    </row>
    <row r="40" spans="1:11" x14ac:dyDescent="0.25">
      <c r="A40" s="7"/>
      <c r="B40" s="8"/>
      <c r="C40" s="6"/>
      <c r="D40" s="9"/>
      <c r="E40" s="6"/>
      <c r="F40" s="9"/>
      <c r="G40" s="9"/>
      <c r="H40" s="10"/>
      <c r="I40" s="9"/>
      <c r="K40" s="1" t="e">
        <f>VLOOKUP(Table4[[#This Row],[Site Number]],Compare!$A$4:$A$95,1,FALSE)</f>
        <v>#N/A</v>
      </c>
    </row>
    <row r="41" spans="1:11" x14ac:dyDescent="0.25">
      <c r="A41" s="7"/>
      <c r="B41" s="8"/>
      <c r="C41" s="6"/>
      <c r="D41" s="9"/>
      <c r="E41" s="6"/>
      <c r="F41" s="9"/>
      <c r="G41" s="9"/>
      <c r="H41" s="10"/>
      <c r="I41" s="9"/>
      <c r="K41" s="1" t="e">
        <f>VLOOKUP(Table4[[#This Row],[Site Number]],Compare!$A$4:$A$95,1,FALSE)</f>
        <v>#N/A</v>
      </c>
    </row>
    <row r="42" spans="1:11" x14ac:dyDescent="0.25">
      <c r="A42" s="7"/>
      <c r="B42" s="8"/>
      <c r="C42" s="6"/>
      <c r="D42" s="9"/>
      <c r="E42" s="6"/>
      <c r="F42" s="9"/>
      <c r="G42" s="9"/>
      <c r="H42" s="10"/>
      <c r="I42" s="9"/>
      <c r="K42" s="1" t="e">
        <f>VLOOKUP(Table4[[#This Row],[Site Number]],Compare!$A$4:$A$95,1,FALSE)</f>
        <v>#N/A</v>
      </c>
    </row>
    <row r="43" spans="1:11" x14ac:dyDescent="0.25">
      <c r="A43" s="7"/>
      <c r="B43" s="15"/>
      <c r="C43" s="6"/>
      <c r="D43" s="6"/>
      <c r="E43" s="6"/>
      <c r="F43" s="9"/>
      <c r="G43" s="9"/>
      <c r="H43" s="10"/>
      <c r="I43" s="9"/>
      <c r="K43" s="1" t="e">
        <f>VLOOKUP(Table4[[#This Row],[Site Number]],Compare!$A$4:$A$95,1,FALSE)</f>
        <v>#N/A</v>
      </c>
    </row>
    <row r="44" spans="1:11" x14ac:dyDescent="0.25">
      <c r="A44" s="7"/>
      <c r="B44" s="15"/>
      <c r="C44" s="6"/>
      <c r="D44" s="6"/>
      <c r="E44" s="6"/>
      <c r="F44" s="9"/>
      <c r="G44" s="9"/>
      <c r="H44" s="10"/>
      <c r="I44" s="9"/>
      <c r="K44" s="1" t="e">
        <f>VLOOKUP(Table4[[#This Row],[Site Number]],Compare!$A$4:$A$95,1,FALSE)</f>
        <v>#N/A</v>
      </c>
    </row>
    <row r="45" spans="1:11" x14ac:dyDescent="0.25">
      <c r="A45" s="7"/>
      <c r="B45" s="15"/>
      <c r="C45" s="6"/>
      <c r="D45" s="6"/>
      <c r="E45" s="6"/>
      <c r="F45" s="9"/>
      <c r="G45" s="9"/>
      <c r="H45" s="10"/>
      <c r="I45" s="9"/>
      <c r="K45" s="1" t="e">
        <f>VLOOKUP(Table4[[#This Row],[Site Number]],Compare!$A$4:$A$95,1,FALSE)</f>
        <v>#N/A</v>
      </c>
    </row>
    <row r="46" spans="1:11" x14ac:dyDescent="0.25">
      <c r="A46" s="7"/>
      <c r="B46" s="15"/>
      <c r="C46" s="6"/>
      <c r="D46" s="6"/>
      <c r="E46" s="6"/>
      <c r="F46" s="9"/>
      <c r="G46" s="9"/>
      <c r="H46" s="10"/>
      <c r="I46" s="9"/>
      <c r="K46" s="1" t="e">
        <f>VLOOKUP(Table4[[#This Row],[Site Number]],Compare!$A$4:$A$95,1,FALSE)</f>
        <v>#N/A</v>
      </c>
    </row>
    <row r="47" spans="1:11" x14ac:dyDescent="0.25">
      <c r="A47" s="7"/>
      <c r="B47" s="15"/>
      <c r="C47" s="6"/>
      <c r="D47" s="6"/>
      <c r="E47" s="6"/>
      <c r="F47" s="9"/>
      <c r="G47" s="9"/>
      <c r="H47" s="10"/>
      <c r="I47" s="9"/>
      <c r="K47" s="1" t="e">
        <f>VLOOKUP(Table4[[#This Row],[Site Number]],Compare!$A$4:$A$95,1,FALSE)</f>
        <v>#N/A</v>
      </c>
    </row>
    <row r="48" spans="1:11" x14ac:dyDescent="0.25">
      <c r="A48" s="7"/>
      <c r="B48" s="15"/>
      <c r="C48" s="6"/>
      <c r="D48" s="6"/>
      <c r="E48" s="6"/>
      <c r="F48" s="9"/>
      <c r="G48" s="9"/>
      <c r="H48" s="10"/>
      <c r="I48" s="9"/>
      <c r="K48" s="1" t="e">
        <f>VLOOKUP(Table4[[#This Row],[Site Number]],Compare!$A$4:$A$95,1,FALSE)</f>
        <v>#N/A</v>
      </c>
    </row>
    <row r="49" spans="1:11" x14ac:dyDescent="0.25">
      <c r="A49" s="7"/>
      <c r="B49" s="8"/>
      <c r="C49" s="6"/>
      <c r="D49" s="9"/>
      <c r="E49" s="6"/>
      <c r="F49" s="9"/>
      <c r="G49" s="9"/>
      <c r="H49" s="10"/>
      <c r="I49" s="9"/>
      <c r="K49" s="1" t="e">
        <f>VLOOKUP(Table4[[#This Row],[Site Number]],Compare!$A$4:$A$95,1,FALSE)</f>
        <v>#N/A</v>
      </c>
    </row>
    <row r="50" spans="1:11" x14ac:dyDescent="0.25">
      <c r="A50" s="7"/>
      <c r="B50" s="8"/>
      <c r="C50" s="6"/>
      <c r="D50" s="9"/>
      <c r="E50" s="6"/>
      <c r="F50" s="9"/>
      <c r="G50" s="9"/>
      <c r="H50" s="10"/>
      <c r="I50" s="9"/>
      <c r="K50" s="1" t="e">
        <f>VLOOKUP(Table4[[#This Row],[Site Number]],Compare!$A$4:$A$95,1,FALSE)</f>
        <v>#N/A</v>
      </c>
    </row>
    <row r="51" spans="1:11" x14ac:dyDescent="0.25">
      <c r="A51" s="7"/>
      <c r="B51" s="8"/>
      <c r="C51" s="6"/>
      <c r="D51" s="9"/>
      <c r="E51" s="6"/>
      <c r="F51" s="9"/>
      <c r="G51" s="9"/>
      <c r="H51" s="10"/>
      <c r="I51" s="9"/>
      <c r="K51" s="1" t="e">
        <f>VLOOKUP(Table4[[#This Row],[Site Number]],Compare!$A$4:$A$95,1,FALSE)</f>
        <v>#N/A</v>
      </c>
    </row>
    <row r="52" spans="1:11" x14ac:dyDescent="0.25">
      <c r="A52" s="7"/>
      <c r="B52" s="8"/>
      <c r="C52" s="6"/>
      <c r="D52" s="9"/>
      <c r="E52" s="6"/>
      <c r="F52" s="9"/>
      <c r="G52" s="9"/>
      <c r="H52" s="10"/>
      <c r="I52" s="9"/>
      <c r="K52" s="1" t="e">
        <f>VLOOKUP(Table4[[#This Row],[Site Number]],Compare!$A$4:$A$95,1,FALSE)</f>
        <v>#N/A</v>
      </c>
    </row>
    <row r="53" spans="1:11" x14ac:dyDescent="0.25">
      <c r="A53" s="7"/>
      <c r="B53" s="8"/>
      <c r="C53" s="6"/>
      <c r="D53" s="9"/>
      <c r="E53" s="6"/>
      <c r="F53" s="9"/>
      <c r="G53" s="16"/>
      <c r="H53" s="38"/>
      <c r="I53" s="9"/>
      <c r="K53" s="1" t="e">
        <f>VLOOKUP(Table4[[#This Row],[Site Number]],Compare!$A$4:$A$95,1,FALSE)</f>
        <v>#N/A</v>
      </c>
    </row>
    <row r="54" spans="1:11" x14ac:dyDescent="0.25">
      <c r="A54" s="7"/>
      <c r="B54" s="8"/>
      <c r="C54" s="6"/>
      <c r="D54" s="9"/>
      <c r="E54" s="6"/>
      <c r="F54" s="9"/>
      <c r="G54" s="16"/>
      <c r="H54" s="38"/>
      <c r="I54" s="9"/>
      <c r="K54" s="1" t="e">
        <f>VLOOKUP(Table4[[#This Row],[Site Number]],Compare!$A$4:$A$95,1,FALSE)</f>
        <v>#N/A</v>
      </c>
    </row>
    <row r="55" spans="1:11" x14ac:dyDescent="0.25">
      <c r="A55" s="7"/>
      <c r="B55" s="8"/>
      <c r="C55" s="17"/>
      <c r="D55" s="9"/>
      <c r="E55" s="6"/>
      <c r="F55" s="9"/>
      <c r="G55" s="9"/>
      <c r="H55" s="10"/>
      <c r="I55" s="9"/>
      <c r="K55" s="1" t="e">
        <f>VLOOKUP(Table4[[#This Row],[Site Number]],Compare!$A$4:$A$95,1,FALSE)</f>
        <v>#N/A</v>
      </c>
    </row>
    <row r="56" spans="1:11" x14ac:dyDescent="0.25">
      <c r="A56" s="7"/>
      <c r="B56" s="8"/>
      <c r="C56" s="6"/>
      <c r="D56" s="9"/>
      <c r="E56" s="6"/>
      <c r="F56" s="9"/>
      <c r="G56" s="9"/>
      <c r="H56" s="10"/>
      <c r="I56" s="9"/>
      <c r="K56" s="1" t="e">
        <f>VLOOKUP(Table4[[#This Row],[Site Number]],Compare!$A$4:$A$95,1,FALSE)</f>
        <v>#N/A</v>
      </c>
    </row>
    <row r="57" spans="1:11" x14ac:dyDescent="0.25">
      <c r="A57" s="7"/>
      <c r="B57" s="17"/>
      <c r="C57" s="6"/>
      <c r="D57" s="9"/>
      <c r="E57" s="6"/>
      <c r="F57" s="9"/>
      <c r="G57" s="9"/>
      <c r="H57" s="10"/>
      <c r="I57" s="9"/>
      <c r="K57" s="1" t="e">
        <f>VLOOKUP(Table4[[#This Row],[Site Number]],Compare!$A$4:$A$95,1,FALSE)</f>
        <v>#N/A</v>
      </c>
    </row>
    <row r="58" spans="1:11" x14ac:dyDescent="0.25">
      <c r="A58" s="7"/>
      <c r="B58" s="8"/>
      <c r="C58" s="6"/>
      <c r="D58" s="9"/>
      <c r="E58" s="6"/>
      <c r="F58" s="9"/>
      <c r="G58" s="9"/>
      <c r="H58" s="10"/>
      <c r="I58" s="9"/>
      <c r="K58" s="1" t="e">
        <f>VLOOKUP(Table4[[#This Row],[Site Number]],Compare!$A$4:$A$95,1,FALSE)</f>
        <v>#N/A</v>
      </c>
    </row>
    <row r="59" spans="1:11" x14ac:dyDescent="0.25">
      <c r="A59" s="7"/>
      <c r="B59" s="8"/>
      <c r="C59" s="6"/>
      <c r="D59" s="9"/>
      <c r="E59" s="6"/>
      <c r="F59" s="9"/>
      <c r="G59" s="9"/>
      <c r="H59" s="10"/>
      <c r="I59" s="9"/>
      <c r="K59" s="1" t="e">
        <f>VLOOKUP(Table4[[#This Row],[Site Number]],Compare!$A$4:$A$95,1,FALSE)</f>
        <v>#N/A</v>
      </c>
    </row>
    <row r="60" spans="1:11" x14ac:dyDescent="0.25">
      <c r="A60" s="7"/>
      <c r="B60" s="8"/>
      <c r="C60" s="6"/>
      <c r="D60" s="9"/>
      <c r="E60" s="6"/>
      <c r="F60" s="9"/>
      <c r="G60" s="9"/>
      <c r="H60" s="10"/>
      <c r="I60" s="9"/>
      <c r="K60" s="1" t="e">
        <f>VLOOKUP(Table4[[#This Row],[Site Number]],Compare!$A$4:$A$95,1,FALSE)</f>
        <v>#N/A</v>
      </c>
    </row>
    <row r="61" spans="1:11" x14ac:dyDescent="0.25">
      <c r="A61" s="7"/>
      <c r="B61" s="8"/>
      <c r="C61" s="6"/>
      <c r="D61" s="9"/>
      <c r="E61" s="6"/>
      <c r="F61" s="9"/>
      <c r="G61" s="9"/>
      <c r="H61" s="10"/>
      <c r="I61" s="9"/>
      <c r="K61" s="1" t="e">
        <f>VLOOKUP(Table4[[#This Row],[Site Number]],Compare!$A$4:$A$95,1,FALSE)</f>
        <v>#N/A</v>
      </c>
    </row>
    <row r="62" spans="1:11" x14ac:dyDescent="0.25">
      <c r="A62" s="7"/>
      <c r="B62" s="8"/>
      <c r="C62" s="6"/>
      <c r="D62" s="9"/>
      <c r="E62" s="6"/>
      <c r="F62" s="9"/>
      <c r="G62" s="9"/>
      <c r="H62" s="10"/>
      <c r="I62" s="9"/>
      <c r="K62" s="1" t="e">
        <f>VLOOKUP(Table4[[#This Row],[Site Number]],Compare!$A$4:$A$95,1,FALSE)</f>
        <v>#N/A</v>
      </c>
    </row>
    <row r="63" spans="1:11" x14ac:dyDescent="0.25">
      <c r="A63" s="7"/>
      <c r="B63" s="8"/>
      <c r="C63" s="6"/>
      <c r="D63" s="9"/>
      <c r="E63" s="6"/>
      <c r="F63" s="9"/>
      <c r="G63" s="9"/>
      <c r="H63" s="10"/>
      <c r="I63" s="9"/>
      <c r="K63" s="1" t="e">
        <f>VLOOKUP(Table4[[#This Row],[Site Number]],Compare!$A$4:$A$95,1,FALSE)</f>
        <v>#N/A</v>
      </c>
    </row>
    <row r="64" spans="1:11" x14ac:dyDescent="0.25">
      <c r="A64" s="7"/>
      <c r="B64" s="8"/>
      <c r="C64" s="6"/>
      <c r="D64" s="9"/>
      <c r="E64" s="6"/>
      <c r="F64" s="9"/>
      <c r="G64" s="9"/>
      <c r="H64" s="10"/>
      <c r="I64" s="9"/>
      <c r="K64" s="1" t="e">
        <f>VLOOKUP(Table4[[#This Row],[Site Number]],Compare!$A$4:$A$95,1,FALSE)</f>
        <v>#N/A</v>
      </c>
    </row>
    <row r="65" spans="1:11" x14ac:dyDescent="0.25">
      <c r="A65" s="7"/>
      <c r="B65" s="8"/>
      <c r="C65" s="6"/>
      <c r="D65" s="9"/>
      <c r="E65" s="6"/>
      <c r="F65" s="9"/>
      <c r="G65" s="9"/>
      <c r="H65" s="10"/>
      <c r="I65" s="9"/>
      <c r="K65" s="1" t="e">
        <f>VLOOKUP(Table4[[#This Row],[Site Number]],Compare!$A$4:$A$95,1,FALSE)</f>
        <v>#N/A</v>
      </c>
    </row>
    <row r="66" spans="1:11" x14ac:dyDescent="0.25">
      <c r="A66" s="7"/>
      <c r="B66" s="8"/>
      <c r="C66" s="6"/>
      <c r="D66" s="9"/>
      <c r="E66" s="6"/>
      <c r="F66" s="9"/>
      <c r="G66" s="9"/>
      <c r="H66" s="10"/>
      <c r="I66" s="9"/>
      <c r="K66" s="1" t="e">
        <f>VLOOKUP(Table4[[#This Row],[Site Number]],Compare!$A$4:$A$95,1,FALSE)</f>
        <v>#N/A</v>
      </c>
    </row>
    <row r="67" spans="1:11" x14ac:dyDescent="0.25">
      <c r="A67" s="7"/>
      <c r="B67" s="8"/>
      <c r="C67" s="6"/>
      <c r="D67" s="9"/>
      <c r="E67" s="6"/>
      <c r="F67" s="9"/>
      <c r="G67" s="9"/>
      <c r="H67" s="10"/>
      <c r="I67" s="9"/>
      <c r="K67" s="1" t="e">
        <f>VLOOKUP(Table4[[#This Row],[Site Number]],Compare!$A$4:$A$95,1,FALSE)</f>
        <v>#N/A</v>
      </c>
    </row>
    <row r="68" spans="1:11" x14ac:dyDescent="0.25">
      <c r="A68" s="7"/>
      <c r="B68" s="8"/>
      <c r="C68" s="6"/>
      <c r="D68" s="9"/>
      <c r="E68" s="6"/>
      <c r="F68" s="9"/>
      <c r="G68" s="9"/>
      <c r="H68" s="10"/>
      <c r="I68" s="9"/>
      <c r="K68" s="1" t="e">
        <f>VLOOKUP(Table4[[#This Row],[Site Number]],Compare!$A$4:$A$95,1,FALSE)</f>
        <v>#N/A</v>
      </c>
    </row>
    <row r="69" spans="1:11" x14ac:dyDescent="0.25">
      <c r="A69" s="7"/>
      <c r="B69" s="8"/>
      <c r="C69" s="6"/>
      <c r="D69" s="9"/>
      <c r="E69" s="6"/>
      <c r="F69" s="9"/>
      <c r="G69" s="9"/>
      <c r="H69" s="10"/>
      <c r="I69" s="9"/>
      <c r="K69" s="1" t="e">
        <f>VLOOKUP(Table4[[#This Row],[Site Number]],Compare!$A$4:$A$95,1,FALSE)</f>
        <v>#N/A</v>
      </c>
    </row>
    <row r="70" spans="1:11" x14ac:dyDescent="0.25">
      <c r="A70" s="7"/>
      <c r="B70" s="8"/>
      <c r="C70" s="6"/>
      <c r="D70" s="9"/>
      <c r="E70" s="6"/>
      <c r="F70" s="9"/>
      <c r="G70" s="9"/>
      <c r="H70" s="10"/>
      <c r="I70" s="9"/>
      <c r="K70" s="1" t="e">
        <f>VLOOKUP(Table4[[#This Row],[Site Number]],Compare!$A$4:$A$95,1,FALSE)</f>
        <v>#N/A</v>
      </c>
    </row>
    <row r="71" spans="1:11" x14ac:dyDescent="0.25">
      <c r="A71" s="7"/>
      <c r="B71" s="17"/>
      <c r="C71" s="6"/>
      <c r="D71" s="9"/>
      <c r="E71" s="6"/>
      <c r="F71" s="9"/>
      <c r="G71" s="9"/>
      <c r="H71" s="10"/>
      <c r="I71" s="9"/>
      <c r="K71" s="1" t="e">
        <f>VLOOKUP(Table4[[#This Row],[Site Number]],Compare!$A$4:$A$95,1,FALSE)</f>
        <v>#N/A</v>
      </c>
    </row>
    <row r="72" spans="1:11" x14ac:dyDescent="0.25">
      <c r="A72" s="11"/>
      <c r="B72" s="13"/>
      <c r="C72" s="12"/>
      <c r="D72" s="14"/>
      <c r="E72" s="12"/>
      <c r="F72" s="14"/>
      <c r="G72" s="14"/>
      <c r="H72" s="37"/>
      <c r="I72" s="9"/>
      <c r="K72" s="1" t="e">
        <f>VLOOKUP(Table4[[#This Row],[Site Number]],Compare!$A$4:$A$95,1,FALSE)</f>
        <v>#N/A</v>
      </c>
    </row>
    <row r="73" spans="1:11" x14ac:dyDescent="0.25">
      <c r="A73" s="11"/>
      <c r="B73" s="13"/>
      <c r="C73" s="12"/>
      <c r="D73" s="14"/>
      <c r="E73" s="12"/>
      <c r="F73" s="14"/>
      <c r="G73" s="14"/>
      <c r="H73" s="37"/>
      <c r="I73" s="9"/>
      <c r="K73" s="1" t="e">
        <f>VLOOKUP(Table4[[#This Row],[Site Number]],Compare!$A$4:$A$95,1,FALSE)</f>
        <v>#N/A</v>
      </c>
    </row>
    <row r="74" spans="1:11" x14ac:dyDescent="0.25">
      <c r="A74" s="7"/>
      <c r="B74" s="8"/>
      <c r="C74" s="6"/>
      <c r="D74" s="9"/>
      <c r="E74" s="6"/>
      <c r="F74" s="9"/>
      <c r="G74" s="9"/>
      <c r="H74" s="10"/>
      <c r="I74" s="9"/>
      <c r="K74" s="1" t="e">
        <f>VLOOKUP(Table4[[#This Row],[Site Number]],Compare!$A$4:$A$95,1,FALSE)</f>
        <v>#N/A</v>
      </c>
    </row>
    <row r="75" spans="1:11" x14ac:dyDescent="0.25">
      <c r="A75" s="7"/>
      <c r="B75" s="8"/>
      <c r="C75" s="6"/>
      <c r="D75" s="9"/>
      <c r="E75" s="6"/>
      <c r="F75" s="9"/>
      <c r="G75" s="9"/>
      <c r="H75" s="10"/>
      <c r="I75" s="9"/>
      <c r="K75" s="1" t="e">
        <f>VLOOKUP(Table4[[#This Row],[Site Number]],Compare!$A$4:$A$95,1,FALSE)</f>
        <v>#N/A</v>
      </c>
    </row>
    <row r="76" spans="1:11" x14ac:dyDescent="0.25">
      <c r="A76" s="7"/>
      <c r="B76" s="8"/>
      <c r="C76" s="6"/>
      <c r="D76" s="9"/>
      <c r="E76" s="6"/>
      <c r="F76" s="9"/>
      <c r="G76" s="9"/>
      <c r="H76" s="10"/>
      <c r="I76" s="9"/>
      <c r="K76" s="1" t="e">
        <f>VLOOKUP(Table4[[#This Row],[Site Number]],Compare!$A$4:$A$95,1,FALSE)</f>
        <v>#N/A</v>
      </c>
    </row>
    <row r="77" spans="1:11" x14ac:dyDescent="0.25">
      <c r="A77" s="18"/>
      <c r="B77" s="8"/>
      <c r="C77" s="6"/>
      <c r="D77" s="9"/>
      <c r="E77" s="6"/>
      <c r="F77" s="9"/>
      <c r="G77" s="9"/>
      <c r="H77" s="10"/>
      <c r="I77" s="9"/>
      <c r="K77" s="1" t="e">
        <f>VLOOKUP(Table4[[#This Row],[Site Number]],Compare!$A$4:$A$95,1,FALSE)</f>
        <v>#N/A</v>
      </c>
    </row>
    <row r="78" spans="1:11" x14ac:dyDescent="0.25">
      <c r="A78" s="18"/>
      <c r="B78" s="8"/>
      <c r="C78" s="6"/>
      <c r="D78" s="9"/>
      <c r="E78" s="6"/>
      <c r="F78" s="9"/>
      <c r="G78" s="9"/>
      <c r="H78" s="10"/>
      <c r="I78" s="9"/>
      <c r="K78" s="1" t="e">
        <f>VLOOKUP(Table4[[#This Row],[Site Number]],Compare!$A$4:$A$95,1,FALSE)</f>
        <v>#N/A</v>
      </c>
    </row>
    <row r="79" spans="1:11" x14ac:dyDescent="0.25">
      <c r="A79" s="18"/>
      <c r="B79" s="8"/>
      <c r="C79" s="6"/>
      <c r="D79" s="9"/>
      <c r="E79" s="6"/>
      <c r="F79" s="9"/>
      <c r="G79" s="9"/>
      <c r="H79" s="10"/>
      <c r="I79" s="9"/>
      <c r="K79" s="1" t="e">
        <f>VLOOKUP(Table4[[#This Row],[Site Number]],Compare!$A$4:$A$95,1,FALSE)</f>
        <v>#N/A</v>
      </c>
    </row>
    <row r="80" spans="1:11" x14ac:dyDescent="0.25">
      <c r="A80" s="18"/>
      <c r="B80" s="8"/>
      <c r="C80" s="6"/>
      <c r="D80" s="9"/>
      <c r="E80" s="6"/>
      <c r="F80" s="9"/>
      <c r="G80" s="9"/>
      <c r="H80" s="10"/>
      <c r="I80" s="9"/>
      <c r="K80" s="1" t="e">
        <f>VLOOKUP(Table4[[#This Row],[Site Number]],Compare!$A$4:$A$95,1,FALSE)</f>
        <v>#N/A</v>
      </c>
    </row>
    <row r="81" spans="1:11" x14ac:dyDescent="0.25">
      <c r="A81" s="18"/>
      <c r="B81" s="8"/>
      <c r="C81" s="6"/>
      <c r="D81" s="9"/>
      <c r="E81" s="6"/>
      <c r="F81" s="9"/>
      <c r="G81" s="9"/>
      <c r="H81" s="10"/>
      <c r="I81" s="9"/>
      <c r="K81" s="1" t="e">
        <f>VLOOKUP(Table4[[#This Row],[Site Number]],Compare!$A$4:$A$95,1,FALSE)</f>
        <v>#N/A</v>
      </c>
    </row>
    <row r="82" spans="1:11" x14ac:dyDescent="0.25">
      <c r="A82" s="18"/>
      <c r="B82" s="8"/>
      <c r="C82" s="6"/>
      <c r="D82" s="9"/>
      <c r="E82" s="6"/>
      <c r="F82" s="9"/>
      <c r="G82" s="9"/>
      <c r="H82" s="10"/>
      <c r="I82" s="9"/>
      <c r="K82" s="1" t="e">
        <f>VLOOKUP(Table4[[#This Row],[Site Number]],Compare!$A$4:$A$95,1,FALSE)</f>
        <v>#N/A</v>
      </c>
    </row>
    <row r="83" spans="1:11" x14ac:dyDescent="0.25">
      <c r="A83" s="18"/>
      <c r="B83" s="8"/>
      <c r="C83" s="17"/>
      <c r="D83" s="9"/>
      <c r="E83" s="6"/>
      <c r="F83" s="9"/>
      <c r="G83" s="9"/>
      <c r="H83" s="10"/>
      <c r="I83" s="9"/>
      <c r="K83" s="1" t="e">
        <f>VLOOKUP(Table4[[#This Row],[Site Number]],Compare!$A$4:$A$95,1,FALSE)</f>
        <v>#N/A</v>
      </c>
    </row>
    <row r="84" spans="1:11" x14ac:dyDescent="0.25">
      <c r="A84" s="18"/>
      <c r="B84" s="8"/>
      <c r="C84" s="6"/>
      <c r="D84" s="9"/>
      <c r="E84" s="6"/>
      <c r="F84" s="9"/>
      <c r="G84" s="9"/>
      <c r="H84" s="10"/>
      <c r="I84" s="9"/>
      <c r="K84" s="1" t="e">
        <f>VLOOKUP(Table4[[#This Row],[Site Number]],Compare!$A$4:$A$95,1,FALSE)</f>
        <v>#N/A</v>
      </c>
    </row>
    <row r="85" spans="1:11" x14ac:dyDescent="0.25">
      <c r="A85" s="18"/>
      <c r="B85" s="8"/>
      <c r="C85" s="6"/>
      <c r="D85" s="9"/>
      <c r="E85" s="6"/>
      <c r="F85" s="9"/>
      <c r="G85" s="9"/>
      <c r="H85" s="10"/>
      <c r="I85" s="9"/>
      <c r="K85" s="1" t="e">
        <f>VLOOKUP(Table4[[#This Row],[Site Number]],Compare!$A$4:$A$95,1,FALSE)</f>
        <v>#N/A</v>
      </c>
    </row>
    <row r="86" spans="1:11" x14ac:dyDescent="0.25">
      <c r="A86" s="18"/>
      <c r="B86" s="8"/>
      <c r="C86" s="6"/>
      <c r="D86" s="9"/>
      <c r="E86" s="6"/>
      <c r="F86" s="9"/>
      <c r="G86" s="9"/>
      <c r="H86" s="10"/>
      <c r="I86" s="9"/>
      <c r="K86" s="1" t="e">
        <f>VLOOKUP(Table4[[#This Row],[Site Number]],Compare!$A$4:$A$95,1,FALSE)</f>
        <v>#N/A</v>
      </c>
    </row>
    <row r="87" spans="1:11" x14ac:dyDescent="0.25">
      <c r="A87" s="18"/>
      <c r="B87" s="8"/>
      <c r="C87" s="6"/>
      <c r="D87" s="9"/>
      <c r="E87" s="6"/>
      <c r="F87" s="9"/>
      <c r="G87" s="9"/>
      <c r="H87" s="10"/>
      <c r="I87" s="9"/>
      <c r="K87" s="1" t="e">
        <f>VLOOKUP(Table4[[#This Row],[Site Number]],Compare!$A$4:$A$95,1,FALSE)</f>
        <v>#N/A</v>
      </c>
    </row>
    <row r="88" spans="1:11" x14ac:dyDescent="0.25">
      <c r="A88" s="18"/>
      <c r="B88" s="8"/>
      <c r="C88" s="6"/>
      <c r="D88" s="9"/>
      <c r="E88" s="6"/>
      <c r="F88" s="9"/>
      <c r="G88" s="9"/>
      <c r="H88" s="10"/>
      <c r="I88" s="9"/>
      <c r="K88" s="1" t="e">
        <f>VLOOKUP(Table4[[#This Row],[Site Number]],Compare!$A$4:$A$95,1,FALSE)</f>
        <v>#N/A</v>
      </c>
    </row>
    <row r="89" spans="1:11" x14ac:dyDescent="0.25">
      <c r="A89" s="18"/>
      <c r="B89" s="8"/>
      <c r="C89" s="6"/>
      <c r="D89" s="9"/>
      <c r="E89" s="6"/>
      <c r="F89" s="9"/>
      <c r="G89" s="9"/>
      <c r="H89" s="10"/>
      <c r="I89" s="9"/>
      <c r="K89" s="1" t="e">
        <f>VLOOKUP(Table4[[#This Row],[Site Number]],Compare!$A$4:$A$95,1,FALSE)</f>
        <v>#N/A</v>
      </c>
    </row>
    <row r="90" spans="1:11" x14ac:dyDescent="0.25">
      <c r="A90" s="18"/>
      <c r="B90" s="8"/>
      <c r="C90" s="6"/>
      <c r="D90" s="9"/>
      <c r="E90" s="6"/>
      <c r="F90" s="9"/>
      <c r="G90" s="9"/>
      <c r="H90" s="10"/>
      <c r="I90" s="9"/>
      <c r="K90" s="1" t="e">
        <f>VLOOKUP(Table4[[#This Row],[Site Number]],Compare!$A$4:$A$95,1,FALSE)</f>
        <v>#N/A</v>
      </c>
    </row>
    <row r="91" spans="1:11" x14ac:dyDescent="0.25">
      <c r="A91" s="19"/>
      <c r="B91" s="20"/>
      <c r="C91" s="21"/>
      <c r="D91" s="22"/>
      <c r="E91" s="21"/>
      <c r="F91" s="22"/>
      <c r="G91" s="22"/>
      <c r="H91" s="24"/>
      <c r="I91" s="22"/>
      <c r="K91" s="1" t="e">
        <f>VLOOKUP(Table4[[#This Row],[Site Number]],Compare!$A$4:$A$95,1,FALSE)</f>
        <v>#N/A</v>
      </c>
    </row>
    <row r="92" spans="1:11" x14ac:dyDescent="0.25">
      <c r="A92" s="23"/>
      <c r="B92" s="20"/>
      <c r="C92" s="21"/>
      <c r="D92" s="22"/>
      <c r="E92" s="21"/>
      <c r="F92" s="22"/>
      <c r="G92" s="22"/>
      <c r="H92" s="24"/>
      <c r="I92" s="25"/>
      <c r="K92" s="1" t="e">
        <f>VLOOKUP(Table4[[#This Row],[Site Number]],Compare!$A$4:$A$95,1,FALSE)</f>
        <v>#N/A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</vt:lpstr>
      <vt:lpstr>NewInfo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Hyukpyo Hong</cp:lastModifiedBy>
  <dcterms:created xsi:type="dcterms:W3CDTF">2018-01-05T20:00:45Z</dcterms:created>
  <dcterms:modified xsi:type="dcterms:W3CDTF">2018-01-15T19:44:26Z</dcterms:modified>
</cp:coreProperties>
</file>