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8\Desktop\어린이\"/>
    </mc:Choice>
  </mc:AlternateContent>
  <xr:revisionPtr revIDLastSave="0" documentId="13_ncr:1_{263139E6-EAF8-43C5-A31E-F4601409FACE}" xr6:coauthVersionLast="47" xr6:coauthVersionMax="47" xr10:uidLastSave="{00000000-0000-0000-0000-000000000000}"/>
  <bookViews>
    <workbookView xWindow="3810" yWindow="405" windowWidth="21945" windowHeight="20265" tabRatio="819" activeTab="4" xr2:uid="{55E16139-C7CA-49A6-AA77-89EA2501BF89}"/>
  </bookViews>
  <sheets>
    <sheet name="문제 소요시간" sheetId="1" r:id="rId1"/>
    <sheet name="나이도별 소요시간" sheetId="2" r:id="rId2"/>
    <sheet name="감정" sheetId="4" r:id="rId3"/>
    <sheet name="문제집 DB 과정" sheetId="6" r:id="rId4"/>
    <sheet name="문제집형 DB" sheetId="3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2" l="1"/>
  <c r="V11" i="2"/>
  <c r="T7" i="2"/>
  <c r="T4" i="2"/>
  <c r="J19" i="6"/>
  <c r="K19" i="6"/>
  <c r="L19" i="6"/>
  <c r="M19" i="6"/>
  <c r="N19" i="6"/>
  <c r="O19" i="6"/>
  <c r="P19" i="6"/>
  <c r="Q19" i="6"/>
  <c r="R19" i="6"/>
  <c r="S19" i="6"/>
  <c r="I19" i="6"/>
  <c r="J2" i="6"/>
  <c r="Q2" i="6"/>
  <c r="I2" i="6"/>
  <c r="E5" i="1"/>
  <c r="E8" i="1" s="1"/>
  <c r="F5" i="1"/>
  <c r="K2" i="6" s="1"/>
  <c r="G5" i="1"/>
  <c r="G7" i="1" s="1"/>
  <c r="H5" i="1"/>
  <c r="H19" i="1" s="1"/>
  <c r="I5" i="1"/>
  <c r="I9" i="1" s="1"/>
  <c r="J5" i="1"/>
  <c r="J11" i="1" s="1"/>
  <c r="K5" i="1"/>
  <c r="K20" i="1" s="1"/>
  <c r="L5" i="1"/>
  <c r="L20" i="1" s="1"/>
  <c r="M5" i="1"/>
  <c r="M8" i="1" s="1"/>
  <c r="N5" i="1"/>
  <c r="N19" i="1" s="1"/>
  <c r="D5" i="1"/>
  <c r="D16" i="1" s="1"/>
  <c r="L21" i="1"/>
  <c r="M17" i="1"/>
  <c r="E11" i="1"/>
  <c r="H7" i="1"/>
  <c r="H8" i="1"/>
  <c r="K8" i="1"/>
  <c r="L8" i="1"/>
  <c r="K12" i="1"/>
  <c r="L12" i="1"/>
  <c r="G13" i="1"/>
  <c r="H13" i="1"/>
  <c r="H14" i="1"/>
  <c r="N14" i="1"/>
  <c r="H18" i="1"/>
  <c r="N18" i="1"/>
  <c r="M6" i="1"/>
  <c r="L6" i="1"/>
  <c r="K6" i="1"/>
  <c r="D14" i="1"/>
  <c r="E14" i="1"/>
  <c r="F14" i="1"/>
  <c r="D15" i="1"/>
  <c r="E15" i="1"/>
  <c r="F15" i="1"/>
  <c r="E16" i="1"/>
  <c r="E18" i="1"/>
  <c r="E20" i="1"/>
  <c r="D21" i="1"/>
  <c r="E21" i="1"/>
  <c r="E22" i="1"/>
  <c r="F22" i="1"/>
  <c r="E6" i="1"/>
  <c r="F6" i="1"/>
  <c r="L3" i="2"/>
  <c r="M3" i="2"/>
  <c r="K3" i="2"/>
  <c r="C17" i="2"/>
  <c r="D17" i="2"/>
  <c r="E17" i="2"/>
  <c r="F17" i="2"/>
  <c r="G17" i="2"/>
  <c r="H17" i="2"/>
  <c r="I17" i="2"/>
  <c r="J17" i="2"/>
  <c r="K17" i="2"/>
  <c r="L17" i="2"/>
  <c r="M17" i="2"/>
  <c r="C18" i="2"/>
  <c r="C24" i="2" s="1"/>
  <c r="D18" i="2"/>
  <c r="D24" i="2" s="1"/>
  <c r="E18" i="2"/>
  <c r="E24" i="2" s="1"/>
  <c r="F18" i="2"/>
  <c r="F24" i="2" s="1"/>
  <c r="G18" i="2"/>
  <c r="G24" i="2" s="1"/>
  <c r="H18" i="2"/>
  <c r="I18" i="2"/>
  <c r="J18" i="2"/>
  <c r="K18" i="2"/>
  <c r="L18" i="2"/>
  <c r="M18" i="2"/>
  <c r="C19" i="2"/>
  <c r="D19" i="2"/>
  <c r="E19" i="2"/>
  <c r="E25" i="2" s="1"/>
  <c r="F19" i="2"/>
  <c r="F25" i="2" s="1"/>
  <c r="G19" i="2"/>
  <c r="H19" i="2"/>
  <c r="H25" i="2" s="1"/>
  <c r="I19" i="2"/>
  <c r="I25" i="2" s="1"/>
  <c r="J19" i="2"/>
  <c r="J25" i="2" s="1"/>
  <c r="K19" i="2"/>
  <c r="L19" i="2"/>
  <c r="M19" i="2"/>
  <c r="C20" i="2"/>
  <c r="D20" i="2"/>
  <c r="E20" i="2"/>
  <c r="F20" i="2"/>
  <c r="G20" i="2"/>
  <c r="H20" i="2"/>
  <c r="I20" i="2"/>
  <c r="I26" i="2" s="1"/>
  <c r="J20" i="2"/>
  <c r="K20" i="2"/>
  <c r="L20" i="2"/>
  <c r="L26" i="2" s="1"/>
  <c r="M20" i="2"/>
  <c r="M26" i="2" s="1"/>
  <c r="D16" i="2"/>
  <c r="E16" i="2"/>
  <c r="F16" i="2"/>
  <c r="G16" i="2"/>
  <c r="H16" i="2"/>
  <c r="I16" i="2"/>
  <c r="J16" i="2"/>
  <c r="K16" i="2"/>
  <c r="L16" i="2"/>
  <c r="M16" i="2"/>
  <c r="M22" i="2" s="1"/>
  <c r="D23" i="2"/>
  <c r="E23" i="2"/>
  <c r="F23" i="2"/>
  <c r="G23" i="2"/>
  <c r="D25" i="2"/>
  <c r="G25" i="2"/>
  <c r="D26" i="2"/>
  <c r="E26" i="2"/>
  <c r="F26" i="2"/>
  <c r="G26" i="2"/>
  <c r="L22" i="2"/>
  <c r="G22" i="2"/>
  <c r="F22" i="2"/>
  <c r="E22" i="2"/>
  <c r="D22" i="2"/>
  <c r="C16" i="2"/>
  <c r="C22" i="2" s="1"/>
  <c r="C23" i="2"/>
  <c r="N18" i="2"/>
  <c r="N19" i="2"/>
  <c r="C26" i="2"/>
  <c r="E14" i="2"/>
  <c r="I3" i="2"/>
  <c r="J3" i="2"/>
  <c r="M25" i="2" s="1"/>
  <c r="H3" i="2"/>
  <c r="H24" i="2" s="1"/>
  <c r="N5" i="2"/>
  <c r="N6" i="2"/>
  <c r="N7" i="2"/>
  <c r="N8" i="2"/>
  <c r="N4" i="2"/>
  <c r="J6" i="1" l="1"/>
  <c r="I18" i="1"/>
  <c r="H22" i="1"/>
  <c r="H17" i="1"/>
  <c r="J12" i="1"/>
  <c r="G6" i="1"/>
  <c r="J21" i="1"/>
  <c r="E13" i="1"/>
  <c r="I21" i="1"/>
  <c r="J16" i="1"/>
  <c r="H12" i="1"/>
  <c r="S2" i="6"/>
  <c r="I8" i="1"/>
  <c r="J17" i="1"/>
  <c r="G17" i="1"/>
  <c r="F20" i="1"/>
  <c r="F10" i="1"/>
  <c r="H21" i="1"/>
  <c r="I16" i="1"/>
  <c r="H11" i="1"/>
  <c r="K16" i="1"/>
  <c r="R2" i="6"/>
  <c r="E10" i="1"/>
  <c r="G21" i="1"/>
  <c r="H16" i="1"/>
  <c r="G11" i="1"/>
  <c r="J10" i="1"/>
  <c r="F19" i="1"/>
  <c r="F9" i="1"/>
  <c r="I20" i="1"/>
  <c r="I15" i="1"/>
  <c r="H10" i="1"/>
  <c r="I10" i="1"/>
  <c r="P2" i="6"/>
  <c r="F11" i="1"/>
  <c r="F13" i="1"/>
  <c r="I12" i="1"/>
  <c r="E19" i="1"/>
  <c r="E9" i="1"/>
  <c r="H20" i="1"/>
  <c r="H15" i="1"/>
  <c r="H9" i="1"/>
  <c r="O2" i="6"/>
  <c r="I17" i="1"/>
  <c r="F18" i="1"/>
  <c r="F8" i="1"/>
  <c r="J19" i="1"/>
  <c r="G15" i="1"/>
  <c r="G9" i="1"/>
  <c r="N2" i="6"/>
  <c r="I19" i="1"/>
  <c r="M2" i="6"/>
  <c r="I22" i="1"/>
  <c r="F21" i="1"/>
  <c r="F16" i="1"/>
  <c r="H6" i="1"/>
  <c r="J14" i="1"/>
  <c r="L2" i="6"/>
  <c r="I6" i="1"/>
  <c r="G19" i="1"/>
  <c r="I14" i="1"/>
  <c r="J8" i="1"/>
  <c r="N12" i="1"/>
  <c r="D11" i="1"/>
  <c r="D10" i="1"/>
  <c r="D22" i="1"/>
  <c r="D9" i="1"/>
  <c r="K15" i="1"/>
  <c r="D20" i="1"/>
  <c r="L19" i="1"/>
  <c r="J15" i="1"/>
  <c r="I11" i="1"/>
  <c r="K22" i="1"/>
  <c r="K21" i="1"/>
  <c r="K18" i="1"/>
  <c r="L14" i="1"/>
  <c r="K10" i="1"/>
  <c r="L15" i="1"/>
  <c r="L17" i="1"/>
  <c r="K14" i="1"/>
  <c r="K13" i="1"/>
  <c r="K17" i="1"/>
  <c r="N20" i="1"/>
  <c r="N8" i="1"/>
  <c r="N6" i="1"/>
  <c r="N22" i="1"/>
  <c r="N10" i="1"/>
  <c r="M19" i="1"/>
  <c r="L10" i="1"/>
  <c r="N16" i="1"/>
  <c r="K19" i="1"/>
  <c r="L16" i="1"/>
  <c r="J13" i="1"/>
  <c r="N21" i="1"/>
  <c r="I13" i="1"/>
  <c r="N7" i="1"/>
  <c r="M21" i="1"/>
  <c r="M10" i="1"/>
  <c r="M12" i="1"/>
  <c r="M14" i="1"/>
  <c r="M18" i="1"/>
  <c r="M20" i="1"/>
  <c r="L18" i="1"/>
  <c r="M7" i="1"/>
  <c r="M16" i="1"/>
  <c r="M22" i="1"/>
  <c r="N9" i="1"/>
  <c r="L7" i="1"/>
  <c r="L22" i="1"/>
  <c r="J18" i="1"/>
  <c r="N11" i="1"/>
  <c r="M9" i="1"/>
  <c r="K7" i="1"/>
  <c r="J20" i="1"/>
  <c r="N13" i="1"/>
  <c r="M11" i="1"/>
  <c r="L9" i="1"/>
  <c r="J7" i="1"/>
  <c r="J22" i="1"/>
  <c r="N15" i="1"/>
  <c r="M13" i="1"/>
  <c r="L11" i="1"/>
  <c r="K9" i="1"/>
  <c r="I7" i="1"/>
  <c r="N17" i="1"/>
  <c r="M15" i="1"/>
  <c r="L13" i="1"/>
  <c r="K11" i="1"/>
  <c r="J9" i="1"/>
  <c r="D19" i="1"/>
  <c r="D8" i="1"/>
  <c r="D13" i="1"/>
  <c r="F7" i="1"/>
  <c r="D18" i="1"/>
  <c r="F12" i="1"/>
  <c r="E7" i="1"/>
  <c r="D6" i="1"/>
  <c r="F17" i="1"/>
  <c r="E12" i="1"/>
  <c r="D7" i="1"/>
  <c r="G22" i="1"/>
  <c r="G20" i="1"/>
  <c r="G18" i="1"/>
  <c r="G16" i="1"/>
  <c r="G14" i="1"/>
  <c r="G12" i="1"/>
  <c r="G10" i="1"/>
  <c r="G8" i="1"/>
  <c r="E17" i="1"/>
  <c r="D12" i="1"/>
  <c r="D17" i="1"/>
  <c r="L25" i="2"/>
  <c r="M23" i="2"/>
  <c r="L23" i="2"/>
  <c r="J26" i="2"/>
  <c r="C25" i="2"/>
  <c r="I23" i="2"/>
  <c r="H26" i="2"/>
  <c r="M24" i="2"/>
  <c r="H23" i="2"/>
  <c r="L24" i="2"/>
  <c r="N20" i="2"/>
  <c r="N17" i="2"/>
  <c r="J24" i="2"/>
  <c r="H22" i="2"/>
  <c r="I24" i="2"/>
  <c r="I22" i="2"/>
  <c r="J23" i="2"/>
  <c r="J22" i="2"/>
  <c r="N16" i="2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Y16" i="1"/>
  <c r="Y15" i="1"/>
  <c r="Y14" i="1"/>
  <c r="Y13" i="1"/>
  <c r="Y11" i="1"/>
  <c r="Y10" i="1"/>
  <c r="Y9" i="1"/>
  <c r="Y8" i="1"/>
  <c r="Y7" i="1"/>
  <c r="X23" i="1"/>
  <c r="K24" i="2" l="1"/>
  <c r="K25" i="2"/>
  <c r="K23" i="2"/>
  <c r="K22" i="2"/>
  <c r="K26" i="2"/>
  <c r="N26" i="2"/>
  <c r="J32" i="2" s="1"/>
  <c r="J38" i="2" s="1"/>
  <c r="Z23" i="1"/>
  <c r="Y23" i="1"/>
  <c r="AD23" i="1"/>
  <c r="AC23" i="1"/>
  <c r="AB23" i="1"/>
  <c r="AA23" i="1"/>
  <c r="K32" i="2" l="1"/>
  <c r="K38" i="2" s="1"/>
  <c r="G32" i="2"/>
  <c r="G38" i="2" s="1"/>
  <c r="F32" i="2"/>
  <c r="F38" i="2" s="1"/>
  <c r="N32" i="2"/>
  <c r="E32" i="2"/>
  <c r="E38" i="2" s="1"/>
  <c r="D32" i="2"/>
  <c r="D38" i="2" s="1"/>
  <c r="M32" i="2"/>
  <c r="M38" i="2" s="1"/>
  <c r="L32" i="2"/>
  <c r="L38" i="2" s="1"/>
  <c r="C32" i="2"/>
  <c r="C38" i="2" s="1"/>
  <c r="I32" i="2"/>
  <c r="I38" i="2" s="1"/>
  <c r="N25" i="2"/>
  <c r="K31" i="2" s="1"/>
  <c r="K37" i="2" s="1"/>
  <c r="N24" i="2"/>
  <c r="H32" i="2"/>
  <c r="H38" i="2" s="1"/>
  <c r="N23" i="2"/>
  <c r="K29" i="2" s="1"/>
  <c r="K35" i="2" s="1"/>
  <c r="N22" i="2"/>
  <c r="N30" i="2" l="1"/>
  <c r="G30" i="2"/>
  <c r="G36" i="2" s="1"/>
  <c r="E30" i="2"/>
  <c r="E36" i="2" s="1"/>
  <c r="H30" i="2"/>
  <c r="H36" i="2" s="1"/>
  <c r="D30" i="2"/>
  <c r="D36" i="2" s="1"/>
  <c r="F30" i="2"/>
  <c r="F36" i="2" s="1"/>
  <c r="C30" i="2"/>
  <c r="C36" i="2" s="1"/>
  <c r="L30" i="2"/>
  <c r="L36" i="2" s="1"/>
  <c r="M30" i="2"/>
  <c r="M36" i="2" s="1"/>
  <c r="J30" i="2"/>
  <c r="J36" i="2" s="1"/>
  <c r="I30" i="2"/>
  <c r="I36" i="2" s="1"/>
  <c r="N31" i="2"/>
  <c r="L31" i="2"/>
  <c r="L37" i="2" s="1"/>
  <c r="I31" i="2"/>
  <c r="I37" i="2" s="1"/>
  <c r="G31" i="2"/>
  <c r="G37" i="2" s="1"/>
  <c r="E31" i="2"/>
  <c r="E37" i="2" s="1"/>
  <c r="J31" i="2"/>
  <c r="J37" i="2" s="1"/>
  <c r="F31" i="2"/>
  <c r="F37" i="2" s="1"/>
  <c r="H31" i="2"/>
  <c r="H37" i="2" s="1"/>
  <c r="M31" i="2"/>
  <c r="M37" i="2" s="1"/>
  <c r="D31" i="2"/>
  <c r="D37" i="2" s="1"/>
  <c r="C31" i="2"/>
  <c r="C37" i="2" s="1"/>
  <c r="K30" i="2"/>
  <c r="K36" i="2" s="1"/>
  <c r="N29" i="2"/>
  <c r="G29" i="2"/>
  <c r="G35" i="2" s="1"/>
  <c r="D29" i="2"/>
  <c r="D35" i="2" s="1"/>
  <c r="C29" i="2"/>
  <c r="C35" i="2" s="1"/>
  <c r="F29" i="2"/>
  <c r="F35" i="2" s="1"/>
  <c r="E29" i="2"/>
  <c r="E35" i="2" s="1"/>
  <c r="L29" i="2"/>
  <c r="L35" i="2" s="1"/>
  <c r="J29" i="2"/>
  <c r="J35" i="2" s="1"/>
  <c r="M29" i="2"/>
  <c r="M35" i="2" s="1"/>
  <c r="I29" i="2"/>
  <c r="I35" i="2" s="1"/>
  <c r="H29" i="2"/>
  <c r="H35" i="2" s="1"/>
  <c r="N28" i="2"/>
  <c r="G28" i="2"/>
  <c r="G34" i="2" s="1"/>
  <c r="D28" i="2"/>
  <c r="D34" i="2" s="1"/>
  <c r="L28" i="2"/>
  <c r="L34" i="2" s="1"/>
  <c r="E28" i="2"/>
  <c r="E34" i="2" s="1"/>
  <c r="F28" i="2"/>
  <c r="F34" i="2" s="1"/>
  <c r="K28" i="2"/>
  <c r="K34" i="2" s="1"/>
  <c r="M28" i="2"/>
  <c r="M34" i="2" s="1"/>
  <c r="H28" i="2"/>
  <c r="H34" i="2" s="1"/>
  <c r="I28" i="2"/>
  <c r="I34" i="2" s="1"/>
  <c r="J28" i="2"/>
  <c r="J34" i="2" s="1"/>
  <c r="C28" i="2"/>
  <c r="C34" i="2" s="1"/>
</calcChain>
</file>

<file path=xl/sharedStrings.xml><?xml version="1.0" encoding="utf-8"?>
<sst xmlns="http://schemas.openxmlformats.org/spreadsheetml/2006/main" count="451" uniqueCount="281">
  <si>
    <t>빠름</t>
    <phoneticPr fontId="2" type="noConversion"/>
  </si>
  <si>
    <t>비정상적인</t>
    <phoneticPr fontId="2" type="noConversion"/>
  </si>
  <si>
    <t>적절함</t>
    <phoneticPr fontId="2" type="noConversion"/>
  </si>
  <si>
    <t>시간초과</t>
    <phoneticPr fontId="2" type="noConversion"/>
  </si>
  <si>
    <t>부적절함</t>
    <phoneticPr fontId="2" type="noConversion"/>
  </si>
  <si>
    <t>틀린사람</t>
    <phoneticPr fontId="2" type="noConversion"/>
  </si>
  <si>
    <t>자가판단력</t>
    <phoneticPr fontId="2" type="noConversion"/>
  </si>
  <si>
    <t>빠른판단</t>
    <phoneticPr fontId="2" type="noConversion"/>
  </si>
  <si>
    <t>늦은판단</t>
    <phoneticPr fontId="2" type="noConversion"/>
  </si>
  <si>
    <t>찍은사람</t>
    <phoneticPr fontId="2" type="noConversion"/>
  </si>
  <si>
    <t>실전</t>
    <phoneticPr fontId="2" type="noConversion"/>
  </si>
  <si>
    <t>BASIC</t>
    <phoneticPr fontId="2" type="noConversion"/>
  </si>
  <si>
    <t>정답=
실력</t>
    <phoneticPr fontId="2" type="noConversion"/>
  </si>
  <si>
    <t>실력 비율</t>
    <phoneticPr fontId="2" type="noConversion"/>
  </si>
  <si>
    <t>모든 상황에서 찍었을 경우는 배제한다.</t>
    <phoneticPr fontId="2" type="noConversion"/>
  </si>
  <si>
    <t>오답
실수
모름</t>
    <phoneticPr fontId="2" type="noConversion"/>
  </si>
  <si>
    <t>미판단</t>
    <phoneticPr fontId="2" type="noConversion"/>
  </si>
  <si>
    <t>부적적절함</t>
    <phoneticPr fontId="2" type="noConversion"/>
  </si>
  <si>
    <t>답을 기재X
실수&amp;포기</t>
    <phoneticPr fontId="2" type="noConversion"/>
  </si>
  <si>
    <t>과제집착력</t>
    <phoneticPr fontId="2" type="noConversion"/>
  </si>
  <si>
    <t>목적상실</t>
    <phoneticPr fontId="2" type="noConversion"/>
  </si>
  <si>
    <t>선행가능성</t>
    <phoneticPr fontId="2" type="noConversion"/>
  </si>
  <si>
    <t>판불</t>
  </si>
  <si>
    <t>판불</t>
    <phoneticPr fontId="2" type="noConversion"/>
  </si>
  <si>
    <t>시간관리력</t>
    <phoneticPr fontId="2" type="noConversion"/>
  </si>
  <si>
    <t>시간관리포기</t>
    <phoneticPr fontId="2" type="noConversion"/>
  </si>
  <si>
    <t>답을 나중에 작성하기 전 판단 단계</t>
    <phoneticPr fontId="2" type="noConversion"/>
  </si>
  <si>
    <t>비율/시간</t>
    <phoneticPr fontId="2" type="noConversion"/>
  </si>
  <si>
    <t>EX</t>
    <phoneticPr fontId="2" type="noConversion"/>
  </si>
  <si>
    <t>문제갯수</t>
    <phoneticPr fontId="2" type="noConversion"/>
  </si>
  <si>
    <t>100점</t>
    <phoneticPr fontId="2" type="noConversion"/>
  </si>
  <si>
    <t>난이도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</si>
  <si>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</si>
  <si>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</si>
  <si>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</si>
  <si>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</si>
  <si>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5단계</t>
    <phoneticPr fontId="2" type="noConversion"/>
  </si>
  <si>
    <t>단계+</t>
    <phoneticPr fontId="2" type="noConversion"/>
  </si>
  <si>
    <t>소요시간비율</t>
    <phoneticPr fontId="2" type="noConversion"/>
  </si>
  <si>
    <t>교과</t>
    <phoneticPr fontId="2" type="noConversion"/>
  </si>
  <si>
    <t>하</t>
    <phoneticPr fontId="2" type="noConversion"/>
  </si>
  <si>
    <t>중</t>
    <phoneticPr fontId="2" type="noConversion"/>
  </si>
  <si>
    <t>상</t>
    <phoneticPr fontId="2" type="noConversion"/>
  </si>
  <si>
    <t>최상위</t>
    <phoneticPr fontId="2" type="noConversion"/>
  </si>
  <si>
    <t>독+</t>
    <phoneticPr fontId="2" type="noConversion"/>
  </si>
  <si>
    <t>문항수</t>
    <phoneticPr fontId="2" type="noConversion"/>
  </si>
  <si>
    <t>시험시간</t>
    <phoneticPr fontId="2" type="noConversion"/>
  </si>
  <si>
    <t>역겨움</t>
    <phoneticPr fontId="2" type="noConversion"/>
  </si>
  <si>
    <t>분노</t>
    <phoneticPr fontId="2" type="noConversion"/>
  </si>
  <si>
    <t>공포</t>
    <phoneticPr fontId="2" type="noConversion"/>
  </si>
  <si>
    <t>놀람</t>
    <phoneticPr fontId="2" type="noConversion"/>
  </si>
  <si>
    <t>슬픔</t>
    <phoneticPr fontId="2" type="noConversion"/>
  </si>
  <si>
    <t>기쁨</t>
    <phoneticPr fontId="2" type="noConversion"/>
  </si>
  <si>
    <t>단. 사이코패스는 제외</t>
    <phoneticPr fontId="2" type="noConversion"/>
  </si>
  <si>
    <t>종류</t>
    <phoneticPr fontId="2" type="noConversion"/>
  </si>
  <si>
    <t>상황찾아</t>
    <phoneticPr fontId="2" type="noConversion"/>
  </si>
  <si>
    <t>독립 키워드</t>
    <phoneticPr fontId="2" type="noConversion"/>
  </si>
  <si>
    <t>상화작용키워드</t>
    <phoneticPr fontId="2" type="noConversion"/>
  </si>
  <si>
    <t>잠재적 분노</t>
    <phoneticPr fontId="2" type="noConversion"/>
  </si>
  <si>
    <t>생존성 분노</t>
    <phoneticPr fontId="2" type="noConversion"/>
  </si>
  <si>
    <t>체념성 분노</t>
    <phoneticPr fontId="2" type="noConversion"/>
  </si>
  <si>
    <t>버림받을 때 생기는 분노</t>
    <phoneticPr fontId="2" type="noConversion"/>
  </si>
  <si>
    <t>로널드 T. 포터 에프론은 'A Step-by-Step Guide to Overcoming Explosive Anger'</t>
    <phoneticPr fontId="2" type="noConversion"/>
  </si>
  <si>
    <t>수치심에 비롯된 분노</t>
    <phoneticPr fontId="2" type="noConversion"/>
  </si>
  <si>
    <t>돌발성 분노
병리적 분노</t>
    <phoneticPr fontId="2" type="noConversion"/>
  </si>
  <si>
    <t>근거</t>
    <phoneticPr fontId="2" type="noConversion"/>
  </si>
  <si>
    <t>자의적</t>
    <phoneticPr fontId="2" type="noConversion"/>
  </si>
  <si>
    <t>타의적</t>
    <phoneticPr fontId="2" type="noConversion"/>
  </si>
  <si>
    <t>풀기싫음</t>
    <phoneticPr fontId="2" type="noConversion"/>
  </si>
  <si>
    <t>쉬움</t>
    <phoneticPr fontId="2" type="noConversion"/>
  </si>
  <si>
    <t>평범</t>
    <phoneticPr fontId="2" type="noConversion"/>
  </si>
  <si>
    <t>어려움</t>
    <phoneticPr fontId="2" type="noConversion"/>
  </si>
  <si>
    <t>무념무상</t>
    <phoneticPr fontId="2" type="noConversion"/>
  </si>
  <si>
    <t>처음</t>
    <phoneticPr fontId="2" type="noConversion"/>
  </si>
  <si>
    <t>풀이</t>
    <phoneticPr fontId="2" type="noConversion"/>
  </si>
  <si>
    <t>답</t>
    <phoneticPr fontId="2" type="noConversion"/>
  </si>
  <si>
    <t>1.자신감</t>
    <phoneticPr fontId="2" type="noConversion"/>
  </si>
  <si>
    <t>2.무난함</t>
    <phoneticPr fontId="2" type="noConversion"/>
  </si>
  <si>
    <t>3. 애매함</t>
    <phoneticPr fontId="2" type="noConversion"/>
  </si>
  <si>
    <t>4.어렵다.</t>
    <phoneticPr fontId="2" type="noConversion"/>
  </si>
  <si>
    <t>5.포기</t>
    <phoneticPr fontId="2" type="noConversion"/>
  </si>
  <si>
    <t>6.무념무상</t>
    <phoneticPr fontId="2" type="noConversion"/>
  </si>
  <si>
    <t>확신</t>
    <phoneticPr fontId="2" type="noConversion"/>
  </si>
  <si>
    <t>사후</t>
    <phoneticPr fontId="2" type="noConversion"/>
  </si>
  <si>
    <t>트라우마</t>
    <phoneticPr fontId="2" type="noConversion"/>
  </si>
  <si>
    <t>회복탄력성</t>
    <phoneticPr fontId="2" type="noConversion"/>
  </si>
  <si>
    <t>과시력</t>
    <phoneticPr fontId="2" type="noConversion"/>
  </si>
  <si>
    <t>무기력</t>
    <phoneticPr fontId="2" type="noConversion"/>
  </si>
  <si>
    <t>노멀</t>
    <phoneticPr fontId="2" type="noConversion"/>
  </si>
  <si>
    <t>집중력</t>
    <phoneticPr fontId="2" type="noConversion"/>
  </si>
  <si>
    <t>1.가공처리 가능해야함</t>
    <phoneticPr fontId="2" type="noConversion"/>
  </si>
  <si>
    <t>2.신뢰성을 기반을 수 있으면 해라</t>
    <phoneticPr fontId="2" type="noConversion"/>
  </si>
  <si>
    <t>상호작용키워드</t>
    <phoneticPr fontId="2" type="noConversion"/>
  </si>
  <si>
    <t>메스꺼움</t>
    <phoneticPr fontId="2" type="noConversion"/>
  </si>
  <si>
    <t>구토</t>
    <phoneticPr fontId="2" type="noConversion"/>
  </si>
  <si>
    <t>1. 속이 안 좋음</t>
    <phoneticPr fontId="2" type="noConversion"/>
  </si>
  <si>
    <t>경멸하다</t>
    <phoneticPr fontId="2" type="noConversion"/>
  </si>
  <si>
    <r>
      <t xml:space="preserve">경멸(輕蔑)은 남을 </t>
    </r>
    <r>
      <rPr>
        <b/>
        <sz val="11"/>
        <color theme="1"/>
        <rFont val="맑은 고딕"/>
        <family val="3"/>
        <charset val="129"/>
        <scheme val="minor"/>
      </rPr>
      <t>깔보</t>
    </r>
    <r>
      <rPr>
        <sz val="11"/>
        <color theme="1"/>
        <rFont val="맑은 고딕"/>
        <family val="2"/>
        <charset val="129"/>
        <scheme val="minor"/>
      </rPr>
      <t>는 감정이다. 폴 에크만의 6가지 기본 감정인 노여움, 혐오, 공포, 행복, 슬픔, 놀라움에는 분류되지 않는 혐오와 분노의 혼합이다.</t>
    </r>
    <phoneticPr fontId="2" type="noConversion"/>
  </si>
  <si>
    <t>깔보다.</t>
    <phoneticPr fontId="2" type="noConversion"/>
  </si>
  <si>
    <t>업신여기다.</t>
    <phoneticPr fontId="2" type="noConversion"/>
  </si>
  <si>
    <t>1. 하기싫을때</t>
    <phoneticPr fontId="2" type="noConversion"/>
  </si>
  <si>
    <t>단계+(다른키워드 가짐)</t>
  </si>
  <si>
    <t>한문제당 소유시간</t>
    <phoneticPr fontId="2" type="noConversion"/>
  </si>
  <si>
    <t>독해</t>
    <phoneticPr fontId="2" type="noConversion"/>
  </si>
  <si>
    <t>난이도별 비율</t>
    <phoneticPr fontId="2" type="noConversion"/>
  </si>
  <si>
    <t>문제수</t>
    <phoneticPr fontId="2" type="noConversion"/>
  </si>
  <si>
    <t>문제수*난이도비율</t>
    <phoneticPr fontId="2" type="noConversion"/>
  </si>
  <si>
    <t>4+</t>
    <phoneticPr fontId="2" type="noConversion"/>
  </si>
  <si>
    <t>부여시간</t>
    <phoneticPr fontId="2" type="noConversion"/>
  </si>
  <si>
    <t>4++</t>
    <phoneticPr fontId="2" type="noConversion"/>
  </si>
  <si>
    <t>4+++</t>
    <phoneticPr fontId="2" type="noConversion"/>
  </si>
  <si>
    <t>맹심</t>
    <phoneticPr fontId="2" type="noConversion"/>
  </si>
  <si>
    <t>독해+</t>
    <phoneticPr fontId="2" type="noConversion"/>
  </si>
  <si>
    <t>정답</t>
    <phoneticPr fontId="2" type="noConversion"/>
  </si>
  <si>
    <t>학년</t>
    <phoneticPr fontId="2" type="noConversion"/>
  </si>
  <si>
    <t>학기</t>
    <phoneticPr fontId="2" type="noConversion"/>
  </si>
  <si>
    <t>단원</t>
    <phoneticPr fontId="2" type="noConversion"/>
  </si>
  <si>
    <t>유형</t>
    <phoneticPr fontId="2" type="noConversion"/>
  </si>
  <si>
    <t>소요시간</t>
    <phoneticPr fontId="2" type="noConversion"/>
  </si>
  <si>
    <t>개념이해력</t>
    <phoneticPr fontId="2" type="noConversion"/>
  </si>
  <si>
    <t>개념적용력</t>
    <phoneticPr fontId="2" type="noConversion"/>
  </si>
  <si>
    <t>개념응용력</t>
    <phoneticPr fontId="2" type="noConversion"/>
  </si>
  <si>
    <t>추론력</t>
    <phoneticPr fontId="2" type="noConversion"/>
  </si>
  <si>
    <t>독해력</t>
    <phoneticPr fontId="2" type="noConversion"/>
  </si>
  <si>
    <t>난이도별 소요시간 (수능)</t>
    <phoneticPr fontId="2" type="noConversion"/>
  </si>
  <si>
    <t>덧셈과 뻴셈</t>
    <phoneticPr fontId="2" type="noConversion"/>
  </si>
  <si>
    <t>세 자리 수의 뎃셈</t>
  </si>
  <si>
    <t>세 자리 수의 뎃셈</t>
    <phoneticPr fontId="2" type="noConversion"/>
  </si>
  <si>
    <t>세 자리 수의 뺄셈</t>
    <phoneticPr fontId="2" type="noConversion"/>
  </si>
  <si>
    <t>평명도형</t>
    <phoneticPr fontId="2" type="noConversion"/>
  </si>
  <si>
    <t>선분, 반직선, 직선</t>
    <phoneticPr fontId="2" type="noConversion"/>
  </si>
  <si>
    <t>각</t>
    <phoneticPr fontId="2" type="noConversion"/>
  </si>
  <si>
    <t>직각</t>
    <phoneticPr fontId="2" type="noConversion"/>
  </si>
  <si>
    <t>직각삼각형</t>
    <phoneticPr fontId="2" type="noConversion"/>
  </si>
  <si>
    <t>직사각형</t>
    <phoneticPr fontId="2" type="noConversion"/>
  </si>
  <si>
    <t>정사각형</t>
    <phoneticPr fontId="2" type="noConversion"/>
  </si>
  <si>
    <t>나눗셈</t>
    <phoneticPr fontId="2" type="noConversion"/>
  </si>
  <si>
    <t>똑같이 나누기</t>
    <phoneticPr fontId="2" type="noConversion"/>
  </si>
  <si>
    <t>곱셈과 나눗셈의 관계</t>
    <phoneticPr fontId="2" type="noConversion"/>
  </si>
  <si>
    <t>나눗셈의 몫을 곱셈식에 구하기</t>
    <phoneticPr fontId="2" type="noConversion"/>
  </si>
  <si>
    <t>나눗셈의 몫을 곱셈구구로 구하기</t>
    <phoneticPr fontId="2" type="noConversion"/>
  </si>
  <si>
    <t>나눗셈식에서 ()안의 수 구하기</t>
    <phoneticPr fontId="2" type="noConversion"/>
  </si>
  <si>
    <t>곱셈</t>
    <phoneticPr fontId="2" type="noConversion"/>
  </si>
  <si>
    <t>몇십X몇</t>
    <phoneticPr fontId="2" type="noConversion"/>
  </si>
  <si>
    <t>몇십몇X몇</t>
    <phoneticPr fontId="2" type="noConversion"/>
  </si>
  <si>
    <t>길이와 시간</t>
    <phoneticPr fontId="2" type="noConversion"/>
  </si>
  <si>
    <t>1cm보다 작은 단위</t>
    <phoneticPr fontId="2" type="noConversion"/>
  </si>
  <si>
    <t>1m보다 큰 단위</t>
    <phoneticPr fontId="2" type="noConversion"/>
  </si>
  <si>
    <t>길이와 거리를 어림하고 제어 보기</t>
    <phoneticPr fontId="2" type="noConversion"/>
  </si>
  <si>
    <t>1분보다 작은 단위</t>
    <phoneticPr fontId="2" type="noConversion"/>
  </si>
  <si>
    <t>시간의 덧셈</t>
    <phoneticPr fontId="2" type="noConversion"/>
  </si>
  <si>
    <t>시간의 뺄셈</t>
    <phoneticPr fontId="2" type="noConversion"/>
  </si>
  <si>
    <t>분수와 소수</t>
    <phoneticPr fontId="2" type="noConversion"/>
  </si>
  <si>
    <t>분수 알아보기</t>
    <phoneticPr fontId="2" type="noConversion"/>
  </si>
  <si>
    <t>분모가 같은 분수의 크기 비교</t>
    <phoneticPr fontId="2" type="noConversion"/>
  </si>
  <si>
    <t>단위분수의 크기 비교</t>
    <phoneticPr fontId="2" type="noConversion"/>
  </si>
  <si>
    <t>소수 알아보기</t>
    <phoneticPr fontId="2" type="noConversion"/>
  </si>
  <si>
    <t>소수의 크기 비교</t>
    <phoneticPr fontId="2" type="noConversion"/>
  </si>
  <si>
    <t>받아올림이 없는 (세 자리 수)+(세 자리 수)</t>
    <phoneticPr fontId="2" type="noConversion"/>
  </si>
  <si>
    <t>받아올림이 한 번 있는 (세 자리 수)+(세 자리 수)</t>
    <phoneticPr fontId="2" type="noConversion"/>
  </si>
  <si>
    <t>받아올림 두 번 있는 (세 자리 수)+(세 자리 수)</t>
    <phoneticPr fontId="2" type="noConversion"/>
  </si>
  <si>
    <t>받아올림이 없는 (세 자리 수)-(세 자리 수)</t>
    <phoneticPr fontId="2" type="noConversion"/>
  </si>
  <si>
    <t>받아올림이 한 번 있는 (세 자리 수)-(세 자리 수)</t>
    <phoneticPr fontId="2" type="noConversion"/>
  </si>
  <si>
    <t>받아올림 두 번 있는 (세 자리 수)-(세 자리 수)</t>
    <phoneticPr fontId="2" type="noConversion"/>
  </si>
  <si>
    <t>받아올림이 2, 3번 있는 세 자리 수의 덧셈</t>
    <phoneticPr fontId="2" type="noConversion"/>
  </si>
  <si>
    <t>받아올림 없는, 받아올림이 1번 있는 세 자리 수의 덧셈</t>
    <phoneticPr fontId="2" type="noConversion"/>
  </si>
  <si>
    <t>사진</t>
    <phoneticPr fontId="2" type="noConversion"/>
  </si>
  <si>
    <t>해결책 모색력</t>
    <phoneticPr fontId="2" type="noConversion"/>
  </si>
  <si>
    <t>소단원</t>
    <phoneticPr fontId="2" type="noConversion"/>
  </si>
  <si>
    <t>기타-덧셈과 뺄셈</t>
    <phoneticPr fontId="2" type="noConversion"/>
  </si>
  <si>
    <t>3.1/1.png</t>
    <phoneticPr fontId="2" type="noConversion"/>
  </si>
  <si>
    <t>3.1/2.png</t>
  </si>
  <si>
    <t>3.1/3.png</t>
  </si>
  <si>
    <t>3.1/4.png</t>
  </si>
  <si>
    <t>3.1/5.png</t>
  </si>
  <si>
    <t>3.1/6.png</t>
  </si>
  <si>
    <t>3.1/7.png</t>
  </si>
  <si>
    <t>3.1/8.png</t>
  </si>
  <si>
    <t>3.1/9.png</t>
  </si>
  <si>
    <t>3.1/10.png</t>
  </si>
  <si>
    <t>3.1/11.png</t>
  </si>
  <si>
    <t>3.1/12.png</t>
  </si>
  <si>
    <t>3.1/13.png</t>
  </si>
  <si>
    <t>3.1/14.png</t>
  </si>
  <si>
    <t>3.1/15.png</t>
  </si>
  <si>
    <t>3.1/16.png</t>
  </si>
  <si>
    <t>3.1/17.png</t>
  </si>
  <si>
    <t>3.1/18.png</t>
  </si>
  <si>
    <t>3.1/19.png</t>
  </si>
  <si>
    <t>3.1/20.png</t>
  </si>
  <si>
    <t>3.1/21.png</t>
  </si>
  <si>
    <t>3.1/22.png</t>
  </si>
  <si>
    <t>3.1/23.png</t>
  </si>
  <si>
    <t>3.1/24.png</t>
  </si>
  <si>
    <t>3.1/25.png</t>
  </si>
  <si>
    <t>3.1/26.png</t>
  </si>
  <si>
    <t>3.1/27.png</t>
  </si>
  <si>
    <t>3.1/28.png</t>
  </si>
  <si>
    <t>3.1/29.png</t>
  </si>
  <si>
    <t>3.1/30.png</t>
  </si>
  <si>
    <t>3.1/31.png</t>
  </si>
  <si>
    <t>3.1/32.png</t>
  </si>
  <si>
    <t>3.1/33.png</t>
  </si>
  <si>
    <t>3.1/34.png</t>
  </si>
  <si>
    <t>3.1/35.png</t>
  </si>
  <si>
    <t>3.1/36.png</t>
  </si>
  <si>
    <t>3.1/37.png</t>
  </si>
  <si>
    <t>3.1/38.png</t>
  </si>
  <si>
    <t>3.1/39.png</t>
  </si>
  <si>
    <t>3.1/40.png</t>
  </si>
  <si>
    <t>3.1/41.png</t>
  </si>
  <si>
    <t>3.1/42.png</t>
  </si>
  <si>
    <t>3.1/43.png</t>
  </si>
  <si>
    <t>3.1/44.png</t>
  </si>
  <si>
    <t>3.1/45.png</t>
  </si>
  <si>
    <t>3.1/46.png</t>
  </si>
  <si>
    <t>3.1/47.png</t>
  </si>
  <si>
    <t>3.1/48.png</t>
  </si>
  <si>
    <t>3.1/49.png</t>
  </si>
  <si>
    <t>3.1/50.png</t>
  </si>
  <si>
    <t>3.1/51.png</t>
  </si>
  <si>
    <t>3.1/52.png</t>
  </si>
  <si>
    <t>3.1/53.png</t>
  </si>
  <si>
    <t>3.1/54.png</t>
  </si>
  <si>
    <t>3.1/55.png</t>
  </si>
  <si>
    <t>3.1/56.png</t>
  </si>
  <si>
    <t>3.1/57.png</t>
  </si>
  <si>
    <t>3.1/58.png</t>
  </si>
  <si>
    <t>3.1/59.png</t>
  </si>
  <si>
    <t>3.1/60.png</t>
  </si>
  <si>
    <t>3.1/61.png</t>
  </si>
  <si>
    <t>3.1/62.png</t>
  </si>
  <si>
    <t>3.1/63.png</t>
  </si>
  <si>
    <t>3.1/64.png</t>
  </si>
  <si>
    <t>3.1/65.png</t>
  </si>
  <si>
    <t>3.1/66.png</t>
  </si>
  <si>
    <t>3.1/67.png</t>
  </si>
  <si>
    <t>3.1/68.png</t>
  </si>
  <si>
    <t>3.1/69.png</t>
  </si>
  <si>
    <t>3.1/70.png</t>
  </si>
  <si>
    <t>3.1/71.png</t>
  </si>
  <si>
    <t>3.1/72.png</t>
  </si>
  <si>
    <t>3.1/73.png</t>
  </si>
  <si>
    <t>3.1/74.png</t>
  </si>
  <si>
    <t>3.1/75.png</t>
  </si>
  <si>
    <t>3.1/76.png</t>
  </si>
  <si>
    <t>3.1/77.png</t>
  </si>
  <si>
    <t>3.1/78.png</t>
  </si>
  <si>
    <t>3.1/79.png</t>
  </si>
  <si>
    <t>3.1/80.png</t>
  </si>
  <si>
    <t>3.1/81.png</t>
  </si>
  <si>
    <t>3.1/82.png</t>
  </si>
  <si>
    <t>3.1/83.png</t>
  </si>
  <si>
    <t>3.1/84.png</t>
  </si>
  <si>
    <t>3.1/85.png</t>
  </si>
  <si>
    <t>3.1/86.png</t>
  </si>
  <si>
    <t>3.1/87.png</t>
  </si>
  <si>
    <t>3.1/88.png</t>
  </si>
  <si>
    <t>3.1/89.png</t>
  </si>
  <si>
    <t>3.1/90.png</t>
  </si>
  <si>
    <t>3.1/91.png</t>
  </si>
  <si>
    <t>3.1/92.png</t>
  </si>
  <si>
    <t>3.1/93.png</t>
  </si>
  <si>
    <t>3.1/94.png</t>
  </si>
  <si>
    <t>3.1/95.png</t>
  </si>
  <si>
    <t>3.1/96.png</t>
  </si>
  <si>
    <t>3.1/97.png</t>
  </si>
  <si>
    <t>3.1/98.png</t>
  </si>
  <si>
    <t>3.1/99.png</t>
  </si>
  <si>
    <t>3.1/100.png</t>
  </si>
  <si>
    <t>선의 종류에는 어떤 것이 있을까요</t>
    <phoneticPr fontId="2" type="noConversion"/>
  </si>
  <si>
    <t>직각삼각형을 알아볼까요</t>
    <phoneticPr fontId="2" type="noConversion"/>
  </si>
  <si>
    <t>직각사각형을 알아볼까요</t>
    <phoneticPr fontId="2" type="noConversion"/>
  </si>
  <si>
    <t>정사각형을 알아볼까요</t>
    <phoneticPr fontId="2" type="noConversion"/>
  </si>
  <si>
    <t>직선, 반직선, 선분 알아보기</t>
    <phoneticPr fontId="2" type="noConversion"/>
  </si>
  <si>
    <t>각 알아보기</t>
    <phoneticPr fontId="2" type="noConversion"/>
  </si>
  <si>
    <t>직각알아보기</t>
    <phoneticPr fontId="2" type="noConversion"/>
  </si>
  <si>
    <t>직각을 알아볼가요</t>
    <phoneticPr fontId="2" type="noConversion"/>
  </si>
  <si>
    <t>각을 알아볼까요</t>
    <phoneticPr fontId="2" type="noConversion"/>
  </si>
  <si>
    <t>직각삼각형알아보기</t>
    <phoneticPr fontId="2" type="noConversion"/>
  </si>
  <si>
    <t>정사각형 알아보기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</si>
</sst>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_);[Red]\(0.00\)"/>
    <numFmt numFmtId="178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Border="1" applyAlignment="1">
      <alignment horizontal="center" vertical="center" wrapText="1"/>
    </xf>
    <xf numFmtId="9" fontId="0" fillId="0" borderId="0" xfId="1" applyFont="1" applyFill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6" xfId="1" applyNumberFormat="1" applyFont="1" applyBorder="1">
      <alignment vertical="center"/>
    </xf>
    <xf numFmtId="9" fontId="0" fillId="0" borderId="6" xfId="1" applyFont="1" applyBorder="1" applyAlignment="1">
      <alignment horizontal="center" vertical="center"/>
    </xf>
    <xf numFmtId="9" fontId="0" fillId="0" borderId="6" xfId="1" applyFont="1" applyBorder="1">
      <alignment vertical="center"/>
    </xf>
    <xf numFmtId="0" fontId="0" fillId="0" borderId="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3" xfId="1" applyNumberFormat="1" applyFont="1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ED2A-99E1-46F3-92DF-B1970384758A}">
  <dimension ref="A1:AD105"/>
  <sheetViews>
    <sheetView zoomScale="85" zoomScaleNormal="85" workbookViewId="0">
      <selection activeCell="K26" sqref="K26"/>
    </sheetView>
  </sheetViews>
  <sheetFormatPr defaultRowHeight="16.5" x14ac:dyDescent="0.3"/>
  <cols>
    <col min="1" max="1" width="16.625" style="5" customWidth="1"/>
    <col min="2" max="2" width="12.125" style="5" customWidth="1"/>
    <col min="3" max="3" width="10" style="5" customWidth="1"/>
    <col min="4" max="13" width="9" style="5"/>
    <col min="14" max="14" width="9.125" style="5" customWidth="1"/>
    <col min="15" max="15" width="9" style="5"/>
    <col min="16" max="16" width="15.5" style="6" customWidth="1"/>
    <col min="17" max="34" width="10.125" style="5" customWidth="1"/>
    <col min="35" max="16384" width="9" style="5"/>
  </cols>
  <sheetData>
    <row r="1" spans="1:30" x14ac:dyDescent="0.3">
      <c r="A1" s="82" t="s">
        <v>14</v>
      </c>
      <c r="B1" s="82"/>
      <c r="C1" s="82"/>
    </row>
    <row r="2" spans="1:30" x14ac:dyDescent="0.3">
      <c r="H2" s="6"/>
      <c r="I2" s="6"/>
      <c r="J2" s="6"/>
      <c r="K2" s="6"/>
      <c r="L2" s="6"/>
      <c r="M2" s="6"/>
      <c r="N2" s="6"/>
      <c r="O2" s="6"/>
    </row>
    <row r="3" spans="1:30" x14ac:dyDescent="0.3">
      <c r="I3" s="83" t="s">
        <v>112</v>
      </c>
      <c r="J3" s="83"/>
      <c r="K3" s="83"/>
      <c r="L3" s="83" t="s">
        <v>37</v>
      </c>
      <c r="M3" s="83"/>
      <c r="N3" s="83"/>
    </row>
    <row r="4" spans="1:30" ht="17.25" thickBot="1" x14ac:dyDescent="0.35"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34</v>
      </c>
      <c r="J4" s="5" t="s">
        <v>35</v>
      </c>
      <c r="K4" s="5" t="s">
        <v>36</v>
      </c>
      <c r="L4" s="5" t="s">
        <v>34</v>
      </c>
      <c r="M4" s="5" t="s">
        <v>35</v>
      </c>
      <c r="N4" s="5" t="s">
        <v>36</v>
      </c>
      <c r="Q4" s="83" t="s">
        <v>10</v>
      </c>
      <c r="R4" s="83"/>
      <c r="S4" s="83"/>
      <c r="T4" s="83"/>
      <c r="U4" s="83"/>
      <c r="W4" s="5" t="s">
        <v>28</v>
      </c>
    </row>
    <row r="5" spans="1:30" ht="17.25" thickBot="1" x14ac:dyDescent="0.35">
      <c r="C5" s="5" t="s">
        <v>27</v>
      </c>
      <c r="D5" s="52">
        <f>'나이도별 소요시간'!C34</f>
        <v>42.631578947368411</v>
      </c>
      <c r="E5" s="52">
        <f>'나이도별 소요시간'!D34</f>
        <v>63.947368421052637</v>
      </c>
      <c r="F5" s="52">
        <f>'나이도별 소요시간'!E34</f>
        <v>106.57894736842107</v>
      </c>
      <c r="G5" s="52">
        <f>'나이도별 소요시간'!F34</f>
        <v>0</v>
      </c>
      <c r="H5" s="52">
        <f>'나이도별 소요시간'!G34</f>
        <v>0</v>
      </c>
      <c r="I5" s="52">
        <f>'나이도별 소요시간'!H34</f>
        <v>127.89473684210525</v>
      </c>
      <c r="J5" s="52">
        <f>'나이도별 소요시간'!I34</f>
        <v>0</v>
      </c>
      <c r="K5" s="52">
        <f>'나이도별 소요시간'!J34</f>
        <v>0</v>
      </c>
      <c r="L5" s="52">
        <f>'나이도별 소요시간'!K34</f>
        <v>191.84210526315795</v>
      </c>
      <c r="M5" s="52">
        <f>'나이도별 소요시간'!L34</f>
        <v>0</v>
      </c>
      <c r="N5" s="53">
        <f>'나이도별 소요시간'!M34</f>
        <v>0</v>
      </c>
      <c r="P5" s="6" t="s">
        <v>13</v>
      </c>
      <c r="Q5" s="5" t="s">
        <v>19</v>
      </c>
      <c r="R5" s="5" t="s">
        <v>24</v>
      </c>
      <c r="S5" s="5" t="s">
        <v>6</v>
      </c>
      <c r="T5" s="5" t="s">
        <v>20</v>
      </c>
      <c r="U5" s="5" t="s">
        <v>21</v>
      </c>
      <c r="X5" s="5" t="s">
        <v>29</v>
      </c>
      <c r="Y5" s="6" t="s">
        <v>13</v>
      </c>
      <c r="Z5" s="5" t="s">
        <v>19</v>
      </c>
      <c r="AA5" s="5" t="s">
        <v>24</v>
      </c>
      <c r="AB5" s="5" t="s">
        <v>6</v>
      </c>
      <c r="AC5" s="5" t="s">
        <v>20</v>
      </c>
      <c r="AD5" s="5" t="s">
        <v>21</v>
      </c>
    </row>
    <row r="6" spans="1:30" x14ac:dyDescent="0.3">
      <c r="A6" s="84" t="s">
        <v>12</v>
      </c>
      <c r="B6" s="5" t="s">
        <v>1</v>
      </c>
      <c r="C6" s="4">
        <v>0.14000000000000001</v>
      </c>
      <c r="D6" s="5">
        <f t="shared" ref="D6:D22" si="0">$D$5*C6</f>
        <v>5.9684210526315784</v>
      </c>
      <c r="E6" s="5">
        <f t="shared" ref="E6:E22" si="1">$E$5*C6</f>
        <v>8.9526315789473703</v>
      </c>
      <c r="F6" s="5">
        <f t="shared" ref="F6:F22" si="2">$F$5*C6</f>
        <v>14.92105263157895</v>
      </c>
      <c r="G6" s="5">
        <f t="shared" ref="G6:G22" si="3">$G$5*C6</f>
        <v>0</v>
      </c>
      <c r="H6" s="5">
        <f t="shared" ref="H6:H22" si="4">$H$5*C6</f>
        <v>0</v>
      </c>
      <c r="I6" s="5">
        <f t="shared" ref="I6:I22" si="5">$I$5*C6</f>
        <v>17.905263157894737</v>
      </c>
      <c r="J6" s="5">
        <f t="shared" ref="J6:J22" si="6">$J$5*C6</f>
        <v>0</v>
      </c>
      <c r="K6" s="5">
        <f t="shared" ref="K6:K22" si="7">$K$5*C6</f>
        <v>0</v>
      </c>
      <c r="L6" s="5">
        <f t="shared" ref="L6:L22" si="8">$L$5*C6</f>
        <v>26.857894736842116</v>
      </c>
      <c r="M6" s="5">
        <f t="shared" ref="M6:M22" si="9">$M$5*C6</f>
        <v>0</v>
      </c>
      <c r="N6" s="5">
        <f t="shared" ref="N6:N22" si="10">$N$5*C6</f>
        <v>0</v>
      </c>
      <c r="P6" s="6">
        <v>0</v>
      </c>
      <c r="Q6" s="6" t="s">
        <v>22</v>
      </c>
      <c r="R6" s="6" t="s">
        <v>23</v>
      </c>
      <c r="S6" s="6">
        <v>0.8</v>
      </c>
      <c r="T6" s="6" t="s">
        <v>22</v>
      </c>
      <c r="U6" s="6" t="s">
        <v>22</v>
      </c>
    </row>
    <row r="7" spans="1:30" x14ac:dyDescent="0.3">
      <c r="A7" s="83"/>
      <c r="B7" s="3" t="s">
        <v>0</v>
      </c>
      <c r="C7" s="4">
        <v>0.5</v>
      </c>
      <c r="D7" s="5">
        <f t="shared" si="0"/>
        <v>21.315789473684205</v>
      </c>
      <c r="E7" s="5">
        <f t="shared" si="1"/>
        <v>31.973684210526319</v>
      </c>
      <c r="F7" s="5">
        <f t="shared" si="2"/>
        <v>53.289473684210535</v>
      </c>
      <c r="G7" s="5">
        <f t="shared" si="3"/>
        <v>0</v>
      </c>
      <c r="H7" s="5">
        <f t="shared" si="4"/>
        <v>0</v>
      </c>
      <c r="I7" s="5">
        <f t="shared" si="5"/>
        <v>63.947368421052623</v>
      </c>
      <c r="J7" s="5">
        <f t="shared" si="6"/>
        <v>0</v>
      </c>
      <c r="K7" s="5">
        <f t="shared" si="7"/>
        <v>0</v>
      </c>
      <c r="L7" s="5">
        <f t="shared" si="8"/>
        <v>95.921052631578974</v>
      </c>
      <c r="M7" s="5">
        <f t="shared" si="9"/>
        <v>0</v>
      </c>
      <c r="N7" s="5">
        <f t="shared" si="10"/>
        <v>0</v>
      </c>
      <c r="P7" s="6">
        <v>1</v>
      </c>
      <c r="Q7" s="4">
        <v>1</v>
      </c>
      <c r="R7" s="4">
        <v>1</v>
      </c>
      <c r="S7" s="4">
        <v>0.8</v>
      </c>
      <c r="T7" s="4">
        <v>0</v>
      </c>
      <c r="U7" s="4">
        <v>1</v>
      </c>
      <c r="X7" s="5">
        <v>5</v>
      </c>
      <c r="Y7" s="5">
        <f t="shared" ref="Y7:AD7" si="11">$X$7*P7</f>
        <v>5</v>
      </c>
      <c r="Z7" s="5">
        <f t="shared" si="11"/>
        <v>5</v>
      </c>
      <c r="AA7" s="5">
        <f t="shared" si="11"/>
        <v>5</v>
      </c>
      <c r="AB7" s="5">
        <f t="shared" si="11"/>
        <v>4</v>
      </c>
      <c r="AC7" s="5">
        <f t="shared" si="11"/>
        <v>0</v>
      </c>
      <c r="AD7" s="5">
        <f t="shared" si="11"/>
        <v>5</v>
      </c>
    </row>
    <row r="8" spans="1:30" x14ac:dyDescent="0.3">
      <c r="A8" s="83"/>
      <c r="B8" s="5" t="s">
        <v>2</v>
      </c>
      <c r="C8" s="4">
        <v>1</v>
      </c>
      <c r="D8" s="5">
        <f t="shared" si="0"/>
        <v>42.631578947368411</v>
      </c>
      <c r="E8" s="5">
        <f t="shared" si="1"/>
        <v>63.947368421052637</v>
      </c>
      <c r="F8" s="5">
        <f t="shared" si="2"/>
        <v>106.57894736842107</v>
      </c>
      <c r="G8" s="5">
        <f t="shared" si="3"/>
        <v>0</v>
      </c>
      <c r="H8" s="5">
        <f t="shared" si="4"/>
        <v>0</v>
      </c>
      <c r="I8" s="5">
        <f t="shared" si="5"/>
        <v>127.89473684210525</v>
      </c>
      <c r="J8" s="5">
        <f t="shared" si="6"/>
        <v>0</v>
      </c>
      <c r="K8" s="5">
        <f t="shared" si="7"/>
        <v>0</v>
      </c>
      <c r="L8" s="5">
        <f t="shared" si="8"/>
        <v>191.84210526315795</v>
      </c>
      <c r="M8" s="5">
        <f t="shared" si="9"/>
        <v>0</v>
      </c>
      <c r="N8" s="5">
        <f t="shared" si="10"/>
        <v>0</v>
      </c>
      <c r="P8" s="6">
        <v>0.9</v>
      </c>
      <c r="Q8" s="4">
        <v>1</v>
      </c>
      <c r="R8" s="4">
        <v>0.9</v>
      </c>
      <c r="S8" s="4">
        <v>0.8</v>
      </c>
      <c r="T8" s="4">
        <v>0</v>
      </c>
      <c r="U8" s="4">
        <v>0.5</v>
      </c>
      <c r="X8" s="5">
        <v>10</v>
      </c>
      <c r="Y8" s="5">
        <f t="shared" ref="Y8:AD8" si="12">$X$8*P8</f>
        <v>9</v>
      </c>
      <c r="Z8" s="5">
        <f t="shared" si="12"/>
        <v>10</v>
      </c>
      <c r="AA8" s="5">
        <f t="shared" si="12"/>
        <v>9</v>
      </c>
      <c r="AB8" s="5">
        <f t="shared" si="12"/>
        <v>8</v>
      </c>
      <c r="AC8" s="5">
        <f t="shared" si="12"/>
        <v>0</v>
      </c>
      <c r="AD8" s="5">
        <f t="shared" si="12"/>
        <v>5</v>
      </c>
    </row>
    <row r="9" spans="1:30" x14ac:dyDescent="0.3">
      <c r="A9" s="83"/>
      <c r="B9" s="5" t="s">
        <v>3</v>
      </c>
      <c r="C9" s="4">
        <v>1.2</v>
      </c>
      <c r="D9" s="5">
        <f t="shared" si="0"/>
        <v>51.157894736842088</v>
      </c>
      <c r="E9" s="5">
        <f t="shared" si="1"/>
        <v>76.736842105263165</v>
      </c>
      <c r="F9" s="5">
        <f t="shared" si="2"/>
        <v>127.89473684210527</v>
      </c>
      <c r="G9" s="5">
        <f t="shared" si="3"/>
        <v>0</v>
      </c>
      <c r="H9" s="5">
        <f t="shared" si="4"/>
        <v>0</v>
      </c>
      <c r="I9" s="5">
        <f t="shared" si="5"/>
        <v>153.4736842105263</v>
      </c>
      <c r="J9" s="5">
        <f t="shared" si="6"/>
        <v>0</v>
      </c>
      <c r="K9" s="5">
        <f t="shared" si="7"/>
        <v>0</v>
      </c>
      <c r="L9" s="5">
        <f t="shared" si="8"/>
        <v>230.21052631578954</v>
      </c>
      <c r="M9" s="5">
        <f t="shared" si="9"/>
        <v>0</v>
      </c>
      <c r="N9" s="5">
        <f t="shared" si="10"/>
        <v>0</v>
      </c>
      <c r="P9" s="41">
        <v>0.8</v>
      </c>
      <c r="Q9" s="4">
        <v>1.05</v>
      </c>
      <c r="R9" s="4">
        <v>0.7</v>
      </c>
      <c r="S9" s="4">
        <v>1</v>
      </c>
      <c r="T9" s="4">
        <v>0</v>
      </c>
      <c r="U9" s="4">
        <v>0</v>
      </c>
      <c r="X9" s="5">
        <v>3</v>
      </c>
      <c r="Y9" s="5">
        <f t="shared" ref="Y9:AD9" si="13">$X$9*P9</f>
        <v>2.4000000000000004</v>
      </c>
      <c r="Z9" s="5">
        <f t="shared" si="13"/>
        <v>3.1500000000000004</v>
      </c>
      <c r="AA9" s="5">
        <f t="shared" si="13"/>
        <v>2.0999999999999996</v>
      </c>
      <c r="AB9" s="5">
        <f t="shared" si="13"/>
        <v>3</v>
      </c>
      <c r="AC9" s="5">
        <f t="shared" si="13"/>
        <v>0</v>
      </c>
      <c r="AD9" s="5">
        <f t="shared" si="13"/>
        <v>0</v>
      </c>
    </row>
    <row r="10" spans="1:30" x14ac:dyDescent="0.3">
      <c r="A10" s="83"/>
      <c r="B10" s="5" t="s">
        <v>4</v>
      </c>
      <c r="C10" s="4">
        <v>1.8</v>
      </c>
      <c r="D10" s="5">
        <f t="shared" si="0"/>
        <v>76.736842105263136</v>
      </c>
      <c r="E10" s="5">
        <f t="shared" si="1"/>
        <v>115.10526315789475</v>
      </c>
      <c r="F10" s="5">
        <f t="shared" si="2"/>
        <v>191.84210526315792</v>
      </c>
      <c r="G10" s="5">
        <f t="shared" si="3"/>
        <v>0</v>
      </c>
      <c r="H10" s="5">
        <f t="shared" si="4"/>
        <v>0</v>
      </c>
      <c r="I10" s="5">
        <f t="shared" si="5"/>
        <v>230.21052631578945</v>
      </c>
      <c r="J10" s="5">
        <f t="shared" si="6"/>
        <v>0</v>
      </c>
      <c r="K10" s="5">
        <f t="shared" si="7"/>
        <v>0</v>
      </c>
      <c r="L10" s="5">
        <f t="shared" si="8"/>
        <v>345.31578947368433</v>
      </c>
      <c r="M10" s="5">
        <f t="shared" si="9"/>
        <v>0</v>
      </c>
      <c r="N10" s="5">
        <f t="shared" si="10"/>
        <v>0</v>
      </c>
      <c r="P10" s="41">
        <v>0.6</v>
      </c>
      <c r="Q10" s="4">
        <v>1.2</v>
      </c>
      <c r="R10" s="4">
        <v>0.2</v>
      </c>
      <c r="S10" s="4">
        <v>0.6</v>
      </c>
      <c r="T10" s="4">
        <v>0</v>
      </c>
      <c r="U10" s="4">
        <v>0</v>
      </c>
      <c r="X10" s="5">
        <v>2</v>
      </c>
      <c r="Y10" s="5">
        <f t="shared" ref="Y10:AD10" si="14">$X$10*P10</f>
        <v>1.2</v>
      </c>
      <c r="Z10" s="5">
        <f t="shared" si="14"/>
        <v>2.4</v>
      </c>
      <c r="AA10" s="5">
        <f t="shared" si="14"/>
        <v>0.4</v>
      </c>
      <c r="AB10" s="5">
        <f t="shared" si="14"/>
        <v>1.2</v>
      </c>
      <c r="AC10" s="5">
        <f t="shared" si="14"/>
        <v>0</v>
      </c>
      <c r="AD10" s="5">
        <f t="shared" si="14"/>
        <v>0</v>
      </c>
    </row>
    <row r="11" spans="1:30" x14ac:dyDescent="0.3">
      <c r="A11" s="83"/>
      <c r="B11" s="5" t="s">
        <v>25</v>
      </c>
      <c r="C11" s="4"/>
      <c r="D11" s="5">
        <f t="shared" si="0"/>
        <v>0</v>
      </c>
      <c r="E11" s="5">
        <f t="shared" si="1"/>
        <v>0</v>
      </c>
      <c r="F11" s="5">
        <f t="shared" si="2"/>
        <v>0</v>
      </c>
      <c r="G11" s="5">
        <f t="shared" si="3"/>
        <v>0</v>
      </c>
      <c r="H11" s="5">
        <f t="shared" si="4"/>
        <v>0</v>
      </c>
      <c r="I11" s="5">
        <f t="shared" si="5"/>
        <v>0</v>
      </c>
      <c r="J11" s="5">
        <f t="shared" si="6"/>
        <v>0</v>
      </c>
      <c r="K11" s="5">
        <f t="shared" si="7"/>
        <v>0</v>
      </c>
      <c r="L11" s="5">
        <f t="shared" si="8"/>
        <v>0</v>
      </c>
      <c r="M11" s="5">
        <f t="shared" si="9"/>
        <v>0</v>
      </c>
      <c r="N11" s="5">
        <f t="shared" si="10"/>
        <v>0</v>
      </c>
      <c r="P11" s="41">
        <v>0</v>
      </c>
      <c r="Q11" s="4">
        <v>1.4</v>
      </c>
      <c r="R11" s="4">
        <v>0</v>
      </c>
      <c r="S11" s="4">
        <v>0</v>
      </c>
      <c r="T11" s="4">
        <v>0</v>
      </c>
      <c r="U11" s="4">
        <v>0</v>
      </c>
      <c r="X11" s="5">
        <v>0</v>
      </c>
      <c r="Y11" s="5">
        <f t="shared" ref="Y11:AD11" si="15">$X$11*P11</f>
        <v>0</v>
      </c>
      <c r="Z11" s="5">
        <f t="shared" si="15"/>
        <v>0</v>
      </c>
      <c r="AA11" s="5">
        <f t="shared" si="15"/>
        <v>0</v>
      </c>
      <c r="AB11" s="5">
        <f t="shared" si="15"/>
        <v>0</v>
      </c>
      <c r="AC11" s="5">
        <f t="shared" si="15"/>
        <v>0</v>
      </c>
      <c r="AD11" s="5">
        <f t="shared" si="15"/>
        <v>0</v>
      </c>
    </row>
    <row r="12" spans="1:30" ht="16.5" customHeight="1" x14ac:dyDescent="0.3">
      <c r="A12" s="84" t="s">
        <v>15</v>
      </c>
      <c r="B12" s="5" t="s">
        <v>9</v>
      </c>
      <c r="C12" s="4">
        <v>0.11</v>
      </c>
      <c r="D12" s="5">
        <f t="shared" si="0"/>
        <v>4.6894736842105251</v>
      </c>
      <c r="E12" s="5">
        <f t="shared" si="1"/>
        <v>7.0342105263157899</v>
      </c>
      <c r="F12" s="5">
        <f t="shared" si="2"/>
        <v>11.723684210526317</v>
      </c>
      <c r="G12" s="5">
        <f t="shared" si="3"/>
        <v>0</v>
      </c>
      <c r="H12" s="5">
        <f t="shared" si="4"/>
        <v>0</v>
      </c>
      <c r="I12" s="5">
        <f t="shared" si="5"/>
        <v>14.068421052631576</v>
      </c>
      <c r="J12" s="5">
        <f t="shared" si="6"/>
        <v>0</v>
      </c>
      <c r="K12" s="5">
        <f t="shared" si="7"/>
        <v>0</v>
      </c>
      <c r="L12" s="5">
        <f t="shared" si="8"/>
        <v>21.102631578947374</v>
      </c>
      <c r="M12" s="5">
        <f t="shared" si="9"/>
        <v>0</v>
      </c>
      <c r="N12" s="5">
        <f t="shared" si="10"/>
        <v>0</v>
      </c>
      <c r="P12" s="85">
        <v>0</v>
      </c>
      <c r="Q12" s="4" t="s">
        <v>23</v>
      </c>
      <c r="R12" s="4" t="s">
        <v>23</v>
      </c>
      <c r="S12" s="4" t="s">
        <v>23</v>
      </c>
      <c r="T12" s="6">
        <v>0</v>
      </c>
      <c r="U12" s="6">
        <v>0</v>
      </c>
    </row>
    <row r="13" spans="1:30" ht="16.5" customHeight="1" x14ac:dyDescent="0.3">
      <c r="A13" s="84"/>
      <c r="B13" s="5" t="s">
        <v>5</v>
      </c>
      <c r="C13" s="4">
        <v>1</v>
      </c>
      <c r="D13" s="5">
        <f t="shared" si="0"/>
        <v>42.631578947368411</v>
      </c>
      <c r="E13" s="5">
        <f t="shared" si="1"/>
        <v>63.947368421052637</v>
      </c>
      <c r="F13" s="5">
        <f t="shared" si="2"/>
        <v>106.57894736842107</v>
      </c>
      <c r="G13" s="5">
        <f t="shared" si="3"/>
        <v>0</v>
      </c>
      <c r="H13" s="5">
        <f t="shared" si="4"/>
        <v>0</v>
      </c>
      <c r="I13" s="5">
        <f t="shared" si="5"/>
        <v>127.89473684210525</v>
      </c>
      <c r="J13" s="5">
        <f t="shared" si="6"/>
        <v>0</v>
      </c>
      <c r="K13" s="5">
        <f t="shared" si="7"/>
        <v>0</v>
      </c>
      <c r="L13" s="5">
        <f t="shared" si="8"/>
        <v>191.84210526315795</v>
      </c>
      <c r="M13" s="5">
        <f t="shared" si="9"/>
        <v>0</v>
      </c>
      <c r="N13" s="5">
        <f t="shared" si="10"/>
        <v>0</v>
      </c>
      <c r="P13" s="85"/>
      <c r="Q13" s="4">
        <v>1</v>
      </c>
      <c r="R13" s="4">
        <v>0.8</v>
      </c>
      <c r="S13" s="4">
        <v>0.7</v>
      </c>
      <c r="T13" s="4">
        <v>0</v>
      </c>
      <c r="U13" s="4">
        <v>0</v>
      </c>
      <c r="X13" s="5">
        <v>5</v>
      </c>
      <c r="Y13" s="5">
        <f t="shared" ref="Y13:AD13" si="16">$X$13*P13</f>
        <v>0</v>
      </c>
      <c r="Z13" s="5">
        <f t="shared" si="16"/>
        <v>5</v>
      </c>
      <c r="AA13" s="5">
        <f t="shared" si="16"/>
        <v>4</v>
      </c>
      <c r="AB13" s="5">
        <f t="shared" si="16"/>
        <v>3.5</v>
      </c>
      <c r="AC13" s="5">
        <f t="shared" si="16"/>
        <v>0</v>
      </c>
      <c r="AD13" s="5">
        <f t="shared" si="16"/>
        <v>0</v>
      </c>
    </row>
    <row r="14" spans="1:30" x14ac:dyDescent="0.3">
      <c r="A14" s="84"/>
      <c r="B14" s="5" t="s">
        <v>3</v>
      </c>
      <c r="C14" s="4">
        <v>1.2</v>
      </c>
      <c r="D14" s="5">
        <f t="shared" si="0"/>
        <v>51.157894736842088</v>
      </c>
      <c r="E14" s="5">
        <f t="shared" si="1"/>
        <v>76.736842105263165</v>
      </c>
      <c r="F14" s="5">
        <f t="shared" si="2"/>
        <v>127.89473684210527</v>
      </c>
      <c r="G14" s="5">
        <f t="shared" si="3"/>
        <v>0</v>
      </c>
      <c r="H14" s="5">
        <f t="shared" si="4"/>
        <v>0</v>
      </c>
      <c r="I14" s="5">
        <f t="shared" si="5"/>
        <v>153.4736842105263</v>
      </c>
      <c r="J14" s="5">
        <f t="shared" si="6"/>
        <v>0</v>
      </c>
      <c r="K14" s="5">
        <f t="shared" si="7"/>
        <v>0</v>
      </c>
      <c r="L14" s="5">
        <f t="shared" si="8"/>
        <v>230.21052631578954</v>
      </c>
      <c r="M14" s="5">
        <f t="shared" si="9"/>
        <v>0</v>
      </c>
      <c r="N14" s="5">
        <f t="shared" si="10"/>
        <v>0</v>
      </c>
      <c r="P14" s="85"/>
      <c r="Q14" s="4">
        <v>1.05</v>
      </c>
      <c r="R14" s="4">
        <v>0</v>
      </c>
      <c r="S14" s="4">
        <v>0.6</v>
      </c>
      <c r="T14" s="4">
        <v>0</v>
      </c>
      <c r="U14" s="4">
        <v>0</v>
      </c>
      <c r="X14" s="5">
        <v>3</v>
      </c>
      <c r="Y14" s="5">
        <f t="shared" ref="Y14:AD14" si="17">$X$14*P14</f>
        <v>0</v>
      </c>
      <c r="Z14" s="5">
        <f t="shared" si="17"/>
        <v>3.1500000000000004</v>
      </c>
      <c r="AA14" s="5">
        <f t="shared" si="17"/>
        <v>0</v>
      </c>
      <c r="AB14" s="5">
        <f t="shared" si="17"/>
        <v>1.7999999999999998</v>
      </c>
      <c r="AC14" s="5">
        <f t="shared" si="17"/>
        <v>0</v>
      </c>
      <c r="AD14" s="5">
        <f t="shared" si="17"/>
        <v>0</v>
      </c>
    </row>
    <row r="15" spans="1:30" x14ac:dyDescent="0.3">
      <c r="A15" s="84"/>
      <c r="B15" s="5" t="s">
        <v>4</v>
      </c>
      <c r="C15" s="4">
        <v>1.8</v>
      </c>
      <c r="D15" s="5">
        <f t="shared" si="0"/>
        <v>76.736842105263136</v>
      </c>
      <c r="E15" s="5">
        <f t="shared" si="1"/>
        <v>115.10526315789475</v>
      </c>
      <c r="F15" s="5">
        <f t="shared" si="2"/>
        <v>191.84210526315792</v>
      </c>
      <c r="G15" s="5">
        <f t="shared" si="3"/>
        <v>0</v>
      </c>
      <c r="H15" s="5">
        <f t="shared" si="4"/>
        <v>0</v>
      </c>
      <c r="I15" s="5">
        <f t="shared" si="5"/>
        <v>230.21052631578945</v>
      </c>
      <c r="J15" s="5">
        <f t="shared" si="6"/>
        <v>0</v>
      </c>
      <c r="K15" s="5">
        <f t="shared" si="7"/>
        <v>0</v>
      </c>
      <c r="L15" s="5">
        <f t="shared" si="8"/>
        <v>345.31578947368433</v>
      </c>
      <c r="M15" s="5">
        <f t="shared" si="9"/>
        <v>0</v>
      </c>
      <c r="N15" s="5">
        <f t="shared" si="10"/>
        <v>0</v>
      </c>
      <c r="P15" s="85"/>
      <c r="Q15" s="4">
        <v>1.2</v>
      </c>
      <c r="R15" s="4">
        <v>0</v>
      </c>
      <c r="S15" s="4">
        <v>0</v>
      </c>
      <c r="T15" s="4">
        <v>0</v>
      </c>
      <c r="U15" s="4">
        <v>0</v>
      </c>
      <c r="X15" s="5">
        <v>0</v>
      </c>
      <c r="Y15" s="5">
        <f t="shared" ref="Y15:AD15" si="18">$X$15*P15</f>
        <v>0</v>
      </c>
      <c r="Z15" s="5">
        <f t="shared" si="18"/>
        <v>0</v>
      </c>
      <c r="AA15" s="5">
        <f t="shared" si="18"/>
        <v>0</v>
      </c>
      <c r="AB15" s="5">
        <f t="shared" si="18"/>
        <v>0</v>
      </c>
      <c r="AC15" s="5">
        <f t="shared" si="18"/>
        <v>0</v>
      </c>
      <c r="AD15" s="5">
        <f t="shared" si="18"/>
        <v>0</v>
      </c>
    </row>
    <row r="16" spans="1:30" x14ac:dyDescent="0.3">
      <c r="A16" s="84"/>
      <c r="B16" s="5" t="s">
        <v>25</v>
      </c>
      <c r="C16" s="4"/>
      <c r="D16" s="5">
        <f t="shared" si="0"/>
        <v>0</v>
      </c>
      <c r="E16" s="5">
        <f t="shared" si="1"/>
        <v>0</v>
      </c>
      <c r="F16" s="5">
        <f t="shared" si="2"/>
        <v>0</v>
      </c>
      <c r="G16" s="5">
        <f t="shared" si="3"/>
        <v>0</v>
      </c>
      <c r="H16" s="5">
        <f t="shared" si="4"/>
        <v>0</v>
      </c>
      <c r="I16" s="5">
        <f t="shared" si="5"/>
        <v>0</v>
      </c>
      <c r="J16" s="5">
        <f t="shared" si="6"/>
        <v>0</v>
      </c>
      <c r="K16" s="5">
        <f t="shared" si="7"/>
        <v>0</v>
      </c>
      <c r="L16" s="5">
        <f t="shared" si="8"/>
        <v>0</v>
      </c>
      <c r="M16" s="5">
        <f t="shared" si="9"/>
        <v>0</v>
      </c>
      <c r="N16" s="5">
        <f t="shared" si="10"/>
        <v>0</v>
      </c>
      <c r="P16" s="85"/>
      <c r="Q16" s="4">
        <v>1.4</v>
      </c>
      <c r="R16" s="4">
        <v>0</v>
      </c>
      <c r="S16" s="4">
        <v>0</v>
      </c>
      <c r="T16" s="4">
        <v>0</v>
      </c>
      <c r="U16" s="4">
        <v>0</v>
      </c>
      <c r="X16" s="5">
        <v>2</v>
      </c>
      <c r="Y16" s="5">
        <f t="shared" ref="Y16:AD16" si="19">$X$16*P16</f>
        <v>0</v>
      </c>
      <c r="Z16" s="5">
        <f t="shared" si="19"/>
        <v>2.8</v>
      </c>
      <c r="AA16" s="5">
        <f t="shared" si="19"/>
        <v>0</v>
      </c>
      <c r="AB16" s="5">
        <f t="shared" si="19"/>
        <v>0</v>
      </c>
      <c r="AC16" s="5">
        <f t="shared" si="19"/>
        <v>0</v>
      </c>
      <c r="AD16" s="5">
        <f t="shared" si="19"/>
        <v>0</v>
      </c>
    </row>
    <row r="17" spans="1:30" x14ac:dyDescent="0.3">
      <c r="A17" s="84" t="s">
        <v>26</v>
      </c>
      <c r="B17" s="5" t="s">
        <v>16</v>
      </c>
      <c r="C17" s="6">
        <v>0.1</v>
      </c>
      <c r="D17" s="5">
        <f t="shared" si="0"/>
        <v>4.2631578947368416</v>
      </c>
      <c r="E17" s="5">
        <f t="shared" si="1"/>
        <v>6.3947368421052637</v>
      </c>
      <c r="F17" s="5">
        <f t="shared" si="2"/>
        <v>10.657894736842108</v>
      </c>
      <c r="G17" s="5">
        <f t="shared" si="3"/>
        <v>0</v>
      </c>
      <c r="H17" s="5">
        <f t="shared" si="4"/>
        <v>0</v>
      </c>
      <c r="I17" s="5">
        <f t="shared" si="5"/>
        <v>12.789473684210526</v>
      </c>
      <c r="J17" s="5">
        <f t="shared" si="6"/>
        <v>0</v>
      </c>
      <c r="K17" s="5">
        <f t="shared" si="7"/>
        <v>0</v>
      </c>
      <c r="L17" s="5">
        <f t="shared" si="8"/>
        <v>19.184210526315795</v>
      </c>
      <c r="M17" s="5">
        <f t="shared" si="9"/>
        <v>0</v>
      </c>
      <c r="N17" s="5">
        <f t="shared" si="10"/>
        <v>0</v>
      </c>
      <c r="Q17" s="6" t="s">
        <v>23</v>
      </c>
      <c r="R17" s="6">
        <v>0</v>
      </c>
      <c r="S17" s="6" t="s">
        <v>23</v>
      </c>
      <c r="T17" s="6">
        <v>1</v>
      </c>
      <c r="U17" s="6">
        <v>0</v>
      </c>
    </row>
    <row r="18" spans="1:30" x14ac:dyDescent="0.3">
      <c r="A18" s="84"/>
      <c r="B18" s="5" t="s">
        <v>7</v>
      </c>
      <c r="C18" s="6">
        <v>0.4</v>
      </c>
      <c r="D18" s="5">
        <f t="shared" si="0"/>
        <v>17.052631578947366</v>
      </c>
      <c r="E18" s="5">
        <f t="shared" si="1"/>
        <v>25.578947368421055</v>
      </c>
      <c r="F18" s="5">
        <f t="shared" si="2"/>
        <v>42.631578947368432</v>
      </c>
      <c r="G18" s="5">
        <f t="shared" si="3"/>
        <v>0</v>
      </c>
      <c r="H18" s="5">
        <f t="shared" si="4"/>
        <v>0</v>
      </c>
      <c r="I18" s="5">
        <f t="shared" si="5"/>
        <v>51.157894736842103</v>
      </c>
      <c r="J18" s="5">
        <f t="shared" si="6"/>
        <v>0</v>
      </c>
      <c r="K18" s="5">
        <f t="shared" si="7"/>
        <v>0</v>
      </c>
      <c r="L18" s="5">
        <f t="shared" si="8"/>
        <v>76.736842105263179</v>
      </c>
      <c r="M18" s="5">
        <f t="shared" si="9"/>
        <v>0</v>
      </c>
      <c r="N18" s="5">
        <f t="shared" si="10"/>
        <v>0</v>
      </c>
      <c r="P18" s="6">
        <v>0.8</v>
      </c>
      <c r="Q18" s="4">
        <v>1</v>
      </c>
      <c r="R18" s="4">
        <v>0.9</v>
      </c>
      <c r="S18" s="4">
        <v>1</v>
      </c>
      <c r="T18" s="4">
        <v>0</v>
      </c>
      <c r="U18" s="4">
        <v>1</v>
      </c>
    </row>
    <row r="19" spans="1:30" x14ac:dyDescent="0.3">
      <c r="A19" s="84"/>
      <c r="B19" s="5" t="s">
        <v>8</v>
      </c>
      <c r="C19" s="6">
        <v>0.8</v>
      </c>
      <c r="D19" s="5">
        <f t="shared" si="0"/>
        <v>34.105263157894733</v>
      </c>
      <c r="E19" s="5">
        <f t="shared" si="1"/>
        <v>51.15789473684211</v>
      </c>
      <c r="F19" s="5">
        <f t="shared" si="2"/>
        <v>85.263157894736864</v>
      </c>
      <c r="G19" s="5">
        <f t="shared" si="3"/>
        <v>0</v>
      </c>
      <c r="H19" s="5">
        <f t="shared" si="4"/>
        <v>0</v>
      </c>
      <c r="I19" s="5">
        <f t="shared" si="5"/>
        <v>102.31578947368421</v>
      </c>
      <c r="J19" s="5">
        <f t="shared" si="6"/>
        <v>0</v>
      </c>
      <c r="K19" s="5">
        <f t="shared" si="7"/>
        <v>0</v>
      </c>
      <c r="L19" s="5">
        <f t="shared" si="8"/>
        <v>153.47368421052636</v>
      </c>
      <c r="M19" s="5">
        <f t="shared" si="9"/>
        <v>0</v>
      </c>
      <c r="N19" s="5">
        <f t="shared" si="10"/>
        <v>0</v>
      </c>
      <c r="P19" s="6">
        <v>0.5</v>
      </c>
      <c r="Q19" s="4">
        <v>1.2</v>
      </c>
      <c r="R19" s="4">
        <v>0.2</v>
      </c>
      <c r="S19" s="4">
        <v>0.6</v>
      </c>
      <c r="T19" s="4">
        <v>0</v>
      </c>
      <c r="U19" s="4">
        <v>0</v>
      </c>
    </row>
    <row r="20" spans="1:30" x14ac:dyDescent="0.3">
      <c r="A20" s="84"/>
      <c r="B20" s="5" t="s">
        <v>17</v>
      </c>
      <c r="C20" s="6">
        <v>1.2</v>
      </c>
      <c r="D20" s="5">
        <f t="shared" si="0"/>
        <v>51.157894736842088</v>
      </c>
      <c r="E20" s="5">
        <f t="shared" si="1"/>
        <v>76.736842105263165</v>
      </c>
      <c r="F20" s="5">
        <f t="shared" si="2"/>
        <v>127.89473684210527</v>
      </c>
      <c r="G20" s="5">
        <f t="shared" si="3"/>
        <v>0</v>
      </c>
      <c r="H20" s="5">
        <f t="shared" si="4"/>
        <v>0</v>
      </c>
      <c r="I20" s="5">
        <f t="shared" si="5"/>
        <v>153.4736842105263</v>
      </c>
      <c r="J20" s="5">
        <f t="shared" si="6"/>
        <v>0</v>
      </c>
      <c r="K20" s="5">
        <f t="shared" si="7"/>
        <v>0</v>
      </c>
      <c r="L20" s="5">
        <f t="shared" si="8"/>
        <v>230.21052631578954</v>
      </c>
      <c r="M20" s="5">
        <f t="shared" si="9"/>
        <v>0</v>
      </c>
      <c r="N20" s="5">
        <f t="shared" si="10"/>
        <v>0</v>
      </c>
      <c r="P20" s="6">
        <v>0.4</v>
      </c>
      <c r="Q20" s="4">
        <v>1.4</v>
      </c>
      <c r="R20" s="4">
        <v>0</v>
      </c>
      <c r="S20" s="4">
        <v>0</v>
      </c>
      <c r="T20" s="4">
        <v>0</v>
      </c>
      <c r="U20" s="4">
        <v>0</v>
      </c>
    </row>
    <row r="21" spans="1:30" x14ac:dyDescent="0.3">
      <c r="A21" s="84"/>
      <c r="B21" s="5" t="s">
        <v>25</v>
      </c>
      <c r="C21" s="6"/>
      <c r="D21" s="5">
        <f t="shared" si="0"/>
        <v>0</v>
      </c>
      <c r="E21" s="5">
        <f t="shared" si="1"/>
        <v>0</v>
      </c>
      <c r="F21" s="5">
        <f t="shared" si="2"/>
        <v>0</v>
      </c>
      <c r="G21" s="5">
        <f t="shared" si="3"/>
        <v>0</v>
      </c>
      <c r="H21" s="5">
        <f t="shared" si="4"/>
        <v>0</v>
      </c>
      <c r="I21" s="5">
        <f t="shared" si="5"/>
        <v>0</v>
      </c>
      <c r="J21" s="5">
        <f t="shared" si="6"/>
        <v>0</v>
      </c>
      <c r="K21" s="5">
        <f t="shared" si="7"/>
        <v>0</v>
      </c>
      <c r="L21" s="5">
        <f t="shared" si="8"/>
        <v>0</v>
      </c>
      <c r="M21" s="5">
        <f t="shared" si="9"/>
        <v>0</v>
      </c>
      <c r="N21" s="5">
        <f t="shared" si="10"/>
        <v>0</v>
      </c>
      <c r="P21" s="6">
        <v>0</v>
      </c>
      <c r="Q21" s="4">
        <v>1.6</v>
      </c>
      <c r="R21" s="4">
        <v>0</v>
      </c>
      <c r="S21" s="4">
        <v>0</v>
      </c>
      <c r="T21" s="4">
        <v>1</v>
      </c>
      <c r="U21" s="4">
        <v>0</v>
      </c>
    </row>
    <row r="22" spans="1:30" x14ac:dyDescent="0.3">
      <c r="A22" s="84"/>
      <c r="B22" s="5" t="s">
        <v>11</v>
      </c>
      <c r="C22" s="6">
        <v>0.86</v>
      </c>
      <c r="D22" s="5">
        <f t="shared" si="0"/>
        <v>36.663157894736834</v>
      </c>
      <c r="E22" s="5">
        <f t="shared" si="1"/>
        <v>54.994736842105269</v>
      </c>
      <c r="F22" s="5">
        <f t="shared" si="2"/>
        <v>91.657894736842124</v>
      </c>
      <c r="G22" s="5">
        <f t="shared" si="3"/>
        <v>0</v>
      </c>
      <c r="H22" s="5">
        <f t="shared" si="4"/>
        <v>0</v>
      </c>
      <c r="I22" s="5">
        <f t="shared" si="5"/>
        <v>109.98947368421051</v>
      </c>
      <c r="J22" s="5">
        <f t="shared" si="6"/>
        <v>0</v>
      </c>
      <c r="K22" s="5">
        <f t="shared" si="7"/>
        <v>0</v>
      </c>
      <c r="L22" s="5">
        <f t="shared" si="8"/>
        <v>164.98421052631582</v>
      </c>
      <c r="M22" s="5">
        <f t="shared" si="9"/>
        <v>0</v>
      </c>
      <c r="N22" s="5">
        <f t="shared" si="10"/>
        <v>0</v>
      </c>
      <c r="Q22" s="4"/>
      <c r="R22" s="4"/>
      <c r="S22" s="4"/>
      <c r="T22" s="4"/>
      <c r="U22" s="4"/>
    </row>
    <row r="23" spans="1:30" ht="33" x14ac:dyDescent="0.3">
      <c r="A23" s="51" t="s">
        <v>18</v>
      </c>
      <c r="Q23" s="4"/>
      <c r="R23" s="4"/>
      <c r="S23" s="4"/>
      <c r="T23" s="4"/>
      <c r="U23" s="4"/>
      <c r="W23" s="11"/>
      <c r="X23" s="11">
        <f>SUM(X6:X22)</f>
        <v>30</v>
      </c>
      <c r="Y23" s="12">
        <f t="shared" ref="Y23:AD23" si="20">SUM(Y6:Y22)/$X$23</f>
        <v>0.58666666666666656</v>
      </c>
      <c r="Z23" s="12">
        <f t="shared" si="20"/>
        <v>1.0499999999999998</v>
      </c>
      <c r="AA23" s="12">
        <f t="shared" si="20"/>
        <v>0.68333333333333335</v>
      </c>
      <c r="AB23" s="12">
        <f t="shared" si="20"/>
        <v>0.71666666666666667</v>
      </c>
      <c r="AC23" s="12">
        <f t="shared" si="20"/>
        <v>0</v>
      </c>
      <c r="AD23" s="12">
        <f t="shared" si="20"/>
        <v>0.33333333333333331</v>
      </c>
    </row>
    <row r="24" spans="1:30" x14ac:dyDescent="0.3">
      <c r="Q24" s="4"/>
      <c r="R24" s="4"/>
      <c r="S24" s="4"/>
      <c r="T24" s="4"/>
      <c r="U24" s="4"/>
      <c r="W24" s="11"/>
      <c r="X24" s="11"/>
      <c r="Y24" s="11"/>
    </row>
    <row r="25" spans="1:30" x14ac:dyDescent="0.3">
      <c r="P25" s="44"/>
      <c r="W25" s="11"/>
      <c r="X25" s="11" t="s">
        <v>30</v>
      </c>
      <c r="Y25" s="11"/>
    </row>
    <row r="81" spans="16:16" x14ac:dyDescent="0.3">
      <c r="P81" s="5"/>
    </row>
    <row r="82" spans="16:16" x14ac:dyDescent="0.3">
      <c r="P82" s="5"/>
    </row>
    <row r="83" spans="16:16" x14ac:dyDescent="0.3">
      <c r="P83" s="5"/>
    </row>
    <row r="84" spans="16:16" x14ac:dyDescent="0.3">
      <c r="P84" s="5"/>
    </row>
    <row r="85" spans="16:16" x14ac:dyDescent="0.3">
      <c r="P85" s="5"/>
    </row>
    <row r="86" spans="16:16" x14ac:dyDescent="0.3">
      <c r="P86" s="5"/>
    </row>
    <row r="87" spans="16:16" x14ac:dyDescent="0.3">
      <c r="P87" s="5"/>
    </row>
    <row r="88" spans="16:16" x14ac:dyDescent="0.3">
      <c r="P88" s="5"/>
    </row>
    <row r="89" spans="16:16" x14ac:dyDescent="0.3">
      <c r="P89" s="5"/>
    </row>
    <row r="90" spans="16:16" x14ac:dyDescent="0.3">
      <c r="P90" s="5"/>
    </row>
    <row r="91" spans="16:16" x14ac:dyDescent="0.3">
      <c r="P91" s="5"/>
    </row>
    <row r="92" spans="16:16" x14ac:dyDescent="0.3">
      <c r="P92" s="5"/>
    </row>
    <row r="93" spans="16:16" x14ac:dyDescent="0.3">
      <c r="P93" s="5"/>
    </row>
    <row r="94" spans="16:16" x14ac:dyDescent="0.3">
      <c r="P94" s="5"/>
    </row>
    <row r="95" spans="16:16" x14ac:dyDescent="0.3">
      <c r="P95" s="5"/>
    </row>
    <row r="96" spans="16:16" x14ac:dyDescent="0.3">
      <c r="P96" s="5"/>
    </row>
    <row r="97" spans="16:16" x14ac:dyDescent="0.3">
      <c r="P97" s="5"/>
    </row>
    <row r="98" spans="16:16" x14ac:dyDescent="0.3">
      <c r="P98" s="5"/>
    </row>
    <row r="99" spans="16:16" x14ac:dyDescent="0.3">
      <c r="P99" s="5"/>
    </row>
    <row r="100" spans="16:16" x14ac:dyDescent="0.3">
      <c r="P100" s="5"/>
    </row>
    <row r="101" spans="16:16" x14ac:dyDescent="0.3">
      <c r="P101" s="5"/>
    </row>
    <row r="102" spans="16:16" x14ac:dyDescent="0.3">
      <c r="P102" s="5"/>
    </row>
    <row r="103" spans="16:16" x14ac:dyDescent="0.3">
      <c r="P103" s="5"/>
    </row>
    <row r="104" spans="16:16" x14ac:dyDescent="0.3">
      <c r="P104" s="5"/>
    </row>
    <row r="105" spans="16:16" x14ac:dyDescent="0.3">
      <c r="P105" s="5"/>
    </row>
  </sheetData>
  <mergeCells count="8">
    <mergeCell ref="A1:C1"/>
    <mergeCell ref="Q4:U4"/>
    <mergeCell ref="A12:A16"/>
    <mergeCell ref="P12:P16"/>
    <mergeCell ref="A17:A22"/>
    <mergeCell ref="A6:A11"/>
    <mergeCell ref="I3:K3"/>
    <mergeCell ref="L3:N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8FC3-0459-48C8-A36A-56777ADF5B28}">
  <dimension ref="A1:V44"/>
  <sheetViews>
    <sheetView topLeftCell="A5" workbookViewId="0">
      <selection activeCell="C55" sqref="C55"/>
    </sheetView>
  </sheetViews>
  <sheetFormatPr defaultRowHeight="16.5" x14ac:dyDescent="0.3"/>
  <cols>
    <col min="1" max="1" width="18.375" style="40" customWidth="1"/>
    <col min="2" max="2" width="17" style="40" customWidth="1"/>
    <col min="3" max="3" width="12.625" style="40" customWidth="1"/>
    <col min="4" max="4" width="9.875" style="40" bestFit="1" customWidth="1"/>
    <col min="5" max="5" width="11" style="40" bestFit="1" customWidth="1"/>
    <col min="6" max="7" width="9.125" style="40" bestFit="1" customWidth="1"/>
    <col min="8" max="8" width="11" style="40" bestFit="1" customWidth="1"/>
    <col min="9" max="16384" width="9" style="40"/>
  </cols>
  <sheetData>
    <row r="1" spans="1:22" x14ac:dyDescent="0.3">
      <c r="C1" s="86" t="s">
        <v>31</v>
      </c>
      <c r="D1" s="86"/>
      <c r="E1" s="86"/>
      <c r="F1" s="86"/>
      <c r="G1" s="86"/>
      <c r="H1" s="86" t="s">
        <v>103</v>
      </c>
      <c r="I1" s="86"/>
      <c r="J1" s="86"/>
      <c r="K1" s="86" t="s">
        <v>101</v>
      </c>
      <c r="L1" s="86"/>
      <c r="M1" s="86"/>
      <c r="N1" s="86"/>
      <c r="R1" s="40" t="s">
        <v>124</v>
      </c>
    </row>
    <row r="2" spans="1:22" x14ac:dyDescent="0.3">
      <c r="C2" s="40" t="s">
        <v>32</v>
      </c>
      <c r="D2" s="40" t="s">
        <v>33</v>
      </c>
      <c r="E2" s="40" t="s">
        <v>34</v>
      </c>
      <c r="F2" s="40" t="s">
        <v>35</v>
      </c>
      <c r="G2" s="10" t="s">
        <v>36</v>
      </c>
      <c r="H2" s="40" t="s">
        <v>34</v>
      </c>
      <c r="I2" s="40" t="s">
        <v>35</v>
      </c>
      <c r="J2" s="40" t="s">
        <v>36</v>
      </c>
      <c r="K2" s="9" t="s">
        <v>34</v>
      </c>
      <c r="L2" s="5" t="s">
        <v>35</v>
      </c>
      <c r="M2" s="5" t="s">
        <v>36</v>
      </c>
      <c r="N2" s="10"/>
      <c r="R2" s="80">
        <v>3</v>
      </c>
      <c r="S2" s="80">
        <v>2</v>
      </c>
      <c r="T2" s="80">
        <v>0.6</v>
      </c>
      <c r="U2" s="80" t="s">
        <v>32</v>
      </c>
      <c r="V2" s="80"/>
    </row>
    <row r="3" spans="1:22" x14ac:dyDescent="0.3">
      <c r="B3" s="40" t="s">
        <v>38</v>
      </c>
      <c r="C3" s="40">
        <v>0.6</v>
      </c>
      <c r="D3" s="40">
        <v>0.9</v>
      </c>
      <c r="E3" s="40">
        <v>1.5</v>
      </c>
      <c r="F3" s="40">
        <v>6.5</v>
      </c>
      <c r="G3" s="10">
        <v>8</v>
      </c>
      <c r="H3" s="40">
        <f>E3*120%</f>
        <v>1.7999999999999998</v>
      </c>
      <c r="I3" s="40">
        <f t="shared" ref="I3:J3" si="0">F3*120%</f>
        <v>7.8</v>
      </c>
      <c r="J3" s="40">
        <f t="shared" si="0"/>
        <v>9.6</v>
      </c>
      <c r="K3" s="47">
        <f>E3*1.8</f>
        <v>2.7</v>
      </c>
      <c r="L3" s="48">
        <f t="shared" ref="L3:M3" si="1">F3*1.8</f>
        <v>11.700000000000001</v>
      </c>
      <c r="M3" s="48">
        <f t="shared" si="1"/>
        <v>14.4</v>
      </c>
      <c r="N3" s="10"/>
      <c r="R3" s="80">
        <v>10</v>
      </c>
      <c r="S3" s="80">
        <v>3</v>
      </c>
      <c r="T3" s="80">
        <v>0.9</v>
      </c>
      <c r="U3" s="80" t="s">
        <v>33</v>
      </c>
      <c r="V3" s="80"/>
    </row>
    <row r="4" spans="1:22" x14ac:dyDescent="0.3">
      <c r="B4" s="40" t="s">
        <v>39</v>
      </c>
      <c r="C4" s="1">
        <v>0.3</v>
      </c>
      <c r="D4" s="1">
        <v>0.4</v>
      </c>
      <c r="E4" s="42">
        <v>0.1</v>
      </c>
      <c r="F4" s="42">
        <v>0</v>
      </c>
      <c r="G4" s="46">
        <v>0</v>
      </c>
      <c r="H4" s="2">
        <v>0.1</v>
      </c>
      <c r="K4" s="43">
        <v>0.1</v>
      </c>
      <c r="L4" s="4"/>
      <c r="M4" s="4"/>
      <c r="N4" s="45">
        <f>SUM(C4:M4)</f>
        <v>0.99999999999999989</v>
      </c>
      <c r="R4" s="80">
        <v>4</v>
      </c>
      <c r="S4" s="80">
        <v>4</v>
      </c>
      <c r="T4" s="80">
        <f>T8</f>
        <v>1.5</v>
      </c>
      <c r="U4" s="80" t="s">
        <v>34</v>
      </c>
      <c r="V4" s="80"/>
    </row>
    <row r="5" spans="1:22" x14ac:dyDescent="0.3">
      <c r="B5" s="40" t="s">
        <v>40</v>
      </c>
      <c r="C5" s="1">
        <v>0.3</v>
      </c>
      <c r="D5" s="1">
        <v>0.3</v>
      </c>
      <c r="E5" s="42">
        <v>0.2</v>
      </c>
      <c r="F5" s="42">
        <v>0</v>
      </c>
      <c r="G5" s="46"/>
      <c r="I5" s="2">
        <v>0.1</v>
      </c>
      <c r="K5" s="43"/>
      <c r="L5" s="4">
        <v>0.1</v>
      </c>
      <c r="M5" s="4"/>
      <c r="N5" s="45">
        <f>SUM(C5:M5)</f>
        <v>1</v>
      </c>
      <c r="R5" s="80">
        <v>3</v>
      </c>
      <c r="S5" s="80" t="s">
        <v>107</v>
      </c>
      <c r="T5" s="80">
        <v>6.5</v>
      </c>
      <c r="U5" s="80" t="s">
        <v>35</v>
      </c>
      <c r="V5" s="80"/>
    </row>
    <row r="6" spans="1:22" x14ac:dyDescent="0.3">
      <c r="B6" s="40" t="s">
        <v>41</v>
      </c>
      <c r="C6" s="1">
        <v>0.2</v>
      </c>
      <c r="D6" s="1">
        <v>0.2</v>
      </c>
      <c r="E6" s="42">
        <v>0.3</v>
      </c>
      <c r="F6" s="42">
        <v>0.1</v>
      </c>
      <c r="G6" s="46">
        <v>0</v>
      </c>
      <c r="I6" s="2">
        <v>0.1</v>
      </c>
      <c r="K6" s="43"/>
      <c r="L6" s="4"/>
      <c r="M6" s="4">
        <v>0.1</v>
      </c>
      <c r="N6" s="45">
        <f>SUM(C6:M6)</f>
        <v>0.99999999999999989</v>
      </c>
      <c r="R6" s="80">
        <v>1</v>
      </c>
      <c r="S6" s="80" t="s">
        <v>109</v>
      </c>
      <c r="T6" s="80">
        <v>8</v>
      </c>
      <c r="U6" s="80" t="s">
        <v>36</v>
      </c>
      <c r="V6" s="80"/>
    </row>
    <row r="7" spans="1:22" x14ac:dyDescent="0.3">
      <c r="B7" s="40" t="s">
        <v>42</v>
      </c>
      <c r="C7" s="1">
        <v>0</v>
      </c>
      <c r="D7" s="1">
        <v>0.25</v>
      </c>
      <c r="E7" s="42">
        <v>0.35</v>
      </c>
      <c r="F7" s="42">
        <v>0.2</v>
      </c>
      <c r="G7" s="46">
        <v>0</v>
      </c>
      <c r="I7" s="2">
        <v>0.05</v>
      </c>
      <c r="J7" s="2">
        <v>0.05</v>
      </c>
      <c r="K7" s="43"/>
      <c r="L7" s="4"/>
      <c r="M7" s="4">
        <v>0.1</v>
      </c>
      <c r="N7" s="45">
        <f>SUM(C7:M7)</f>
        <v>1.0000000000000002</v>
      </c>
      <c r="R7" s="80">
        <v>4</v>
      </c>
      <c r="S7" s="80">
        <v>3</v>
      </c>
      <c r="T7" s="80">
        <f>T3</f>
        <v>0.9</v>
      </c>
      <c r="U7" s="80" t="s">
        <v>33</v>
      </c>
      <c r="V7" s="80"/>
    </row>
    <row r="8" spans="1:22" x14ac:dyDescent="0.3">
      <c r="B8" s="40" t="s">
        <v>43</v>
      </c>
      <c r="C8" s="1">
        <v>0</v>
      </c>
      <c r="D8" s="1">
        <v>0.1</v>
      </c>
      <c r="E8" s="42">
        <v>0.4</v>
      </c>
      <c r="F8" s="42">
        <v>0.3</v>
      </c>
      <c r="G8" s="46">
        <v>0</v>
      </c>
      <c r="J8" s="2">
        <v>0.1</v>
      </c>
      <c r="K8" s="43"/>
      <c r="L8" s="4"/>
      <c r="M8" s="4">
        <v>0.1</v>
      </c>
      <c r="N8" s="45">
        <f>SUM(C8:M8)</f>
        <v>1</v>
      </c>
      <c r="R8" s="80">
        <v>2</v>
      </c>
      <c r="S8" s="80">
        <v>4</v>
      </c>
      <c r="T8" s="80">
        <v>1.5</v>
      </c>
      <c r="U8" s="80" t="s">
        <v>34</v>
      </c>
      <c r="V8" s="80"/>
    </row>
    <row r="9" spans="1:22" x14ac:dyDescent="0.3">
      <c r="C9" s="1"/>
      <c r="D9" s="1"/>
      <c r="E9" s="1"/>
      <c r="F9" s="1"/>
      <c r="G9" s="1"/>
      <c r="H9" s="1"/>
      <c r="I9" s="2"/>
      <c r="K9" s="2"/>
      <c r="N9" s="6"/>
      <c r="O9" s="5"/>
      <c r="P9" s="5"/>
      <c r="R9" s="80">
        <v>1</v>
      </c>
      <c r="S9" s="80" t="s">
        <v>107</v>
      </c>
      <c r="T9" s="80">
        <v>6.5</v>
      </c>
      <c r="U9" s="80" t="s">
        <v>35</v>
      </c>
      <c r="V9" s="80"/>
    </row>
    <row r="10" spans="1:22" x14ac:dyDescent="0.3">
      <c r="B10" s="40" t="s">
        <v>45</v>
      </c>
      <c r="C10" s="13">
        <v>20</v>
      </c>
      <c r="D10" s="13">
        <v>30</v>
      </c>
      <c r="E10" s="13">
        <v>40</v>
      </c>
      <c r="F10" s="13" t="s">
        <v>44</v>
      </c>
      <c r="G10" s="13"/>
      <c r="H10" s="13"/>
      <c r="I10" s="7"/>
      <c r="K10" s="2"/>
      <c r="N10" s="6"/>
      <c r="O10" s="5"/>
      <c r="P10" s="5"/>
      <c r="R10" s="80">
        <v>1</v>
      </c>
      <c r="S10" s="80" t="s">
        <v>109</v>
      </c>
      <c r="T10" s="80">
        <v>8</v>
      </c>
      <c r="U10" s="80" t="s">
        <v>36</v>
      </c>
      <c r="V10" s="80"/>
    </row>
    <row r="11" spans="1:22" x14ac:dyDescent="0.3">
      <c r="B11" s="40" t="s">
        <v>46</v>
      </c>
      <c r="C11" s="13">
        <v>30</v>
      </c>
      <c r="D11" s="7">
        <v>45</v>
      </c>
      <c r="E11" s="7">
        <v>60</v>
      </c>
      <c r="F11" s="7">
        <v>0.5</v>
      </c>
      <c r="G11" s="7"/>
      <c r="H11" s="7"/>
      <c r="I11" s="7"/>
      <c r="K11" s="2"/>
      <c r="N11" s="6"/>
      <c r="O11" s="5"/>
      <c r="P11" s="5"/>
      <c r="R11" s="80">
        <v>1</v>
      </c>
      <c r="S11" s="80" t="s">
        <v>110</v>
      </c>
      <c r="T11" s="80">
        <v>20</v>
      </c>
      <c r="U11" s="80" t="s">
        <v>111</v>
      </c>
      <c r="V11" s="49">
        <f>T11/T10</f>
        <v>2.5</v>
      </c>
    </row>
    <row r="12" spans="1:22" ht="18" customHeight="1" x14ac:dyDescent="0.3">
      <c r="C12" s="7"/>
      <c r="D12" s="7"/>
      <c r="E12" s="7"/>
      <c r="F12" s="7"/>
      <c r="G12" s="7"/>
      <c r="H12" s="7"/>
      <c r="I12" s="7"/>
      <c r="K12" s="2"/>
      <c r="N12" s="6"/>
      <c r="O12" s="5"/>
      <c r="P12" s="5"/>
      <c r="R12" s="80">
        <f>SUM(R2:R11)</f>
        <v>30</v>
      </c>
      <c r="S12" s="80"/>
      <c r="T12" s="80"/>
      <c r="U12" s="80"/>
      <c r="V12" s="80"/>
    </row>
    <row r="13" spans="1:22" ht="18" customHeight="1" x14ac:dyDescent="0.3">
      <c r="C13" s="7" t="s">
        <v>105</v>
      </c>
      <c r="D13" s="7" t="s">
        <v>46</v>
      </c>
      <c r="E13" s="7" t="s">
        <v>108</v>
      </c>
      <c r="F13" s="7"/>
      <c r="G13" s="7"/>
      <c r="H13" s="7"/>
      <c r="I13" s="7"/>
      <c r="K13" s="2"/>
      <c r="N13" s="6"/>
      <c r="O13" s="5"/>
      <c r="P13" s="5"/>
      <c r="R13" s="80"/>
      <c r="S13" s="80"/>
      <c r="T13" s="80"/>
      <c r="U13" s="80"/>
      <c r="V13" s="80"/>
    </row>
    <row r="14" spans="1:22" ht="18" customHeight="1" x14ac:dyDescent="0.3">
      <c r="B14" s="40" t="s">
        <v>39</v>
      </c>
      <c r="C14" s="7">
        <v>20</v>
      </c>
      <c r="D14" s="7">
        <v>30</v>
      </c>
      <c r="E14" s="7">
        <f>D14*90%</f>
        <v>27</v>
      </c>
      <c r="F14" s="7"/>
      <c r="G14" s="7"/>
      <c r="H14" s="7"/>
      <c r="I14" s="7"/>
      <c r="K14" s="2"/>
      <c r="N14" s="6"/>
      <c r="O14" s="5"/>
      <c r="P14" s="5"/>
      <c r="R14" s="80"/>
      <c r="S14" s="80"/>
      <c r="T14" s="80"/>
      <c r="U14" s="80"/>
      <c r="V14" s="80"/>
    </row>
    <row r="15" spans="1:22" ht="18" customHeight="1" x14ac:dyDescent="0.3">
      <c r="C15" s="38" t="s">
        <v>32</v>
      </c>
      <c r="D15" s="38" t="s">
        <v>33</v>
      </c>
      <c r="E15" s="38" t="s">
        <v>34</v>
      </c>
      <c r="F15" s="38" t="s">
        <v>35</v>
      </c>
      <c r="G15" s="38" t="s">
        <v>36</v>
      </c>
      <c r="H15" s="40" t="s">
        <v>34</v>
      </c>
      <c r="I15" s="40" t="s">
        <v>35</v>
      </c>
      <c r="J15" s="40" t="s">
        <v>36</v>
      </c>
      <c r="K15" s="9" t="s">
        <v>34</v>
      </c>
      <c r="L15" s="5" t="s">
        <v>35</v>
      </c>
      <c r="M15" s="5" t="s">
        <v>36</v>
      </c>
      <c r="N15" s="6"/>
      <c r="O15" s="5"/>
      <c r="P15" s="5"/>
    </row>
    <row r="16" spans="1:22" ht="18" customHeight="1" x14ac:dyDescent="0.3">
      <c r="A16" s="6" t="s">
        <v>105</v>
      </c>
      <c r="B16" s="5" t="s">
        <v>39</v>
      </c>
      <c r="C16" s="50">
        <f>$C$14*C4</f>
        <v>6</v>
      </c>
      <c r="D16" s="50">
        <f t="shared" ref="D16:M16" si="2">$C$14*D4</f>
        <v>8</v>
      </c>
      <c r="E16" s="50">
        <f t="shared" si="2"/>
        <v>2</v>
      </c>
      <c r="F16" s="50">
        <f t="shared" si="2"/>
        <v>0</v>
      </c>
      <c r="G16" s="50">
        <f t="shared" si="2"/>
        <v>0</v>
      </c>
      <c r="H16" s="50">
        <f t="shared" si="2"/>
        <v>2</v>
      </c>
      <c r="I16" s="50">
        <f t="shared" si="2"/>
        <v>0</v>
      </c>
      <c r="J16" s="50">
        <f t="shared" si="2"/>
        <v>0</v>
      </c>
      <c r="K16" s="50">
        <f t="shared" si="2"/>
        <v>2</v>
      </c>
      <c r="L16" s="50">
        <f t="shared" si="2"/>
        <v>0</v>
      </c>
      <c r="M16" s="50">
        <f t="shared" si="2"/>
        <v>0</v>
      </c>
      <c r="N16" s="44">
        <f t="shared" ref="N16" si="3">SUM(C16:M16)</f>
        <v>20</v>
      </c>
      <c r="O16" s="5"/>
      <c r="P16" s="5"/>
    </row>
    <row r="17" spans="1:16" ht="18" customHeight="1" x14ac:dyDescent="0.3">
      <c r="A17" s="5"/>
      <c r="B17" s="40" t="s">
        <v>40</v>
      </c>
      <c r="C17" s="50">
        <f t="shared" ref="C17:M17" si="4">$C$14*C5</f>
        <v>6</v>
      </c>
      <c r="D17" s="50">
        <f t="shared" si="4"/>
        <v>6</v>
      </c>
      <c r="E17" s="50">
        <f t="shared" si="4"/>
        <v>4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2</v>
      </c>
      <c r="J17" s="50">
        <f t="shared" si="4"/>
        <v>0</v>
      </c>
      <c r="K17" s="50">
        <f t="shared" si="4"/>
        <v>0</v>
      </c>
      <c r="L17" s="50">
        <f t="shared" si="4"/>
        <v>2</v>
      </c>
      <c r="M17" s="50">
        <f t="shared" si="4"/>
        <v>0</v>
      </c>
      <c r="N17" s="44">
        <f t="shared" ref="N17:N20" si="5">SUM(C17:M17)</f>
        <v>20</v>
      </c>
      <c r="O17" s="5"/>
      <c r="P17" s="5"/>
    </row>
    <row r="18" spans="1:16" ht="18" customHeight="1" x14ac:dyDescent="0.3">
      <c r="A18" s="5"/>
      <c r="B18" s="40" t="s">
        <v>41</v>
      </c>
      <c r="C18" s="50">
        <f t="shared" ref="C18:M18" si="6">$C$14*C6</f>
        <v>4</v>
      </c>
      <c r="D18" s="50">
        <f t="shared" si="6"/>
        <v>4</v>
      </c>
      <c r="E18" s="50">
        <f t="shared" si="6"/>
        <v>6</v>
      </c>
      <c r="F18" s="50">
        <f t="shared" si="6"/>
        <v>2</v>
      </c>
      <c r="G18" s="50">
        <f t="shared" si="6"/>
        <v>0</v>
      </c>
      <c r="H18" s="50">
        <f t="shared" si="6"/>
        <v>0</v>
      </c>
      <c r="I18" s="50">
        <f t="shared" si="6"/>
        <v>2</v>
      </c>
      <c r="J18" s="50">
        <f t="shared" si="6"/>
        <v>0</v>
      </c>
      <c r="K18" s="50">
        <f t="shared" si="6"/>
        <v>0</v>
      </c>
      <c r="L18" s="50">
        <f t="shared" si="6"/>
        <v>0</v>
      </c>
      <c r="M18" s="50">
        <f t="shared" si="6"/>
        <v>2</v>
      </c>
      <c r="N18" s="44">
        <f t="shared" si="5"/>
        <v>20</v>
      </c>
      <c r="O18" s="5"/>
      <c r="P18" s="5"/>
    </row>
    <row r="19" spans="1:16" ht="18" customHeight="1" x14ac:dyDescent="0.3">
      <c r="A19" s="5"/>
      <c r="B19" s="40" t="s">
        <v>42</v>
      </c>
      <c r="C19" s="50">
        <f t="shared" ref="C19:M19" si="7">$C$14*C7</f>
        <v>0</v>
      </c>
      <c r="D19" s="50">
        <f t="shared" si="7"/>
        <v>5</v>
      </c>
      <c r="E19" s="50">
        <f t="shared" si="7"/>
        <v>7</v>
      </c>
      <c r="F19" s="50">
        <f t="shared" si="7"/>
        <v>4</v>
      </c>
      <c r="G19" s="50">
        <f t="shared" si="7"/>
        <v>0</v>
      </c>
      <c r="H19" s="50">
        <f t="shared" si="7"/>
        <v>0</v>
      </c>
      <c r="I19" s="50">
        <f t="shared" si="7"/>
        <v>1</v>
      </c>
      <c r="J19" s="50">
        <f t="shared" si="7"/>
        <v>1</v>
      </c>
      <c r="K19" s="50">
        <f t="shared" si="7"/>
        <v>0</v>
      </c>
      <c r="L19" s="50">
        <f t="shared" si="7"/>
        <v>0</v>
      </c>
      <c r="M19" s="50">
        <f t="shared" si="7"/>
        <v>2</v>
      </c>
      <c r="N19" s="44">
        <f t="shared" si="5"/>
        <v>20</v>
      </c>
      <c r="O19" s="5"/>
      <c r="P19" s="5"/>
    </row>
    <row r="20" spans="1:16" ht="16.5" customHeight="1" x14ac:dyDescent="0.3">
      <c r="A20" s="5"/>
      <c r="B20" s="5" t="s">
        <v>43</v>
      </c>
      <c r="C20" s="50">
        <f t="shared" ref="C20:M20" si="8">$C$14*C8</f>
        <v>0</v>
      </c>
      <c r="D20" s="50">
        <f t="shared" si="8"/>
        <v>2</v>
      </c>
      <c r="E20" s="50">
        <f t="shared" si="8"/>
        <v>8</v>
      </c>
      <c r="F20" s="50">
        <f t="shared" si="8"/>
        <v>6</v>
      </c>
      <c r="G20" s="50">
        <f t="shared" si="8"/>
        <v>0</v>
      </c>
      <c r="H20" s="50">
        <f t="shared" si="8"/>
        <v>0</v>
      </c>
      <c r="I20" s="50">
        <f t="shared" si="8"/>
        <v>0</v>
      </c>
      <c r="J20" s="50">
        <f t="shared" si="8"/>
        <v>2</v>
      </c>
      <c r="K20" s="50">
        <f t="shared" si="8"/>
        <v>0</v>
      </c>
      <c r="L20" s="50">
        <f t="shared" si="8"/>
        <v>0</v>
      </c>
      <c r="M20" s="50">
        <f t="shared" si="8"/>
        <v>2</v>
      </c>
      <c r="N20" s="44">
        <f t="shared" si="5"/>
        <v>20</v>
      </c>
      <c r="O20" s="5"/>
      <c r="P20" s="5"/>
    </row>
    <row r="21" spans="1:16" hidden="1" x14ac:dyDescent="0.3">
      <c r="B21" s="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5"/>
      <c r="P21" s="5"/>
    </row>
    <row r="22" spans="1:16" hidden="1" x14ac:dyDescent="0.3">
      <c r="A22" s="5" t="s">
        <v>106</v>
      </c>
      <c r="B22" s="5" t="s">
        <v>39</v>
      </c>
      <c r="C22" s="5">
        <f>C16*$C$3</f>
        <v>3.5999999999999996</v>
      </c>
      <c r="D22" s="5">
        <f>D16*$D$3</f>
        <v>7.2</v>
      </c>
      <c r="E22" s="5">
        <f>E16*$E$3</f>
        <v>3</v>
      </c>
      <c r="F22" s="5">
        <f>F16*$F$3</f>
        <v>0</v>
      </c>
      <c r="G22" s="5">
        <f>G16*$G$3</f>
        <v>0</v>
      </c>
      <c r="H22" s="5">
        <f>H16*$H$3</f>
        <v>3.5999999999999996</v>
      </c>
      <c r="I22" s="5">
        <f>I16*$I$3</f>
        <v>0</v>
      </c>
      <c r="J22" s="5">
        <f>J16*$J$3</f>
        <v>0</v>
      </c>
      <c r="K22" s="5">
        <f>K16*$K$3</f>
        <v>5.4</v>
      </c>
      <c r="L22" s="5">
        <f>L16*$L$3</f>
        <v>0</v>
      </c>
      <c r="M22" s="5">
        <f>M16*$M$3</f>
        <v>0</v>
      </c>
      <c r="N22" s="44">
        <f>SUM(C22:M22)</f>
        <v>22.799999999999997</v>
      </c>
      <c r="O22" s="5"/>
    </row>
    <row r="23" spans="1:16" hidden="1" x14ac:dyDescent="0.3">
      <c r="B23" s="40" t="s">
        <v>40</v>
      </c>
      <c r="C23" s="5">
        <f>C17*$C$3</f>
        <v>3.5999999999999996</v>
      </c>
      <c r="D23" s="5">
        <f t="shared" ref="D23:D26" si="9">D17*$D$3</f>
        <v>5.4</v>
      </c>
      <c r="E23" s="5">
        <f t="shared" ref="E23:E26" si="10">E17*$E$3</f>
        <v>6</v>
      </c>
      <c r="F23" s="5">
        <f t="shared" ref="F23:F26" si="11">F17*$F$3</f>
        <v>0</v>
      </c>
      <c r="G23" s="5">
        <f t="shared" ref="G23:G26" si="12">G17*$G$3</f>
        <v>0</v>
      </c>
      <c r="H23" s="5">
        <f t="shared" ref="H23:H26" si="13">H17*$H$3</f>
        <v>0</v>
      </c>
      <c r="I23" s="5">
        <f t="shared" ref="I23:I26" si="14">I17*$I$3</f>
        <v>15.6</v>
      </c>
      <c r="J23" s="5">
        <f t="shared" ref="J23:J26" si="15">J17*$J$3</f>
        <v>0</v>
      </c>
      <c r="K23" s="5">
        <f t="shared" ref="K23:K26" si="16">K17*$K$3</f>
        <v>0</v>
      </c>
      <c r="L23" s="5">
        <f t="shared" ref="L23:L26" si="17">L17*$L$3</f>
        <v>23.400000000000002</v>
      </c>
      <c r="M23" s="5">
        <f t="shared" ref="M23:M26" si="18">M17*$M$3</f>
        <v>0</v>
      </c>
      <c r="N23" s="44">
        <f t="shared" ref="N23:N26" si="19">SUM(C23:M23)</f>
        <v>54</v>
      </c>
      <c r="O23" s="5"/>
    </row>
    <row r="24" spans="1:16" hidden="1" x14ac:dyDescent="0.3">
      <c r="B24" s="40" t="s">
        <v>41</v>
      </c>
      <c r="C24" s="5">
        <f t="shared" ref="C24:C26" si="20">C18*$C$3</f>
        <v>2.4</v>
      </c>
      <c r="D24" s="5">
        <f t="shared" si="9"/>
        <v>3.6</v>
      </c>
      <c r="E24" s="5">
        <f t="shared" si="10"/>
        <v>9</v>
      </c>
      <c r="F24" s="5">
        <f t="shared" si="11"/>
        <v>13</v>
      </c>
      <c r="G24" s="5">
        <f t="shared" si="12"/>
        <v>0</v>
      </c>
      <c r="H24" s="5">
        <f t="shared" si="13"/>
        <v>0</v>
      </c>
      <c r="I24" s="5">
        <f t="shared" si="14"/>
        <v>15.6</v>
      </c>
      <c r="J24" s="5">
        <f t="shared" si="15"/>
        <v>0</v>
      </c>
      <c r="K24" s="5">
        <f t="shared" si="16"/>
        <v>0</v>
      </c>
      <c r="L24" s="5">
        <f t="shared" si="17"/>
        <v>0</v>
      </c>
      <c r="M24" s="5">
        <f t="shared" si="18"/>
        <v>28.8</v>
      </c>
      <c r="N24" s="44">
        <f t="shared" si="19"/>
        <v>72.400000000000006</v>
      </c>
      <c r="O24" s="5"/>
    </row>
    <row r="25" spans="1:16" hidden="1" x14ac:dyDescent="0.3">
      <c r="A25" s="2"/>
      <c r="B25" s="40" t="s">
        <v>42</v>
      </c>
      <c r="C25" s="5">
        <f t="shared" si="20"/>
        <v>0</v>
      </c>
      <c r="D25" s="5">
        <f t="shared" si="9"/>
        <v>4.5</v>
      </c>
      <c r="E25" s="5">
        <f t="shared" si="10"/>
        <v>10.5</v>
      </c>
      <c r="F25" s="5">
        <f t="shared" si="11"/>
        <v>26</v>
      </c>
      <c r="G25" s="5">
        <f t="shared" si="12"/>
        <v>0</v>
      </c>
      <c r="H25" s="5">
        <f t="shared" si="13"/>
        <v>0</v>
      </c>
      <c r="I25" s="5">
        <f t="shared" si="14"/>
        <v>7.8</v>
      </c>
      <c r="J25" s="5">
        <f t="shared" si="15"/>
        <v>9.6</v>
      </c>
      <c r="K25" s="5">
        <f t="shared" si="16"/>
        <v>0</v>
      </c>
      <c r="L25" s="5">
        <f t="shared" si="17"/>
        <v>0</v>
      </c>
      <c r="M25" s="5">
        <f t="shared" si="18"/>
        <v>28.8</v>
      </c>
      <c r="N25" s="44">
        <f t="shared" si="19"/>
        <v>87.2</v>
      </c>
      <c r="O25" s="5"/>
    </row>
    <row r="26" spans="1:16" hidden="1" x14ac:dyDescent="0.3">
      <c r="B26" s="5" t="s">
        <v>43</v>
      </c>
      <c r="C26" s="5">
        <f t="shared" si="20"/>
        <v>0</v>
      </c>
      <c r="D26" s="5">
        <f t="shared" si="9"/>
        <v>1.8</v>
      </c>
      <c r="E26" s="5">
        <f t="shared" si="10"/>
        <v>12</v>
      </c>
      <c r="F26" s="5">
        <f t="shared" si="11"/>
        <v>39</v>
      </c>
      <c r="G26" s="5">
        <f t="shared" si="12"/>
        <v>0</v>
      </c>
      <c r="H26" s="5">
        <f t="shared" si="13"/>
        <v>0</v>
      </c>
      <c r="I26" s="5">
        <f t="shared" si="14"/>
        <v>0</v>
      </c>
      <c r="J26" s="5">
        <f t="shared" si="15"/>
        <v>19.2</v>
      </c>
      <c r="K26" s="5">
        <f t="shared" si="16"/>
        <v>0</v>
      </c>
      <c r="L26" s="5">
        <f t="shared" si="17"/>
        <v>0</v>
      </c>
      <c r="M26" s="5">
        <f t="shared" si="18"/>
        <v>28.8</v>
      </c>
      <c r="N26" s="44">
        <f t="shared" si="19"/>
        <v>100.8</v>
      </c>
    </row>
    <row r="27" spans="1:16" hidden="1" x14ac:dyDescent="0.3">
      <c r="C27" s="37"/>
    </row>
    <row r="28" spans="1:16" hidden="1" x14ac:dyDescent="0.3">
      <c r="A28" s="5" t="s">
        <v>104</v>
      </c>
      <c r="B28" s="5" t="s">
        <v>39</v>
      </c>
      <c r="C28" s="44">
        <f t="shared" ref="C28:N28" si="21">C22/$N$22*$E$14</f>
        <v>4.2631578947368416</v>
      </c>
      <c r="D28" s="44">
        <f t="shared" si="21"/>
        <v>8.526315789473685</v>
      </c>
      <c r="E28" s="44">
        <f t="shared" si="21"/>
        <v>3.552631578947369</v>
      </c>
      <c r="F28" s="44">
        <f t="shared" si="21"/>
        <v>0</v>
      </c>
      <c r="G28" s="44">
        <f t="shared" si="21"/>
        <v>0</v>
      </c>
      <c r="H28" s="44">
        <f t="shared" si="21"/>
        <v>4.2631578947368416</v>
      </c>
      <c r="I28" s="44">
        <f t="shared" si="21"/>
        <v>0</v>
      </c>
      <c r="J28" s="44">
        <f t="shared" si="21"/>
        <v>0</v>
      </c>
      <c r="K28" s="44">
        <f t="shared" si="21"/>
        <v>6.3947368421052646</v>
      </c>
      <c r="L28" s="44">
        <f t="shared" si="21"/>
        <v>0</v>
      </c>
      <c r="M28" s="44">
        <f t="shared" si="21"/>
        <v>0</v>
      </c>
      <c r="N28" s="44">
        <f t="shared" si="21"/>
        <v>27</v>
      </c>
    </row>
    <row r="29" spans="1:16" hidden="1" x14ac:dyDescent="0.3">
      <c r="B29" s="40" t="s">
        <v>40</v>
      </c>
      <c r="C29" s="44">
        <f>C23/$N$23*$E$14</f>
        <v>1.8</v>
      </c>
      <c r="D29" s="44">
        <f t="shared" ref="D29:N29" si="22">D23/$N$23*$E$14</f>
        <v>2.7</v>
      </c>
      <c r="E29" s="44">
        <f t="shared" si="22"/>
        <v>3</v>
      </c>
      <c r="F29" s="44">
        <f t="shared" si="22"/>
        <v>0</v>
      </c>
      <c r="G29" s="44">
        <f t="shared" si="22"/>
        <v>0</v>
      </c>
      <c r="H29" s="44">
        <f t="shared" si="22"/>
        <v>0</v>
      </c>
      <c r="I29" s="44">
        <f t="shared" si="22"/>
        <v>7.7999999999999989</v>
      </c>
      <c r="J29" s="44">
        <f t="shared" si="22"/>
        <v>0</v>
      </c>
      <c r="K29" s="44">
        <f t="shared" si="22"/>
        <v>0</v>
      </c>
      <c r="L29" s="44">
        <f t="shared" si="22"/>
        <v>11.700000000000001</v>
      </c>
      <c r="M29" s="44">
        <f t="shared" si="22"/>
        <v>0</v>
      </c>
      <c r="N29" s="44">
        <f t="shared" si="22"/>
        <v>27</v>
      </c>
    </row>
    <row r="30" spans="1:16" hidden="1" x14ac:dyDescent="0.3">
      <c r="B30" s="40" t="s">
        <v>41</v>
      </c>
      <c r="C30" s="44">
        <f>C24/$N$24*$E$14</f>
        <v>0.8950276243093922</v>
      </c>
      <c r="D30" s="44">
        <f t="shared" ref="D30:N30" si="23">D24/$N$24*$E$14</f>
        <v>1.3425414364640884</v>
      </c>
      <c r="E30" s="44">
        <f t="shared" si="23"/>
        <v>3.3563535911602207</v>
      </c>
      <c r="F30" s="44">
        <f t="shared" si="23"/>
        <v>4.8480662983425411</v>
      </c>
      <c r="G30" s="44">
        <f t="shared" si="23"/>
        <v>0</v>
      </c>
      <c r="H30" s="44">
        <f t="shared" si="23"/>
        <v>0</v>
      </c>
      <c r="I30" s="44">
        <f t="shared" si="23"/>
        <v>5.817679558011049</v>
      </c>
      <c r="J30" s="44">
        <f t="shared" si="23"/>
        <v>0</v>
      </c>
      <c r="K30" s="44">
        <f t="shared" si="23"/>
        <v>0</v>
      </c>
      <c r="L30" s="44">
        <f t="shared" si="23"/>
        <v>0</v>
      </c>
      <c r="M30" s="44">
        <f t="shared" si="23"/>
        <v>10.740331491712707</v>
      </c>
      <c r="N30" s="44">
        <f t="shared" si="23"/>
        <v>27</v>
      </c>
    </row>
    <row r="31" spans="1:16" hidden="1" x14ac:dyDescent="0.3">
      <c r="B31" s="40" t="s">
        <v>42</v>
      </c>
      <c r="C31" s="44">
        <f>C25/$N$25*$E$14</f>
        <v>0</v>
      </c>
      <c r="D31" s="44">
        <f t="shared" ref="D31:N31" si="24">D25/$N$25*$E$14</f>
        <v>1.3933486238532109</v>
      </c>
      <c r="E31" s="44">
        <f t="shared" si="24"/>
        <v>3.2511467889908259</v>
      </c>
      <c r="F31" s="44">
        <f t="shared" si="24"/>
        <v>8.0504587155963296</v>
      </c>
      <c r="G31" s="44">
        <f t="shared" si="24"/>
        <v>0</v>
      </c>
      <c r="H31" s="44">
        <f t="shared" si="24"/>
        <v>0</v>
      </c>
      <c r="I31" s="44">
        <f t="shared" si="24"/>
        <v>2.415137614678899</v>
      </c>
      <c r="J31" s="44">
        <f t="shared" si="24"/>
        <v>2.9724770642201834</v>
      </c>
      <c r="K31" s="44">
        <f t="shared" si="24"/>
        <v>0</v>
      </c>
      <c r="L31" s="44">
        <f t="shared" si="24"/>
        <v>0</v>
      </c>
      <c r="M31" s="44">
        <f t="shared" si="24"/>
        <v>8.9174311926605512</v>
      </c>
      <c r="N31" s="44">
        <f t="shared" si="24"/>
        <v>27</v>
      </c>
    </row>
    <row r="32" spans="1:16" hidden="1" x14ac:dyDescent="0.3">
      <c r="B32" s="5" t="s">
        <v>43</v>
      </c>
      <c r="C32" s="44">
        <f>C26/$N$26*$E$14</f>
        <v>0</v>
      </c>
      <c r="D32" s="44">
        <f t="shared" ref="D32:N32" si="25">D26/$N$26*$E$14</f>
        <v>0.48214285714285721</v>
      </c>
      <c r="E32" s="44">
        <f t="shared" si="25"/>
        <v>3.2142857142857144</v>
      </c>
      <c r="F32" s="44">
        <f t="shared" si="25"/>
        <v>10.446428571428571</v>
      </c>
      <c r="G32" s="44">
        <f t="shared" si="25"/>
        <v>0</v>
      </c>
      <c r="H32" s="44">
        <f t="shared" si="25"/>
        <v>0</v>
      </c>
      <c r="I32" s="44">
        <f t="shared" si="25"/>
        <v>0</v>
      </c>
      <c r="J32" s="44">
        <f t="shared" si="25"/>
        <v>5.1428571428571423</v>
      </c>
      <c r="K32" s="44">
        <f t="shared" si="25"/>
        <v>0</v>
      </c>
      <c r="L32" s="44">
        <f t="shared" si="25"/>
        <v>0</v>
      </c>
      <c r="M32" s="44">
        <f t="shared" si="25"/>
        <v>7.7142857142857153</v>
      </c>
      <c r="N32" s="44">
        <f t="shared" si="25"/>
        <v>27</v>
      </c>
    </row>
    <row r="33" spans="1:14" hidden="1" x14ac:dyDescent="0.3"/>
    <row r="34" spans="1:14" x14ac:dyDescent="0.3">
      <c r="A34" s="5" t="s">
        <v>102</v>
      </c>
      <c r="B34" s="5" t="s">
        <v>39</v>
      </c>
      <c r="C34" s="5">
        <f t="shared" ref="C34:M34" si="26">IF(C28=0,0,C28/C16*60)</f>
        <v>42.631578947368411</v>
      </c>
      <c r="D34" s="5">
        <f t="shared" si="26"/>
        <v>63.947368421052637</v>
      </c>
      <c r="E34" s="5">
        <f t="shared" si="26"/>
        <v>106.57894736842107</v>
      </c>
      <c r="F34" s="5">
        <f t="shared" si="26"/>
        <v>0</v>
      </c>
      <c r="G34" s="5">
        <f t="shared" si="26"/>
        <v>0</v>
      </c>
      <c r="H34" s="5">
        <f t="shared" si="26"/>
        <v>127.89473684210525</v>
      </c>
      <c r="I34" s="5">
        <f t="shared" si="26"/>
        <v>0</v>
      </c>
      <c r="J34" s="5">
        <f t="shared" si="26"/>
        <v>0</v>
      </c>
      <c r="K34" s="5">
        <f t="shared" si="26"/>
        <v>191.84210526315795</v>
      </c>
      <c r="L34" s="5">
        <f t="shared" si="26"/>
        <v>0</v>
      </c>
      <c r="M34" s="5">
        <f t="shared" si="26"/>
        <v>0</v>
      </c>
      <c r="N34" s="44"/>
    </row>
    <row r="35" spans="1:14" x14ac:dyDescent="0.3">
      <c r="B35" s="40" t="s">
        <v>40</v>
      </c>
      <c r="C35" s="5">
        <f t="shared" ref="C35:M35" si="27">IF(C29=0,0,C29/C17*60)</f>
        <v>18</v>
      </c>
      <c r="D35" s="5">
        <f t="shared" si="27"/>
        <v>27</v>
      </c>
      <c r="E35" s="5">
        <f t="shared" si="27"/>
        <v>45</v>
      </c>
      <c r="F35" s="5">
        <f t="shared" si="27"/>
        <v>0</v>
      </c>
      <c r="G35" s="5">
        <f t="shared" si="27"/>
        <v>0</v>
      </c>
      <c r="H35" s="5">
        <f t="shared" si="27"/>
        <v>0</v>
      </c>
      <c r="I35" s="5">
        <f t="shared" si="27"/>
        <v>233.99999999999997</v>
      </c>
      <c r="J35" s="5">
        <f t="shared" si="27"/>
        <v>0</v>
      </c>
      <c r="K35" s="5">
        <f t="shared" si="27"/>
        <v>0</v>
      </c>
      <c r="L35" s="5">
        <f t="shared" si="27"/>
        <v>351.00000000000006</v>
      </c>
      <c r="M35" s="5">
        <f t="shared" si="27"/>
        <v>0</v>
      </c>
      <c r="N35" s="5"/>
    </row>
    <row r="36" spans="1:14" x14ac:dyDescent="0.3">
      <c r="B36" s="40" t="s">
        <v>41</v>
      </c>
      <c r="C36" s="5">
        <f t="shared" ref="C36:M36" si="28">IF(C30=0,0,C30/C18*60)</f>
        <v>13.425414364640883</v>
      </c>
      <c r="D36" s="5">
        <f t="shared" si="28"/>
        <v>20.138121546961326</v>
      </c>
      <c r="E36" s="5">
        <f t="shared" si="28"/>
        <v>33.563535911602209</v>
      </c>
      <c r="F36" s="5">
        <f t="shared" si="28"/>
        <v>145.44198895027623</v>
      </c>
      <c r="G36" s="5">
        <f t="shared" si="28"/>
        <v>0</v>
      </c>
      <c r="H36" s="5">
        <f t="shared" si="28"/>
        <v>0</v>
      </c>
      <c r="I36" s="5">
        <f t="shared" si="28"/>
        <v>174.53038674033147</v>
      </c>
      <c r="J36" s="5">
        <f t="shared" si="28"/>
        <v>0</v>
      </c>
      <c r="K36" s="5">
        <f t="shared" si="28"/>
        <v>0</v>
      </c>
      <c r="L36" s="5">
        <f t="shared" si="28"/>
        <v>0</v>
      </c>
      <c r="M36" s="5">
        <f t="shared" si="28"/>
        <v>322.20994475138122</v>
      </c>
    </row>
    <row r="37" spans="1:14" x14ac:dyDescent="0.3">
      <c r="B37" s="40" t="s">
        <v>42</v>
      </c>
      <c r="C37" s="5">
        <f t="shared" ref="C37:M37" si="29">IF(C31=0,0,C31/C19*60)</f>
        <v>0</v>
      </c>
      <c r="D37" s="5">
        <f t="shared" si="29"/>
        <v>16.720183486238529</v>
      </c>
      <c r="E37" s="5">
        <f t="shared" si="29"/>
        <v>27.86697247706422</v>
      </c>
      <c r="F37" s="5">
        <f t="shared" si="29"/>
        <v>120.75688073394494</v>
      </c>
      <c r="G37" s="5">
        <f t="shared" si="29"/>
        <v>0</v>
      </c>
      <c r="H37" s="5">
        <f t="shared" si="29"/>
        <v>0</v>
      </c>
      <c r="I37" s="5">
        <f t="shared" si="29"/>
        <v>144.90825688073394</v>
      </c>
      <c r="J37" s="5">
        <f t="shared" si="29"/>
        <v>178.348623853211</v>
      </c>
      <c r="K37" s="5">
        <f t="shared" si="29"/>
        <v>0</v>
      </c>
      <c r="L37" s="5">
        <f t="shared" si="29"/>
        <v>0</v>
      </c>
      <c r="M37" s="5">
        <f t="shared" si="29"/>
        <v>267.52293577981652</v>
      </c>
    </row>
    <row r="38" spans="1:14" x14ac:dyDescent="0.3">
      <c r="B38" s="5" t="s">
        <v>43</v>
      </c>
      <c r="C38" s="5">
        <f t="shared" ref="C38:M38" si="30">IF(C32=0,0,C32/C20*60)</f>
        <v>0</v>
      </c>
      <c r="D38" s="5">
        <f t="shared" si="30"/>
        <v>14.464285714285715</v>
      </c>
      <c r="E38" s="5">
        <f t="shared" si="30"/>
        <v>24.107142857142858</v>
      </c>
      <c r="F38" s="5">
        <f t="shared" si="30"/>
        <v>104.46428571428572</v>
      </c>
      <c r="G38" s="5">
        <f t="shared" si="30"/>
        <v>0</v>
      </c>
      <c r="H38" s="5">
        <f t="shared" si="30"/>
        <v>0</v>
      </c>
      <c r="I38" s="5">
        <f t="shared" si="30"/>
        <v>0</v>
      </c>
      <c r="J38" s="5">
        <f t="shared" si="30"/>
        <v>154.28571428571428</v>
      </c>
      <c r="K38" s="5">
        <f t="shared" si="30"/>
        <v>0</v>
      </c>
      <c r="L38" s="5">
        <f t="shared" si="30"/>
        <v>0</v>
      </c>
      <c r="M38" s="5">
        <f t="shared" si="30"/>
        <v>231.42857142857144</v>
      </c>
    </row>
    <row r="39" spans="1:14" x14ac:dyDescent="0.3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</sheetData>
  <mergeCells count="3">
    <mergeCell ref="C1:G1"/>
    <mergeCell ref="H1:J1"/>
    <mergeCell ref="K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F8B8-12DA-4A44-9131-D3C38DCA969F}">
  <dimension ref="A1:X85"/>
  <sheetViews>
    <sheetView topLeftCell="D1" zoomScale="85" zoomScaleNormal="85" workbookViewId="0">
      <selection activeCell="I10" sqref="I10"/>
    </sheetView>
  </sheetViews>
  <sheetFormatPr defaultRowHeight="16.5" x14ac:dyDescent="0.3"/>
  <cols>
    <col min="1" max="1" width="9" style="14"/>
    <col min="2" max="2" width="14.5" style="16" customWidth="1"/>
    <col min="3" max="3" width="14.125" customWidth="1"/>
    <col min="4" max="4" width="14" customWidth="1"/>
    <col min="5" max="5" width="11.125" customWidth="1"/>
    <col min="6" max="6" width="22.625" customWidth="1"/>
    <col min="7" max="7" width="13" customWidth="1"/>
    <col min="9" max="9" width="18.875" customWidth="1"/>
    <col min="10" max="10" width="12.125" customWidth="1"/>
    <col min="11" max="11" width="14.875" customWidth="1"/>
    <col min="12" max="12" width="17.625" style="14" customWidth="1"/>
    <col min="13" max="13" width="10.75" style="14" customWidth="1"/>
    <col min="14" max="14" width="12.25" style="14" customWidth="1"/>
    <col min="17" max="17" width="10" customWidth="1"/>
    <col min="18" max="18" width="10.375" style="18" customWidth="1"/>
  </cols>
  <sheetData>
    <row r="1" spans="1:24" x14ac:dyDescent="0.3">
      <c r="A1" s="86" t="s">
        <v>53</v>
      </c>
      <c r="B1" s="86"/>
      <c r="C1" s="86"/>
      <c r="D1" s="86" t="s">
        <v>90</v>
      </c>
      <c r="E1" s="86"/>
      <c r="F1" s="86"/>
      <c r="G1" s="86" t="s">
        <v>91</v>
      </c>
      <c r="H1" s="86"/>
      <c r="I1" s="86"/>
      <c r="J1" s="86"/>
      <c r="L1" s="11"/>
      <c r="M1" s="11"/>
      <c r="N1" s="11"/>
      <c r="O1" s="11"/>
      <c r="P1" s="11"/>
      <c r="Q1" s="11"/>
      <c r="R1" s="22"/>
      <c r="S1" s="27"/>
      <c r="X1" t="s">
        <v>57</v>
      </c>
    </row>
    <row r="2" spans="1:24" x14ac:dyDescent="0.3">
      <c r="A2" s="5"/>
      <c r="C2" s="14"/>
      <c r="D2" s="14"/>
      <c r="E2" s="14"/>
      <c r="F2" s="14"/>
      <c r="G2" s="14"/>
      <c r="H2" s="14"/>
      <c r="I2" s="14"/>
      <c r="L2" s="11"/>
      <c r="M2" s="11"/>
      <c r="N2" s="11"/>
      <c r="O2" s="11"/>
      <c r="P2" s="11"/>
      <c r="Q2" s="22"/>
      <c r="R2" s="22"/>
      <c r="S2" s="27"/>
    </row>
    <row r="3" spans="1:24" s="8" customFormat="1" x14ac:dyDescent="0.3">
      <c r="A3" s="11" t="s">
        <v>48</v>
      </c>
      <c r="L3" s="11"/>
      <c r="M3" s="11"/>
      <c r="N3" s="11"/>
      <c r="O3" s="11"/>
      <c r="P3" s="11"/>
      <c r="Q3" s="22"/>
      <c r="R3" s="22"/>
      <c r="S3" s="11"/>
    </row>
    <row r="4" spans="1:24" x14ac:dyDescent="0.3">
      <c r="A4" s="5"/>
      <c r="B4" s="16" t="s">
        <v>65</v>
      </c>
      <c r="C4" s="86" t="s">
        <v>62</v>
      </c>
      <c r="D4" s="86"/>
      <c r="E4" s="86"/>
      <c r="F4" s="86"/>
      <c r="G4" s="86"/>
      <c r="H4" s="86"/>
      <c r="I4" s="86"/>
      <c r="L4" s="11"/>
      <c r="M4" s="11"/>
      <c r="N4" s="11"/>
      <c r="O4" s="11"/>
      <c r="P4" s="11"/>
      <c r="Q4" s="22"/>
      <c r="R4" s="22"/>
      <c r="S4" s="27"/>
    </row>
    <row r="5" spans="1:24" ht="33" x14ac:dyDescent="0.3">
      <c r="A5" s="5"/>
      <c r="B5" s="16" t="s">
        <v>54</v>
      </c>
      <c r="C5" s="14" t="s">
        <v>58</v>
      </c>
      <c r="D5" s="14" t="s">
        <v>59</v>
      </c>
      <c r="E5" s="28" t="s">
        <v>60</v>
      </c>
      <c r="F5" s="29" t="s">
        <v>61</v>
      </c>
      <c r="G5" s="15" t="s">
        <v>64</v>
      </c>
      <c r="H5" s="14"/>
      <c r="I5" s="29" t="s">
        <v>63</v>
      </c>
      <c r="L5" s="11"/>
      <c r="M5" s="11"/>
      <c r="N5" s="11"/>
      <c r="O5" s="11"/>
      <c r="P5" s="11"/>
      <c r="Q5" s="22"/>
      <c r="R5" s="22"/>
      <c r="S5" s="27"/>
    </row>
    <row r="6" spans="1:24" x14ac:dyDescent="0.3">
      <c r="A6" s="5"/>
      <c r="B6" s="5" t="s">
        <v>55</v>
      </c>
      <c r="C6" s="14"/>
      <c r="D6" s="23" t="s">
        <v>73</v>
      </c>
      <c r="E6" s="23" t="s">
        <v>74</v>
      </c>
      <c r="F6" s="23" t="s">
        <v>75</v>
      </c>
      <c r="G6" s="23" t="s">
        <v>83</v>
      </c>
      <c r="H6" s="8"/>
      <c r="I6" s="8"/>
      <c r="J6" s="17"/>
      <c r="K6" s="17"/>
      <c r="L6" s="11"/>
      <c r="M6" s="11"/>
      <c r="N6" s="11"/>
      <c r="O6" s="11"/>
      <c r="P6" s="11"/>
      <c r="Q6" s="22"/>
      <c r="R6" s="22"/>
      <c r="S6" s="27"/>
    </row>
    <row r="7" spans="1:24" x14ac:dyDescent="0.3">
      <c r="A7" s="5"/>
      <c r="C7" s="14" t="s">
        <v>66</v>
      </c>
      <c r="D7" s="24" t="s">
        <v>68</v>
      </c>
      <c r="E7" s="24" t="s">
        <v>68</v>
      </c>
      <c r="F7" s="9"/>
      <c r="G7" s="10" t="s">
        <v>76</v>
      </c>
      <c r="H7" s="8"/>
      <c r="I7" s="8"/>
      <c r="J7" s="17"/>
      <c r="K7" s="17"/>
      <c r="L7" s="11"/>
      <c r="M7" s="11"/>
      <c r="N7" s="11"/>
      <c r="O7" s="27"/>
      <c r="P7" s="27"/>
      <c r="Q7" s="22"/>
      <c r="R7" s="22"/>
      <c r="S7" s="27"/>
    </row>
    <row r="8" spans="1:24" x14ac:dyDescent="0.3">
      <c r="A8" s="5"/>
      <c r="C8" s="24" t="s">
        <v>67</v>
      </c>
      <c r="D8" s="8" t="s">
        <v>69</v>
      </c>
      <c r="E8" s="8" t="s">
        <v>69</v>
      </c>
      <c r="F8" s="19" t="s">
        <v>82</v>
      </c>
      <c r="G8" s="30" t="s">
        <v>77</v>
      </c>
      <c r="H8" s="8"/>
      <c r="I8" s="8"/>
      <c r="J8" s="17"/>
      <c r="K8" s="17"/>
      <c r="L8" s="11"/>
      <c r="M8" s="11"/>
      <c r="N8" s="11"/>
      <c r="O8" s="27"/>
      <c r="P8" s="27"/>
      <c r="Q8" s="27"/>
      <c r="R8" s="22"/>
      <c r="S8" s="27"/>
    </row>
    <row r="9" spans="1:24" x14ac:dyDescent="0.3">
      <c r="A9" s="5"/>
      <c r="C9" s="14"/>
      <c r="D9" s="14" t="s">
        <v>70</v>
      </c>
      <c r="E9" s="14" t="s">
        <v>70</v>
      </c>
      <c r="F9" s="20" t="s">
        <v>70</v>
      </c>
      <c r="G9" s="31" t="s">
        <v>78</v>
      </c>
      <c r="H9" s="8"/>
      <c r="I9" s="8"/>
      <c r="J9" s="17"/>
      <c r="K9" s="17"/>
      <c r="L9" s="11"/>
      <c r="M9" s="11"/>
      <c r="N9" s="11"/>
      <c r="O9" s="11"/>
      <c r="P9" s="11"/>
      <c r="Q9" s="11"/>
      <c r="R9" s="22"/>
      <c r="S9" s="27"/>
    </row>
    <row r="10" spans="1:24" x14ac:dyDescent="0.3">
      <c r="A10" s="5"/>
      <c r="C10" s="14"/>
      <c r="D10" s="24" t="s">
        <v>71</v>
      </c>
      <c r="E10" s="24" t="s">
        <v>71</v>
      </c>
      <c r="F10" s="25" t="s">
        <v>71</v>
      </c>
      <c r="G10" s="32" t="s">
        <v>79</v>
      </c>
      <c r="H10" s="8"/>
      <c r="I10" s="8"/>
      <c r="J10" s="17"/>
      <c r="K10" s="17"/>
      <c r="M10" s="11"/>
      <c r="N10" s="11"/>
      <c r="O10" s="11"/>
      <c r="P10" s="11"/>
      <c r="Q10" s="22"/>
      <c r="R10" s="22"/>
    </row>
    <row r="11" spans="1:24" x14ac:dyDescent="0.3">
      <c r="A11" s="5"/>
      <c r="C11" s="14"/>
      <c r="D11" s="24" t="s">
        <v>72</v>
      </c>
      <c r="E11" s="24" t="s">
        <v>72</v>
      </c>
      <c r="F11" s="26"/>
      <c r="G11" s="33" t="s">
        <v>80</v>
      </c>
      <c r="H11" s="8"/>
      <c r="I11" s="8"/>
      <c r="J11" s="17"/>
      <c r="K11" s="17"/>
      <c r="M11" s="11"/>
      <c r="N11" s="11"/>
      <c r="O11" s="11"/>
      <c r="P11" s="11"/>
      <c r="Q11" s="22"/>
      <c r="R11" s="22"/>
    </row>
    <row r="12" spans="1:24" x14ac:dyDescent="0.3">
      <c r="A12" s="5"/>
      <c r="C12" s="14"/>
      <c r="D12" s="14"/>
      <c r="E12" s="14"/>
      <c r="F12" s="34"/>
      <c r="G12" s="35" t="s">
        <v>81</v>
      </c>
      <c r="H12" s="8"/>
      <c r="I12" s="8"/>
      <c r="J12" s="17"/>
      <c r="K12" s="17"/>
      <c r="M12" s="11"/>
      <c r="N12" s="11"/>
      <c r="O12" s="11"/>
      <c r="P12" s="11"/>
      <c r="Q12" s="22"/>
      <c r="R12" s="22"/>
    </row>
    <row r="13" spans="1:24" x14ac:dyDescent="0.3">
      <c r="A13" s="5"/>
      <c r="B13" s="16" t="s">
        <v>56</v>
      </c>
      <c r="C13" s="14"/>
      <c r="D13" s="14"/>
      <c r="E13" s="14"/>
      <c r="F13" s="11"/>
      <c r="G13" s="11"/>
      <c r="H13" s="8"/>
      <c r="I13" s="8"/>
      <c r="J13" s="17"/>
      <c r="K13" s="17"/>
      <c r="M13" s="11"/>
      <c r="N13" s="11"/>
      <c r="O13" s="11"/>
      <c r="P13" s="11"/>
      <c r="Q13" s="22"/>
      <c r="R13" s="22"/>
    </row>
    <row r="14" spans="1:24" x14ac:dyDescent="0.3">
      <c r="A14" s="5"/>
      <c r="C14" s="14" t="s">
        <v>84</v>
      </c>
      <c r="D14" s="14" t="s">
        <v>85</v>
      </c>
      <c r="E14" s="14" t="s">
        <v>21</v>
      </c>
      <c r="F14" s="11" t="s">
        <v>6</v>
      </c>
      <c r="G14" s="11" t="s">
        <v>86</v>
      </c>
      <c r="H14" s="11" t="s">
        <v>87</v>
      </c>
      <c r="I14" s="11" t="s">
        <v>89</v>
      </c>
      <c r="J14" s="17"/>
      <c r="K14" s="17"/>
      <c r="M14" s="11"/>
      <c r="N14" s="11"/>
      <c r="O14" s="11"/>
      <c r="P14" s="11"/>
      <c r="Q14" s="22"/>
      <c r="R14" s="22"/>
    </row>
    <row r="15" spans="1:24" x14ac:dyDescent="0.3">
      <c r="A15" s="5"/>
      <c r="B15" s="16" t="s">
        <v>92</v>
      </c>
      <c r="D15" s="14"/>
      <c r="F15" s="27"/>
      <c r="G15" s="22"/>
      <c r="H15" s="17"/>
      <c r="I15" s="17"/>
      <c r="J15" s="17"/>
      <c r="K15" s="17"/>
      <c r="M15" s="11"/>
      <c r="N15" s="11"/>
      <c r="O15" s="11"/>
      <c r="P15" s="11"/>
      <c r="Q15" s="22"/>
      <c r="R15" s="22"/>
    </row>
    <row r="16" spans="1:24" x14ac:dyDescent="0.3">
      <c r="A16" s="5"/>
      <c r="D16" s="14"/>
      <c r="F16" s="27"/>
      <c r="G16" s="22"/>
      <c r="H16" s="17"/>
      <c r="I16" s="17"/>
      <c r="J16" s="17"/>
      <c r="K16" s="17"/>
      <c r="M16" s="11"/>
      <c r="N16" s="11"/>
      <c r="O16" s="11"/>
      <c r="P16" s="11"/>
      <c r="Q16" s="22"/>
      <c r="R16" s="22"/>
    </row>
    <row r="17" spans="1:18" x14ac:dyDescent="0.3">
      <c r="A17" s="5" t="s">
        <v>47</v>
      </c>
      <c r="B17" s="16" t="s">
        <v>65</v>
      </c>
      <c r="D17" s="17"/>
      <c r="E17" s="17"/>
      <c r="F17" s="17"/>
      <c r="G17" s="17"/>
      <c r="H17" s="17"/>
      <c r="I17" s="17"/>
      <c r="J17" s="17"/>
      <c r="K17" s="17"/>
      <c r="M17" s="11"/>
      <c r="N17" s="11"/>
      <c r="O17" s="27"/>
      <c r="P17" s="27"/>
      <c r="Q17" s="22"/>
      <c r="R17" s="22"/>
    </row>
    <row r="18" spans="1:18" x14ac:dyDescent="0.3">
      <c r="A18" s="5"/>
      <c r="B18" s="16" t="s">
        <v>54</v>
      </c>
      <c r="C18" t="s">
        <v>93</v>
      </c>
      <c r="D18" t="s">
        <v>94</v>
      </c>
      <c r="M18" s="11"/>
      <c r="N18" s="11"/>
      <c r="O18" s="27"/>
      <c r="P18" s="27"/>
      <c r="Q18" s="27"/>
      <c r="R18" s="22"/>
    </row>
    <row r="19" spans="1:18" x14ac:dyDescent="0.3">
      <c r="A19" s="5"/>
      <c r="B19" s="5" t="s">
        <v>55</v>
      </c>
      <c r="C19" s="16"/>
      <c r="D19" s="23" t="s">
        <v>73</v>
      </c>
      <c r="E19" s="23" t="s">
        <v>74</v>
      </c>
      <c r="F19" s="23" t="s">
        <v>75</v>
      </c>
      <c r="G19" s="23" t="s">
        <v>83</v>
      </c>
      <c r="M19" s="11"/>
      <c r="N19" s="11"/>
      <c r="O19" s="27"/>
      <c r="P19" s="27"/>
      <c r="Q19" s="27"/>
      <c r="R19" s="22"/>
    </row>
    <row r="20" spans="1:18" x14ac:dyDescent="0.3">
      <c r="A20" s="5"/>
      <c r="C20" s="16" t="s">
        <v>66</v>
      </c>
      <c r="D20" s="24" t="s">
        <v>68</v>
      </c>
      <c r="E20" s="24" t="s">
        <v>68</v>
      </c>
      <c r="F20" s="9"/>
      <c r="G20" s="10" t="s">
        <v>76</v>
      </c>
      <c r="M20" s="11"/>
      <c r="N20" s="11"/>
      <c r="O20" s="27"/>
      <c r="P20" s="27"/>
      <c r="Q20" s="27"/>
      <c r="R20" s="22"/>
    </row>
    <row r="21" spans="1:18" x14ac:dyDescent="0.3">
      <c r="A21" s="5"/>
      <c r="C21" s="24" t="s">
        <v>67</v>
      </c>
      <c r="D21" s="8" t="s">
        <v>69</v>
      </c>
      <c r="E21" s="8" t="s">
        <v>69</v>
      </c>
      <c r="F21" s="19" t="s">
        <v>82</v>
      </c>
      <c r="G21" s="30" t="s">
        <v>77</v>
      </c>
      <c r="M21" s="11"/>
      <c r="N21" s="11"/>
      <c r="O21" s="27"/>
      <c r="P21" s="27"/>
      <c r="Q21" s="27"/>
      <c r="R21" s="22"/>
    </row>
    <row r="22" spans="1:18" x14ac:dyDescent="0.3">
      <c r="A22" s="5"/>
      <c r="C22" s="16"/>
      <c r="D22" s="16" t="s">
        <v>70</v>
      </c>
      <c r="E22" s="16" t="s">
        <v>70</v>
      </c>
      <c r="F22" s="20" t="s">
        <v>70</v>
      </c>
      <c r="G22" s="31" t="s">
        <v>78</v>
      </c>
    </row>
    <row r="23" spans="1:18" x14ac:dyDescent="0.3">
      <c r="A23" s="5"/>
      <c r="C23" s="16"/>
      <c r="D23" s="24" t="s">
        <v>71</v>
      </c>
      <c r="E23" s="24" t="s">
        <v>71</v>
      </c>
      <c r="F23" s="25" t="s">
        <v>71</v>
      </c>
      <c r="G23" s="32" t="s">
        <v>79</v>
      </c>
    </row>
    <row r="24" spans="1:18" x14ac:dyDescent="0.3">
      <c r="A24" s="5"/>
      <c r="C24" s="16"/>
      <c r="D24" s="24" t="s">
        <v>72</v>
      </c>
      <c r="E24" s="24" t="s">
        <v>72</v>
      </c>
      <c r="F24" s="26"/>
      <c r="G24" s="33" t="s">
        <v>80</v>
      </c>
    </row>
    <row r="25" spans="1:18" x14ac:dyDescent="0.3">
      <c r="A25" s="5"/>
      <c r="C25" s="16"/>
      <c r="D25" s="16"/>
      <c r="E25" s="16"/>
      <c r="F25" s="34"/>
      <c r="G25" s="35" t="s">
        <v>81</v>
      </c>
    </row>
    <row r="26" spans="1:18" x14ac:dyDescent="0.3">
      <c r="A26" s="5"/>
      <c r="C26" t="s">
        <v>95</v>
      </c>
    </row>
    <row r="27" spans="1:18" x14ac:dyDescent="0.3">
      <c r="A27" s="5"/>
      <c r="B27" s="16" t="s">
        <v>56</v>
      </c>
      <c r="L27" s="16"/>
      <c r="M27" s="16"/>
      <c r="N27" s="16"/>
    </row>
    <row r="28" spans="1:18" x14ac:dyDescent="0.3">
      <c r="A28" s="5"/>
      <c r="C28" s="16" t="s">
        <v>84</v>
      </c>
      <c r="D28" s="16" t="s">
        <v>85</v>
      </c>
      <c r="E28" s="16" t="s">
        <v>21</v>
      </c>
      <c r="F28" s="11" t="s">
        <v>6</v>
      </c>
      <c r="G28" s="11"/>
      <c r="H28" s="11"/>
      <c r="I28" s="11" t="s">
        <v>89</v>
      </c>
      <c r="J28" s="14"/>
    </row>
    <row r="29" spans="1:18" x14ac:dyDescent="0.3">
      <c r="A29" s="5"/>
      <c r="B29" s="16" t="s">
        <v>92</v>
      </c>
      <c r="C29" s="5"/>
      <c r="D29" s="5"/>
      <c r="E29" s="5"/>
      <c r="F29" s="5"/>
      <c r="G29" s="5"/>
      <c r="H29" s="5"/>
      <c r="I29" s="5"/>
      <c r="J29" s="5"/>
      <c r="K29" s="21"/>
      <c r="L29" s="5"/>
    </row>
    <row r="30" spans="1:18" x14ac:dyDescent="0.3">
      <c r="A30" s="5"/>
      <c r="C30" s="5"/>
      <c r="D30" s="5"/>
      <c r="E30" s="5"/>
      <c r="F30" s="5"/>
      <c r="G30" s="5"/>
      <c r="H30" s="5"/>
      <c r="I30" s="5"/>
      <c r="J30" s="5"/>
      <c r="K30" s="21"/>
      <c r="L30" s="5"/>
    </row>
    <row r="31" spans="1:18" x14ac:dyDescent="0.3">
      <c r="A31" s="5" t="s">
        <v>96</v>
      </c>
      <c r="C31" s="5"/>
      <c r="D31" s="5"/>
      <c r="E31" s="5"/>
      <c r="F31" s="5"/>
      <c r="G31" s="5"/>
      <c r="H31" s="5"/>
      <c r="I31" s="5"/>
      <c r="J31" s="5"/>
      <c r="K31" s="21"/>
      <c r="L31" s="5"/>
    </row>
    <row r="32" spans="1:18" x14ac:dyDescent="0.3">
      <c r="A32" s="5"/>
      <c r="B32" s="16" t="s">
        <v>65</v>
      </c>
      <c r="C32" s="87" t="s">
        <v>97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</row>
    <row r="33" spans="1:12" x14ac:dyDescent="0.3">
      <c r="A33" s="5"/>
      <c r="B33" s="16" t="s">
        <v>54</v>
      </c>
      <c r="C33" s="5" t="s">
        <v>98</v>
      </c>
      <c r="D33" s="5" t="s">
        <v>99</v>
      </c>
      <c r="E33" s="5"/>
      <c r="F33" s="5"/>
      <c r="G33" s="5"/>
      <c r="H33" s="5"/>
      <c r="I33" s="5"/>
      <c r="J33" s="5"/>
      <c r="K33" s="21"/>
      <c r="L33" s="5"/>
    </row>
    <row r="34" spans="1:12" x14ac:dyDescent="0.3">
      <c r="A34" s="5"/>
      <c r="B34" s="5" t="s">
        <v>55</v>
      </c>
      <c r="C34" s="11"/>
      <c r="D34" s="11" t="s">
        <v>73</v>
      </c>
      <c r="E34" s="11" t="s">
        <v>74</v>
      </c>
      <c r="F34" s="11" t="s">
        <v>75</v>
      </c>
      <c r="G34" s="11" t="s">
        <v>83</v>
      </c>
      <c r="H34" s="5"/>
      <c r="I34" s="5"/>
      <c r="J34" s="5"/>
      <c r="K34" s="21"/>
      <c r="L34" s="5"/>
    </row>
    <row r="35" spans="1:12" x14ac:dyDescent="0.3">
      <c r="A35" s="5"/>
      <c r="C35" s="11" t="s">
        <v>66</v>
      </c>
      <c r="D35" s="11" t="s">
        <v>68</v>
      </c>
      <c r="E35" s="11" t="s">
        <v>68</v>
      </c>
      <c r="F35" s="11"/>
      <c r="G35" s="11" t="s">
        <v>76</v>
      </c>
      <c r="H35" s="5"/>
      <c r="I35" s="5"/>
      <c r="J35" s="5"/>
      <c r="K35" s="21"/>
      <c r="L35" s="5"/>
    </row>
    <row r="36" spans="1:12" x14ac:dyDescent="0.3">
      <c r="A36" s="5"/>
      <c r="C36" s="36" t="s">
        <v>67</v>
      </c>
      <c r="D36" s="36" t="s">
        <v>69</v>
      </c>
      <c r="E36" s="36" t="s">
        <v>69</v>
      </c>
      <c r="F36" s="11" t="s">
        <v>82</v>
      </c>
      <c r="G36" s="11" t="s">
        <v>77</v>
      </c>
      <c r="H36" s="5"/>
      <c r="I36" s="5"/>
      <c r="J36" s="5"/>
      <c r="K36" s="21"/>
      <c r="L36" s="5"/>
    </row>
    <row r="37" spans="1:12" x14ac:dyDescent="0.3">
      <c r="A37" s="16"/>
      <c r="C37" s="11"/>
      <c r="D37" s="11" t="s">
        <v>70</v>
      </c>
      <c r="E37" s="11" t="s">
        <v>70</v>
      </c>
      <c r="F37" s="11" t="s">
        <v>70</v>
      </c>
      <c r="G37" s="11" t="s">
        <v>78</v>
      </c>
      <c r="H37" s="5"/>
      <c r="I37" s="5"/>
      <c r="J37" s="5"/>
      <c r="K37" s="21"/>
      <c r="L37" s="5"/>
    </row>
    <row r="38" spans="1:12" x14ac:dyDescent="0.3">
      <c r="A38" s="16"/>
      <c r="C38" s="11"/>
      <c r="D38" s="11" t="s">
        <v>71</v>
      </c>
      <c r="E38" s="11" t="s">
        <v>71</v>
      </c>
      <c r="F38" s="11" t="s">
        <v>71</v>
      </c>
      <c r="G38" s="11" t="s">
        <v>79</v>
      </c>
    </row>
    <row r="39" spans="1:12" x14ac:dyDescent="0.3">
      <c r="A39" s="16"/>
      <c r="C39" s="11"/>
      <c r="D39" s="11" t="s">
        <v>72</v>
      </c>
      <c r="E39" s="11" t="s">
        <v>72</v>
      </c>
      <c r="F39" s="11"/>
      <c r="G39" s="11" t="s">
        <v>80</v>
      </c>
    </row>
    <row r="40" spans="1:12" x14ac:dyDescent="0.3">
      <c r="A40" s="16"/>
      <c r="C40" s="11"/>
      <c r="D40" s="11"/>
      <c r="E40" s="11"/>
      <c r="F40" s="11"/>
      <c r="G40" s="11" t="s">
        <v>81</v>
      </c>
    </row>
    <row r="41" spans="1:12" x14ac:dyDescent="0.3">
      <c r="A41" s="16"/>
      <c r="C41" t="s">
        <v>100</v>
      </c>
    </row>
    <row r="42" spans="1:12" x14ac:dyDescent="0.3">
      <c r="A42" s="16"/>
    </row>
    <row r="76" spans="1:2" x14ac:dyDescent="0.3">
      <c r="A76" s="5"/>
      <c r="B76" s="5"/>
    </row>
    <row r="77" spans="1:2" x14ac:dyDescent="0.3">
      <c r="A77" s="5" t="s">
        <v>49</v>
      </c>
      <c r="B77" s="5"/>
    </row>
    <row r="78" spans="1:2" x14ac:dyDescent="0.3">
      <c r="A78" s="5"/>
      <c r="B78" s="5"/>
    </row>
    <row r="79" spans="1:2" x14ac:dyDescent="0.3">
      <c r="A79" s="5" t="s">
        <v>50</v>
      </c>
      <c r="B79" s="5"/>
    </row>
    <row r="80" spans="1:2" x14ac:dyDescent="0.3">
      <c r="A80" s="16"/>
    </row>
    <row r="81" spans="1:1" x14ac:dyDescent="0.3">
      <c r="A81" s="16" t="s">
        <v>51</v>
      </c>
    </row>
    <row r="82" spans="1:1" x14ac:dyDescent="0.3">
      <c r="A82" s="16"/>
    </row>
    <row r="83" spans="1:1" x14ac:dyDescent="0.3">
      <c r="A83" s="16" t="s">
        <v>52</v>
      </c>
    </row>
    <row r="84" spans="1:1" x14ac:dyDescent="0.3">
      <c r="A84" s="16"/>
    </row>
    <row r="85" spans="1:1" x14ac:dyDescent="0.3">
      <c r="A85" s="16" t="s">
        <v>88</v>
      </c>
    </row>
  </sheetData>
  <mergeCells count="5">
    <mergeCell ref="C4:I4"/>
    <mergeCell ref="A1:C1"/>
    <mergeCell ref="D1:F1"/>
    <mergeCell ref="G1:J1"/>
    <mergeCell ref="C32:N3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DB40-5895-4097-AC40-8D367B5B821E}">
  <dimension ref="A1:AC33"/>
  <sheetViews>
    <sheetView workbookViewId="0">
      <selection activeCell="Z3" sqref="Z3"/>
    </sheetView>
  </sheetViews>
  <sheetFormatPr defaultRowHeight="16.5" x14ac:dyDescent="0.3"/>
  <cols>
    <col min="1" max="12" width="9" style="39"/>
    <col min="13" max="13" width="9" style="60"/>
    <col min="14" max="15" width="9" style="39"/>
    <col min="16" max="16" width="9" style="60"/>
    <col min="17" max="16384" width="9" style="39"/>
  </cols>
  <sheetData>
    <row r="1" spans="1:29" x14ac:dyDescent="0.3">
      <c r="A1" s="40" t="s">
        <v>114</v>
      </c>
      <c r="B1" s="40" t="s">
        <v>115</v>
      </c>
      <c r="C1" s="40" t="s">
        <v>116</v>
      </c>
      <c r="D1" s="40">
        <v>20</v>
      </c>
      <c r="E1" s="40" t="s">
        <v>117</v>
      </c>
      <c r="F1" s="40"/>
      <c r="I1" s="40">
        <v>1</v>
      </c>
      <c r="J1" s="40">
        <v>2</v>
      </c>
      <c r="K1" s="40">
        <v>3</v>
      </c>
      <c r="L1" s="40">
        <v>4</v>
      </c>
      <c r="M1" s="10">
        <v>5</v>
      </c>
      <c r="N1" s="40">
        <v>3</v>
      </c>
      <c r="O1" s="40">
        <v>4</v>
      </c>
      <c r="P1" s="60">
        <v>5</v>
      </c>
      <c r="Q1" s="39">
        <v>3</v>
      </c>
      <c r="R1" s="40">
        <v>4</v>
      </c>
      <c r="S1" s="40">
        <v>5</v>
      </c>
      <c r="T1" s="40"/>
      <c r="U1" s="40"/>
      <c r="V1" s="40"/>
      <c r="W1" s="40"/>
      <c r="X1" s="40"/>
      <c r="Y1" s="40"/>
    </row>
    <row r="2" spans="1:29" x14ac:dyDescent="0.3">
      <c r="A2" s="40"/>
      <c r="B2" s="40"/>
      <c r="C2" s="40"/>
      <c r="D2" s="40"/>
      <c r="E2" s="40"/>
      <c r="F2" s="40"/>
      <c r="I2" s="55">
        <f>'문제 소요시간'!D5</f>
        <v>42.631578947368411</v>
      </c>
      <c r="J2" s="55">
        <f>'문제 소요시간'!E5</f>
        <v>63.947368421052637</v>
      </c>
      <c r="K2" s="55">
        <f>'문제 소요시간'!F5</f>
        <v>106.57894736842107</v>
      </c>
      <c r="L2" s="55">
        <f>'문제 소요시간'!G5</f>
        <v>0</v>
      </c>
      <c r="M2" s="64">
        <f>'문제 소요시간'!H5</f>
        <v>0</v>
      </c>
      <c r="N2" s="55">
        <f>'문제 소요시간'!I5</f>
        <v>127.89473684210525</v>
      </c>
      <c r="O2" s="55">
        <f>'문제 소요시간'!J5</f>
        <v>0</v>
      </c>
      <c r="P2" s="64">
        <f>'문제 소요시간'!K5</f>
        <v>0</v>
      </c>
      <c r="Q2" s="55">
        <f>'문제 소요시간'!L5</f>
        <v>191.84210526315795</v>
      </c>
      <c r="R2" s="55">
        <f>'문제 소요시간'!M5</f>
        <v>0</v>
      </c>
      <c r="S2" s="55">
        <f>'문제 소요시간'!N5</f>
        <v>0</v>
      </c>
      <c r="T2" s="40"/>
      <c r="U2" s="40"/>
      <c r="V2" s="40"/>
      <c r="W2" s="40"/>
      <c r="X2" s="40"/>
      <c r="Y2" s="40"/>
    </row>
    <row r="3" spans="1:29" x14ac:dyDescent="0.3">
      <c r="A3" s="40"/>
      <c r="B3" s="40"/>
      <c r="C3" s="40"/>
      <c r="D3" s="40"/>
      <c r="E3" s="40"/>
      <c r="F3" s="40"/>
      <c r="I3" s="1">
        <v>0.3</v>
      </c>
      <c r="J3" s="1">
        <v>0.4</v>
      </c>
      <c r="K3" s="1">
        <v>0.1</v>
      </c>
      <c r="L3" s="1"/>
      <c r="M3" s="65"/>
      <c r="N3" s="1">
        <v>0.1</v>
      </c>
      <c r="O3" s="1"/>
      <c r="P3" s="66"/>
      <c r="Q3" s="54">
        <v>0.1</v>
      </c>
      <c r="R3" s="1"/>
      <c r="S3" s="1"/>
      <c r="T3" s="40"/>
      <c r="U3" s="40"/>
      <c r="V3" s="40"/>
      <c r="W3" s="40"/>
      <c r="X3" s="40"/>
      <c r="Y3" s="40"/>
    </row>
    <row r="4" spans="1:29" x14ac:dyDescent="0.3">
      <c r="I4" s="54"/>
      <c r="J4" s="54"/>
      <c r="K4" s="54"/>
      <c r="N4" s="55"/>
      <c r="Z4" s="55"/>
      <c r="AA4" s="55"/>
      <c r="AB4" s="55"/>
      <c r="AC4" s="55"/>
    </row>
    <row r="5" spans="1:29" x14ac:dyDescent="0.3">
      <c r="A5" s="39">
        <v>1</v>
      </c>
      <c r="B5" s="39">
        <v>1</v>
      </c>
      <c r="C5" s="39">
        <v>1</v>
      </c>
      <c r="D5" s="56">
        <v>6</v>
      </c>
      <c r="E5" s="57">
        <v>1</v>
      </c>
      <c r="F5" s="57">
        <v>1</v>
      </c>
      <c r="G5" s="57"/>
      <c r="H5" s="58"/>
      <c r="I5" s="77"/>
      <c r="J5" s="78">
        <v>3</v>
      </c>
      <c r="K5" s="78"/>
      <c r="L5" s="69"/>
      <c r="M5" s="70"/>
      <c r="N5" s="69"/>
      <c r="O5" s="69"/>
      <c r="P5" s="70"/>
      <c r="Q5" s="69"/>
      <c r="R5" s="69"/>
      <c r="S5" s="70"/>
    </row>
    <row r="6" spans="1:29" x14ac:dyDescent="0.3">
      <c r="D6" s="59"/>
      <c r="E6" s="39">
        <v>2</v>
      </c>
      <c r="F6" s="39">
        <v>1</v>
      </c>
      <c r="H6" s="60"/>
      <c r="I6" s="79">
        <v>2</v>
      </c>
      <c r="J6" s="76"/>
      <c r="K6" s="76"/>
      <c r="L6" s="72"/>
      <c r="M6" s="67"/>
      <c r="N6" s="72"/>
      <c r="O6" s="72"/>
      <c r="P6" s="67"/>
      <c r="Q6" s="72"/>
      <c r="R6" s="72"/>
      <c r="S6" s="67"/>
    </row>
    <row r="7" spans="1:29" x14ac:dyDescent="0.3">
      <c r="D7" s="59"/>
      <c r="E7" s="39">
        <v>3</v>
      </c>
      <c r="F7" s="39">
        <v>1</v>
      </c>
      <c r="H7" s="60"/>
      <c r="I7" s="71"/>
      <c r="J7" s="76">
        <v>1</v>
      </c>
      <c r="K7" s="72"/>
      <c r="L7" s="72"/>
      <c r="M7" s="67"/>
      <c r="N7" s="72"/>
      <c r="O7" s="72"/>
      <c r="P7" s="67"/>
      <c r="Q7" s="72"/>
      <c r="R7" s="72"/>
      <c r="S7" s="67"/>
    </row>
    <row r="8" spans="1:29" x14ac:dyDescent="0.3">
      <c r="D8" s="59"/>
      <c r="E8" s="39">
        <v>4</v>
      </c>
      <c r="F8" s="39">
        <v>1</v>
      </c>
      <c r="H8" s="60"/>
      <c r="I8" s="71">
        <v>1</v>
      </c>
      <c r="J8" s="72"/>
      <c r="K8" s="72"/>
      <c r="L8" s="72"/>
      <c r="M8" s="67"/>
      <c r="N8" s="72"/>
      <c r="O8" s="72"/>
      <c r="P8" s="67"/>
      <c r="Q8" s="72"/>
      <c r="R8" s="72"/>
      <c r="S8" s="67"/>
    </row>
    <row r="9" spans="1:29" x14ac:dyDescent="0.3">
      <c r="D9" s="59"/>
      <c r="E9" s="39">
        <v>5</v>
      </c>
      <c r="F9" s="39">
        <v>1</v>
      </c>
      <c r="H9" s="60"/>
      <c r="I9" s="71"/>
      <c r="J9" s="72">
        <v>2</v>
      </c>
      <c r="K9" s="72"/>
      <c r="L9" s="72"/>
      <c r="M9" s="67"/>
      <c r="N9" s="72"/>
      <c r="O9" s="72"/>
      <c r="P9" s="67"/>
      <c r="Q9" s="72">
        <v>1</v>
      </c>
      <c r="R9" s="72"/>
      <c r="S9" s="67"/>
    </row>
    <row r="10" spans="1:29" x14ac:dyDescent="0.3">
      <c r="D10" s="61"/>
      <c r="E10" s="62">
        <v>6</v>
      </c>
      <c r="F10" s="62">
        <v>1</v>
      </c>
      <c r="G10" s="62"/>
      <c r="H10" s="63"/>
      <c r="I10" s="71"/>
      <c r="J10" s="72"/>
      <c r="K10" s="72"/>
      <c r="L10" s="72"/>
      <c r="M10" s="67"/>
      <c r="N10" s="72">
        <v>1</v>
      </c>
      <c r="O10" s="72"/>
      <c r="P10" s="67"/>
      <c r="Q10" s="72"/>
      <c r="R10" s="72"/>
      <c r="S10" s="67"/>
    </row>
    <row r="11" spans="1:29" x14ac:dyDescent="0.3">
      <c r="C11" s="39">
        <v>2</v>
      </c>
      <c r="D11" s="56">
        <v>7</v>
      </c>
      <c r="E11" s="57">
        <v>1</v>
      </c>
      <c r="F11" s="57">
        <v>1</v>
      </c>
      <c r="G11" s="57">
        <v>1</v>
      </c>
      <c r="H11" s="58">
        <v>1</v>
      </c>
      <c r="I11" s="68"/>
      <c r="J11" s="69">
        <v>1</v>
      </c>
      <c r="K11" s="69"/>
      <c r="L11" s="69"/>
      <c r="M11" s="70"/>
      <c r="N11" s="69">
        <v>1</v>
      </c>
      <c r="O11" s="69"/>
      <c r="P11" s="70"/>
      <c r="Q11" s="69"/>
      <c r="R11" s="69"/>
      <c r="S11" s="70"/>
    </row>
    <row r="12" spans="1:29" x14ac:dyDescent="0.3">
      <c r="D12" s="59"/>
      <c r="E12" s="39">
        <v>2</v>
      </c>
      <c r="F12" s="39">
        <v>1</v>
      </c>
      <c r="G12" s="39">
        <v>1</v>
      </c>
      <c r="H12" s="60"/>
      <c r="I12" s="71">
        <v>1</v>
      </c>
      <c r="J12" s="72"/>
      <c r="K12" s="76">
        <v>1</v>
      </c>
      <c r="L12" s="72"/>
      <c r="M12" s="67"/>
      <c r="N12" s="72"/>
      <c r="O12" s="72"/>
      <c r="P12" s="67"/>
      <c r="Q12" s="72"/>
      <c r="R12" s="72"/>
      <c r="S12" s="67"/>
    </row>
    <row r="13" spans="1:29" x14ac:dyDescent="0.3">
      <c r="D13" s="61"/>
      <c r="E13" s="62">
        <v>3</v>
      </c>
      <c r="F13" s="62">
        <v>1</v>
      </c>
      <c r="G13" s="62">
        <v>1</v>
      </c>
      <c r="H13" s="63"/>
      <c r="I13" s="73">
        <v>2</v>
      </c>
      <c r="J13" s="74">
        <v>2</v>
      </c>
      <c r="K13" s="74"/>
      <c r="L13" s="74"/>
      <c r="M13" s="75"/>
      <c r="N13" s="74"/>
      <c r="O13" s="74"/>
      <c r="P13" s="75"/>
      <c r="Q13" s="74"/>
      <c r="R13" s="74"/>
      <c r="S13" s="75"/>
    </row>
    <row r="14" spans="1:29" x14ac:dyDescent="0.3">
      <c r="C14" s="39">
        <v>3</v>
      </c>
      <c r="D14" s="56">
        <v>7</v>
      </c>
      <c r="E14" s="57">
        <v>1</v>
      </c>
      <c r="F14" s="57">
        <v>1</v>
      </c>
      <c r="G14" s="57">
        <v>1</v>
      </c>
      <c r="H14" s="58"/>
      <c r="I14" s="71">
        <v>1</v>
      </c>
      <c r="J14" s="76"/>
      <c r="K14" s="72"/>
      <c r="L14" s="72"/>
      <c r="M14" s="67"/>
      <c r="N14" s="72"/>
      <c r="O14" s="72"/>
      <c r="P14" s="67"/>
      <c r="Q14" s="72">
        <v>1</v>
      </c>
      <c r="R14" s="72"/>
      <c r="S14" s="67"/>
    </row>
    <row r="15" spans="1:29" x14ac:dyDescent="0.3">
      <c r="D15" s="59"/>
      <c r="E15" s="39">
        <v>2</v>
      </c>
      <c r="F15" s="39">
        <v>1</v>
      </c>
      <c r="G15" s="39">
        <v>1</v>
      </c>
      <c r="H15" s="60"/>
      <c r="I15" s="71"/>
      <c r="J15" s="76">
        <v>1</v>
      </c>
      <c r="K15" s="72"/>
      <c r="L15" s="72"/>
      <c r="M15" s="67"/>
      <c r="N15" s="72"/>
      <c r="O15" s="72"/>
      <c r="P15" s="67"/>
      <c r="Q15" s="72"/>
      <c r="R15" s="72"/>
      <c r="S15" s="67"/>
    </row>
    <row r="16" spans="1:29" x14ac:dyDescent="0.3">
      <c r="D16" s="59"/>
      <c r="E16" s="39">
        <v>3</v>
      </c>
      <c r="F16" s="39">
        <v>1</v>
      </c>
      <c r="H16" s="60"/>
      <c r="I16" s="71"/>
      <c r="J16" s="76">
        <v>2</v>
      </c>
      <c r="K16" s="72"/>
      <c r="L16" s="72"/>
      <c r="M16" s="67"/>
      <c r="N16" s="72"/>
      <c r="O16" s="72"/>
      <c r="P16" s="67"/>
      <c r="Q16" s="72"/>
      <c r="R16" s="72"/>
      <c r="S16" s="67"/>
    </row>
    <row r="17" spans="3:19" x14ac:dyDescent="0.3">
      <c r="D17" s="59"/>
      <c r="E17" s="39">
        <v>4</v>
      </c>
      <c r="F17" s="39">
        <v>1</v>
      </c>
      <c r="H17" s="60"/>
      <c r="I17" s="71">
        <v>2</v>
      </c>
      <c r="J17" s="76"/>
      <c r="K17" s="72"/>
      <c r="L17" s="72"/>
      <c r="M17" s="67"/>
      <c r="N17" s="72"/>
      <c r="O17" s="72"/>
      <c r="P17" s="67"/>
      <c r="Q17" s="72"/>
      <c r="R17" s="72"/>
      <c r="S17" s="67"/>
    </row>
    <row r="18" spans="3:19" x14ac:dyDescent="0.3">
      <c r="D18" s="61"/>
      <c r="E18" s="62">
        <v>5</v>
      </c>
      <c r="F18" s="62">
        <v>1</v>
      </c>
      <c r="G18" s="62"/>
      <c r="H18" s="63"/>
      <c r="I18" s="73"/>
      <c r="J18" s="74"/>
      <c r="K18" s="74">
        <v>1</v>
      </c>
      <c r="L18" s="74"/>
      <c r="M18" s="75"/>
      <c r="N18" s="74"/>
      <c r="O18" s="74"/>
      <c r="P18" s="75"/>
      <c r="Q18" s="74"/>
      <c r="R18" s="74"/>
      <c r="S18" s="75"/>
    </row>
    <row r="19" spans="3:19" x14ac:dyDescent="0.3">
      <c r="E19" s="39">
        <v>6</v>
      </c>
      <c r="I19" s="39">
        <f>COUNT(I5:I18)</f>
        <v>6</v>
      </c>
      <c r="J19" s="39">
        <f t="shared" ref="J19:S19" si="0">COUNT(J5:J18)</f>
        <v>7</v>
      </c>
      <c r="K19" s="39">
        <f t="shared" si="0"/>
        <v>2</v>
      </c>
      <c r="L19" s="39">
        <f t="shared" si="0"/>
        <v>0</v>
      </c>
      <c r="M19" s="39">
        <f t="shared" si="0"/>
        <v>0</v>
      </c>
      <c r="N19" s="56">
        <f t="shared" si="0"/>
        <v>2</v>
      </c>
      <c r="O19" s="57">
        <f t="shared" si="0"/>
        <v>0</v>
      </c>
      <c r="P19" s="58">
        <f t="shared" si="0"/>
        <v>0</v>
      </c>
      <c r="Q19" s="39">
        <f t="shared" si="0"/>
        <v>2</v>
      </c>
      <c r="R19" s="39">
        <f t="shared" si="0"/>
        <v>0</v>
      </c>
      <c r="S19" s="39">
        <f t="shared" si="0"/>
        <v>0</v>
      </c>
    </row>
    <row r="20" spans="3:19" x14ac:dyDescent="0.3">
      <c r="E20" s="39">
        <v>7</v>
      </c>
    </row>
    <row r="21" spans="3:19" x14ac:dyDescent="0.3">
      <c r="E21" s="39">
        <v>8</v>
      </c>
    </row>
    <row r="22" spans="3:19" x14ac:dyDescent="0.3">
      <c r="E22" s="39">
        <v>9</v>
      </c>
    </row>
    <row r="23" spans="3:19" x14ac:dyDescent="0.3">
      <c r="C23" s="39">
        <v>4</v>
      </c>
      <c r="E23" s="39">
        <v>1</v>
      </c>
    </row>
    <row r="24" spans="3:19" x14ac:dyDescent="0.3">
      <c r="E24" s="39">
        <v>2</v>
      </c>
    </row>
    <row r="25" spans="3:19" x14ac:dyDescent="0.3">
      <c r="E25" s="39">
        <v>3</v>
      </c>
    </row>
    <row r="26" spans="3:19" x14ac:dyDescent="0.3">
      <c r="E26" s="39">
        <v>4</v>
      </c>
    </row>
    <row r="27" spans="3:19" x14ac:dyDescent="0.3">
      <c r="C27" s="39">
        <v>5</v>
      </c>
      <c r="E27" s="39">
        <v>1</v>
      </c>
    </row>
    <row r="28" spans="3:19" x14ac:dyDescent="0.3">
      <c r="E28" s="39">
        <v>2</v>
      </c>
    </row>
    <row r="29" spans="3:19" x14ac:dyDescent="0.3">
      <c r="E29" s="39">
        <v>3</v>
      </c>
    </row>
    <row r="30" spans="3:19" x14ac:dyDescent="0.3">
      <c r="E30" s="39">
        <v>4</v>
      </c>
    </row>
    <row r="31" spans="3:19" x14ac:dyDescent="0.3">
      <c r="E31" s="39">
        <v>5</v>
      </c>
    </row>
    <row r="32" spans="3:19" x14ac:dyDescent="0.3">
      <c r="E32" s="39">
        <v>6</v>
      </c>
    </row>
    <row r="33" spans="5:5" x14ac:dyDescent="0.3">
      <c r="E33" s="39">
        <v>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1C17-8F31-4DD1-9785-375F2D9B4C6B}">
  <dimension ref="A1:N101"/>
  <sheetViews>
    <sheetView tabSelected="1" zoomScale="145" zoomScaleNormal="145" workbookViewId="0">
      <selection activeCell="G13" sqref="G13"/>
    </sheetView>
  </sheetViews>
  <sheetFormatPr defaultRowHeight="16.5" x14ac:dyDescent="0.3"/>
  <cols>
    <col min="1" max="1" width="14" style="81" customWidth="1"/>
    <col min="2" max="8" width="9" style="40"/>
    <col min="9" max="9" width="11.875" style="40" customWidth="1"/>
    <col min="10" max="10" width="11.5" style="40" customWidth="1"/>
    <col min="11" max="11" width="11" style="40" customWidth="1"/>
    <col min="12" max="13" width="9" style="40"/>
    <col min="14" max="14" width="12" style="40" customWidth="1"/>
    <col min="15" max="16384" width="9" style="40"/>
  </cols>
  <sheetData>
    <row r="1" spans="1:14" x14ac:dyDescent="0.3">
      <c r="A1" s="81" t="s">
        <v>166</v>
      </c>
      <c r="B1" s="40" t="s">
        <v>113</v>
      </c>
      <c r="C1" s="40" t="s">
        <v>114</v>
      </c>
      <c r="D1" s="40" t="s">
        <v>115</v>
      </c>
      <c r="E1" s="40" t="s">
        <v>116</v>
      </c>
      <c r="F1" s="40" t="s">
        <v>117</v>
      </c>
      <c r="G1" s="40" t="s">
        <v>31</v>
      </c>
      <c r="H1" s="40" t="s">
        <v>118</v>
      </c>
      <c r="I1" s="40" t="s">
        <v>119</v>
      </c>
      <c r="J1" s="40" t="s">
        <v>120</v>
      </c>
      <c r="K1" s="40" t="s">
        <v>121</v>
      </c>
      <c r="L1" s="40" t="s">
        <v>122</v>
      </c>
      <c r="M1" s="40" t="s">
        <v>123</v>
      </c>
      <c r="N1" s="40" t="s">
        <v>167</v>
      </c>
    </row>
    <row r="2" spans="1:14" x14ac:dyDescent="0.3">
      <c r="A2" s="7" t="s">
        <v>170</v>
      </c>
      <c r="B2" s="40">
        <v>4</v>
      </c>
      <c r="C2" s="40">
        <v>3</v>
      </c>
      <c r="D2" s="40">
        <v>1</v>
      </c>
      <c r="E2" s="40">
        <v>1</v>
      </c>
      <c r="F2" s="40">
        <v>1</v>
      </c>
      <c r="G2" s="40">
        <v>1</v>
      </c>
      <c r="I2" s="40">
        <v>0</v>
      </c>
    </row>
    <row r="3" spans="1:14" x14ac:dyDescent="0.3">
      <c r="A3" s="7" t="s">
        <v>171</v>
      </c>
      <c r="B3" s="40">
        <v>5</v>
      </c>
      <c r="C3" s="40">
        <v>3</v>
      </c>
      <c r="D3" s="40">
        <v>1</v>
      </c>
      <c r="E3" s="40">
        <v>1</v>
      </c>
      <c r="F3" s="40">
        <v>1</v>
      </c>
      <c r="G3" s="40">
        <v>1</v>
      </c>
      <c r="I3" s="81">
        <v>0</v>
      </c>
    </row>
    <row r="4" spans="1:14" x14ac:dyDescent="0.3">
      <c r="A4" s="7" t="s">
        <v>172</v>
      </c>
      <c r="B4" s="40">
        <v>3</v>
      </c>
      <c r="C4" s="81">
        <v>3</v>
      </c>
      <c r="D4" s="81">
        <v>1</v>
      </c>
      <c r="E4" s="40">
        <v>1</v>
      </c>
      <c r="F4" s="40">
        <v>2</v>
      </c>
      <c r="G4" s="40">
        <v>1</v>
      </c>
      <c r="I4" s="81">
        <v>0</v>
      </c>
    </row>
    <row r="5" spans="1:14" x14ac:dyDescent="0.3">
      <c r="A5" s="7" t="s">
        <v>173</v>
      </c>
      <c r="B5" s="40">
        <v>3</v>
      </c>
      <c r="C5" s="81">
        <v>3</v>
      </c>
      <c r="D5" s="81">
        <v>1</v>
      </c>
      <c r="E5" s="40">
        <v>1</v>
      </c>
      <c r="F5" s="40">
        <v>1</v>
      </c>
      <c r="G5" s="40">
        <v>1</v>
      </c>
      <c r="I5" s="81">
        <v>0</v>
      </c>
    </row>
    <row r="6" spans="1:14" x14ac:dyDescent="0.3">
      <c r="A6" s="7" t="s">
        <v>174</v>
      </c>
      <c r="B6" s="40">
        <v>2</v>
      </c>
      <c r="C6" s="81">
        <v>3</v>
      </c>
      <c r="D6" s="81">
        <v>1</v>
      </c>
      <c r="E6" s="40">
        <v>1</v>
      </c>
      <c r="F6" s="40">
        <v>3</v>
      </c>
      <c r="G6" s="40">
        <v>1</v>
      </c>
      <c r="I6" s="81">
        <v>0</v>
      </c>
    </row>
    <row r="7" spans="1:14" x14ac:dyDescent="0.3">
      <c r="A7" s="7" t="s">
        <v>175</v>
      </c>
      <c r="B7" s="40">
        <v>3</v>
      </c>
      <c r="C7" s="81">
        <v>3</v>
      </c>
      <c r="D7" s="81">
        <v>1</v>
      </c>
      <c r="E7" s="40">
        <v>1</v>
      </c>
      <c r="F7" s="40">
        <v>3</v>
      </c>
      <c r="G7" s="40">
        <v>1</v>
      </c>
      <c r="I7" s="81">
        <v>0</v>
      </c>
    </row>
    <row r="8" spans="1:14" x14ac:dyDescent="0.3">
      <c r="A8" s="7" t="s">
        <v>176</v>
      </c>
      <c r="B8" s="40">
        <v>5</v>
      </c>
      <c r="C8" s="81">
        <v>3</v>
      </c>
      <c r="D8" s="81">
        <v>1</v>
      </c>
      <c r="E8" s="40">
        <v>1</v>
      </c>
      <c r="F8" s="40">
        <v>3</v>
      </c>
      <c r="G8" s="40">
        <v>1</v>
      </c>
      <c r="I8" s="81">
        <v>0</v>
      </c>
    </row>
    <row r="9" spans="1:14" x14ac:dyDescent="0.3">
      <c r="A9" s="7" t="s">
        <v>177</v>
      </c>
      <c r="B9" s="40">
        <v>3</v>
      </c>
      <c r="C9" s="81">
        <v>3</v>
      </c>
      <c r="D9" s="81">
        <v>1</v>
      </c>
      <c r="E9" s="40">
        <v>2</v>
      </c>
      <c r="F9" s="40">
        <v>1</v>
      </c>
      <c r="G9" s="40">
        <v>1</v>
      </c>
      <c r="I9" s="81">
        <v>0</v>
      </c>
    </row>
    <row r="10" spans="1:14" x14ac:dyDescent="0.3">
      <c r="A10" s="7" t="s">
        <v>178</v>
      </c>
      <c r="B10" s="40">
        <v>1</v>
      </c>
      <c r="C10" s="81">
        <v>3</v>
      </c>
      <c r="D10" s="81">
        <v>1</v>
      </c>
      <c r="E10" s="40">
        <v>2</v>
      </c>
      <c r="F10" s="40">
        <v>2</v>
      </c>
      <c r="G10" s="40">
        <v>1</v>
      </c>
      <c r="I10" s="81">
        <v>0</v>
      </c>
    </row>
    <row r="11" spans="1:14" x14ac:dyDescent="0.3">
      <c r="A11" s="7" t="s">
        <v>179</v>
      </c>
      <c r="B11" s="40">
        <v>5</v>
      </c>
      <c r="C11" s="81">
        <v>3</v>
      </c>
      <c r="D11" s="81">
        <v>1</v>
      </c>
      <c r="E11" s="40">
        <v>2</v>
      </c>
      <c r="F11" s="40">
        <v>2</v>
      </c>
      <c r="G11" s="40">
        <v>1</v>
      </c>
      <c r="I11" s="81">
        <v>0</v>
      </c>
    </row>
    <row r="12" spans="1:14" x14ac:dyDescent="0.3">
      <c r="A12" s="7" t="s">
        <v>180</v>
      </c>
      <c r="B12" s="40">
        <v>3</v>
      </c>
      <c r="F12" s="40">
        <v>2</v>
      </c>
      <c r="I12" s="81">
        <v>0</v>
      </c>
    </row>
    <row r="13" spans="1:14" x14ac:dyDescent="0.3">
      <c r="A13" s="7" t="s">
        <v>181</v>
      </c>
      <c r="B13" s="40">
        <v>3</v>
      </c>
      <c r="F13" s="40">
        <v>2</v>
      </c>
      <c r="I13" s="81">
        <v>0</v>
      </c>
    </row>
    <row r="14" spans="1:14" x14ac:dyDescent="0.3">
      <c r="A14" s="7" t="s">
        <v>182</v>
      </c>
      <c r="B14" s="40">
        <v>4</v>
      </c>
      <c r="I14" s="81">
        <v>0</v>
      </c>
    </row>
    <row r="15" spans="1:14" x14ac:dyDescent="0.3">
      <c r="A15" s="7" t="s">
        <v>183</v>
      </c>
      <c r="B15" s="40">
        <v>2</v>
      </c>
      <c r="I15" s="81">
        <v>0</v>
      </c>
    </row>
    <row r="16" spans="1:14" x14ac:dyDescent="0.3">
      <c r="A16" s="7" t="s">
        <v>184</v>
      </c>
      <c r="B16" s="40">
        <v>3</v>
      </c>
      <c r="I16" s="81">
        <v>0</v>
      </c>
    </row>
    <row r="17" spans="1:9" x14ac:dyDescent="0.3">
      <c r="A17" s="7" t="s">
        <v>185</v>
      </c>
      <c r="B17" s="40">
        <v>4</v>
      </c>
      <c r="I17" s="81">
        <v>0</v>
      </c>
    </row>
    <row r="18" spans="1:9" x14ac:dyDescent="0.3">
      <c r="A18" s="7" t="s">
        <v>186</v>
      </c>
      <c r="B18" s="40">
        <v>4</v>
      </c>
      <c r="I18" s="81">
        <v>0</v>
      </c>
    </row>
    <row r="19" spans="1:9" x14ac:dyDescent="0.3">
      <c r="A19" s="7" t="s">
        <v>187</v>
      </c>
      <c r="B19" s="40">
        <v>2</v>
      </c>
      <c r="I19" s="81">
        <v>0</v>
      </c>
    </row>
    <row r="20" spans="1:9" x14ac:dyDescent="0.3">
      <c r="A20" s="7" t="s">
        <v>188</v>
      </c>
      <c r="B20" s="40">
        <v>2</v>
      </c>
      <c r="I20" s="81">
        <v>0</v>
      </c>
    </row>
    <row r="21" spans="1:9" x14ac:dyDescent="0.3">
      <c r="A21" s="7" t="s">
        <v>189</v>
      </c>
      <c r="B21" s="40">
        <v>4</v>
      </c>
      <c r="I21" s="81">
        <v>0</v>
      </c>
    </row>
    <row r="22" spans="1:9" x14ac:dyDescent="0.3">
      <c r="A22" s="7" t="s">
        <v>190</v>
      </c>
      <c r="I22" s="81">
        <v>0</v>
      </c>
    </row>
    <row r="23" spans="1:9" x14ac:dyDescent="0.3">
      <c r="A23" s="7" t="s">
        <v>191</v>
      </c>
      <c r="I23" s="81">
        <v>0</v>
      </c>
    </row>
    <row r="24" spans="1:9" x14ac:dyDescent="0.3">
      <c r="A24" s="7" t="s">
        <v>192</v>
      </c>
      <c r="I24" s="81">
        <v>0</v>
      </c>
    </row>
    <row r="25" spans="1:9" x14ac:dyDescent="0.3">
      <c r="A25" s="7" t="s">
        <v>193</v>
      </c>
      <c r="I25" s="81">
        <v>0</v>
      </c>
    </row>
    <row r="26" spans="1:9" x14ac:dyDescent="0.3">
      <c r="A26" s="7" t="s">
        <v>194</v>
      </c>
      <c r="I26" s="81">
        <v>0</v>
      </c>
    </row>
    <row r="27" spans="1:9" x14ac:dyDescent="0.3">
      <c r="A27" s="7" t="s">
        <v>195</v>
      </c>
      <c r="I27" s="81">
        <v>0</v>
      </c>
    </row>
    <row r="28" spans="1:9" x14ac:dyDescent="0.3">
      <c r="A28" s="7" t="s">
        <v>196</v>
      </c>
      <c r="I28" s="81">
        <v>0</v>
      </c>
    </row>
    <row r="29" spans="1:9" x14ac:dyDescent="0.3">
      <c r="A29" s="7" t="s">
        <v>197</v>
      </c>
      <c r="I29" s="81">
        <v>0</v>
      </c>
    </row>
    <row r="30" spans="1:9" x14ac:dyDescent="0.3">
      <c r="A30" s="7" t="s">
        <v>198</v>
      </c>
      <c r="I30" s="81">
        <v>0</v>
      </c>
    </row>
    <row r="31" spans="1:9" x14ac:dyDescent="0.3">
      <c r="A31" s="7" t="s">
        <v>199</v>
      </c>
      <c r="I31" s="81">
        <v>0</v>
      </c>
    </row>
    <row r="32" spans="1:9" x14ac:dyDescent="0.3">
      <c r="A32" s="7" t="s">
        <v>200</v>
      </c>
      <c r="I32" s="81">
        <v>0</v>
      </c>
    </row>
    <row r="33" spans="1:9" x14ac:dyDescent="0.3">
      <c r="A33" s="7" t="s">
        <v>201</v>
      </c>
      <c r="I33" s="81">
        <v>0</v>
      </c>
    </row>
    <row r="34" spans="1:9" x14ac:dyDescent="0.3">
      <c r="A34" s="7" t="s">
        <v>202</v>
      </c>
      <c r="I34" s="81">
        <v>0</v>
      </c>
    </row>
    <row r="35" spans="1:9" x14ac:dyDescent="0.3">
      <c r="A35" s="7" t="s">
        <v>203</v>
      </c>
      <c r="I35" s="81">
        <v>0</v>
      </c>
    </row>
    <row r="36" spans="1:9" x14ac:dyDescent="0.3">
      <c r="A36" s="7" t="s">
        <v>204</v>
      </c>
      <c r="I36" s="81">
        <v>0</v>
      </c>
    </row>
    <row r="37" spans="1:9" x14ac:dyDescent="0.3">
      <c r="A37" s="7" t="s">
        <v>205</v>
      </c>
      <c r="I37" s="81">
        <v>0</v>
      </c>
    </row>
    <row r="38" spans="1:9" x14ac:dyDescent="0.3">
      <c r="A38" s="7" t="s">
        <v>206</v>
      </c>
      <c r="I38" s="81">
        <v>0</v>
      </c>
    </row>
    <row r="39" spans="1:9" x14ac:dyDescent="0.3">
      <c r="A39" s="7" t="s">
        <v>207</v>
      </c>
      <c r="I39" s="81">
        <v>0</v>
      </c>
    </row>
    <row r="40" spans="1:9" x14ac:dyDescent="0.3">
      <c r="A40" s="7" t="s">
        <v>208</v>
      </c>
      <c r="I40" s="81">
        <v>0</v>
      </c>
    </row>
    <row r="41" spans="1:9" x14ac:dyDescent="0.3">
      <c r="A41" s="7" t="s">
        <v>209</v>
      </c>
      <c r="I41" s="81">
        <v>0</v>
      </c>
    </row>
    <row r="42" spans="1:9" x14ac:dyDescent="0.3">
      <c r="A42" s="7" t="s">
        <v>210</v>
      </c>
      <c r="I42" s="81">
        <v>0</v>
      </c>
    </row>
    <row r="43" spans="1:9" x14ac:dyDescent="0.3">
      <c r="A43" s="7" t="s">
        <v>211</v>
      </c>
      <c r="I43" s="81">
        <v>0</v>
      </c>
    </row>
    <row r="44" spans="1:9" x14ac:dyDescent="0.3">
      <c r="A44" s="7" t="s">
        <v>212</v>
      </c>
      <c r="I44" s="81">
        <v>0</v>
      </c>
    </row>
    <row r="45" spans="1:9" x14ac:dyDescent="0.3">
      <c r="A45" s="7" t="s">
        <v>213</v>
      </c>
      <c r="I45" s="81">
        <v>0</v>
      </c>
    </row>
    <row r="46" spans="1:9" x14ac:dyDescent="0.3">
      <c r="A46" s="7" t="s">
        <v>214</v>
      </c>
      <c r="I46" s="81">
        <v>0</v>
      </c>
    </row>
    <row r="47" spans="1:9" x14ac:dyDescent="0.3">
      <c r="A47" s="7" t="s">
        <v>215</v>
      </c>
      <c r="I47" s="81">
        <v>0</v>
      </c>
    </row>
    <row r="48" spans="1:9" x14ac:dyDescent="0.3">
      <c r="A48" s="7" t="s">
        <v>216</v>
      </c>
      <c r="I48" s="81">
        <v>0</v>
      </c>
    </row>
    <row r="49" spans="1:9" x14ac:dyDescent="0.3">
      <c r="A49" s="7" t="s">
        <v>217</v>
      </c>
      <c r="I49" s="81">
        <v>0</v>
      </c>
    </row>
    <row r="50" spans="1:9" x14ac:dyDescent="0.3">
      <c r="A50" s="7" t="s">
        <v>218</v>
      </c>
      <c r="I50" s="81">
        <v>0</v>
      </c>
    </row>
    <row r="51" spans="1:9" x14ac:dyDescent="0.3">
      <c r="A51" s="7" t="s">
        <v>219</v>
      </c>
      <c r="I51" s="81">
        <v>0</v>
      </c>
    </row>
    <row r="52" spans="1:9" x14ac:dyDescent="0.3">
      <c r="A52" s="7" t="s">
        <v>220</v>
      </c>
      <c r="I52" s="81">
        <v>0</v>
      </c>
    </row>
    <row r="53" spans="1:9" x14ac:dyDescent="0.3">
      <c r="A53" s="7" t="s">
        <v>221</v>
      </c>
      <c r="I53" s="81">
        <v>0</v>
      </c>
    </row>
    <row r="54" spans="1:9" x14ac:dyDescent="0.3">
      <c r="A54" s="7" t="s">
        <v>222</v>
      </c>
      <c r="I54" s="81">
        <v>0</v>
      </c>
    </row>
    <row r="55" spans="1:9" x14ac:dyDescent="0.3">
      <c r="A55" s="7" t="s">
        <v>223</v>
      </c>
      <c r="I55" s="81">
        <v>0</v>
      </c>
    </row>
    <row r="56" spans="1:9" x14ac:dyDescent="0.3">
      <c r="A56" s="7" t="s">
        <v>224</v>
      </c>
      <c r="I56" s="81">
        <v>0</v>
      </c>
    </row>
    <row r="57" spans="1:9" x14ac:dyDescent="0.3">
      <c r="A57" s="7" t="s">
        <v>225</v>
      </c>
      <c r="I57" s="81">
        <v>0</v>
      </c>
    </row>
    <row r="58" spans="1:9" x14ac:dyDescent="0.3">
      <c r="A58" s="7" t="s">
        <v>226</v>
      </c>
      <c r="I58" s="81">
        <v>0</v>
      </c>
    </row>
    <row r="59" spans="1:9" x14ac:dyDescent="0.3">
      <c r="A59" s="7" t="s">
        <v>227</v>
      </c>
      <c r="I59" s="81">
        <v>0</v>
      </c>
    </row>
    <row r="60" spans="1:9" x14ac:dyDescent="0.3">
      <c r="A60" s="7" t="s">
        <v>228</v>
      </c>
      <c r="I60" s="81">
        <v>0</v>
      </c>
    </row>
    <row r="61" spans="1:9" x14ac:dyDescent="0.3">
      <c r="A61" s="7" t="s">
        <v>229</v>
      </c>
      <c r="I61" s="81">
        <v>0</v>
      </c>
    </row>
    <row r="62" spans="1:9" x14ac:dyDescent="0.3">
      <c r="A62" s="7" t="s">
        <v>230</v>
      </c>
      <c r="I62" s="81">
        <v>0</v>
      </c>
    </row>
    <row r="63" spans="1:9" x14ac:dyDescent="0.3">
      <c r="A63" s="7" t="s">
        <v>231</v>
      </c>
      <c r="I63" s="81">
        <v>0</v>
      </c>
    </row>
    <row r="64" spans="1:9" x14ac:dyDescent="0.3">
      <c r="A64" s="7" t="s">
        <v>232</v>
      </c>
      <c r="I64" s="81">
        <v>0</v>
      </c>
    </row>
    <row r="65" spans="1:9" x14ac:dyDescent="0.3">
      <c r="A65" s="7" t="s">
        <v>233</v>
      </c>
      <c r="I65" s="81">
        <v>0</v>
      </c>
    </row>
    <row r="66" spans="1:9" x14ac:dyDescent="0.3">
      <c r="A66" s="7" t="s">
        <v>234</v>
      </c>
      <c r="I66" s="81">
        <v>0</v>
      </c>
    </row>
    <row r="67" spans="1:9" x14ac:dyDescent="0.3">
      <c r="A67" s="7" t="s">
        <v>235</v>
      </c>
      <c r="I67" s="81">
        <v>0</v>
      </c>
    </row>
    <row r="68" spans="1:9" x14ac:dyDescent="0.3">
      <c r="A68" s="7" t="s">
        <v>236</v>
      </c>
      <c r="I68" s="81">
        <v>0</v>
      </c>
    </row>
    <row r="69" spans="1:9" x14ac:dyDescent="0.3">
      <c r="A69" s="7" t="s">
        <v>237</v>
      </c>
      <c r="I69" s="81">
        <v>0</v>
      </c>
    </row>
    <row r="70" spans="1:9" x14ac:dyDescent="0.3">
      <c r="A70" s="7" t="s">
        <v>238</v>
      </c>
      <c r="I70" s="81">
        <v>0</v>
      </c>
    </row>
    <row r="71" spans="1:9" x14ac:dyDescent="0.3">
      <c r="A71" s="7" t="s">
        <v>239</v>
      </c>
      <c r="I71" s="81">
        <v>0</v>
      </c>
    </row>
    <row r="72" spans="1:9" x14ac:dyDescent="0.3">
      <c r="A72" s="7" t="s">
        <v>240</v>
      </c>
      <c r="I72" s="81">
        <v>0</v>
      </c>
    </row>
    <row r="73" spans="1:9" x14ac:dyDescent="0.3">
      <c r="A73" s="7" t="s">
        <v>241</v>
      </c>
      <c r="I73" s="81">
        <v>0</v>
      </c>
    </row>
    <row r="74" spans="1:9" x14ac:dyDescent="0.3">
      <c r="A74" s="7" t="s">
        <v>242</v>
      </c>
      <c r="I74" s="81">
        <v>0</v>
      </c>
    </row>
    <row r="75" spans="1:9" x14ac:dyDescent="0.3">
      <c r="A75" s="7" t="s">
        <v>243</v>
      </c>
      <c r="I75" s="81">
        <v>0</v>
      </c>
    </row>
    <row r="76" spans="1:9" x14ac:dyDescent="0.3">
      <c r="A76" s="7" t="s">
        <v>244</v>
      </c>
      <c r="I76" s="81">
        <v>0</v>
      </c>
    </row>
    <row r="77" spans="1:9" x14ac:dyDescent="0.3">
      <c r="A77" s="7" t="s">
        <v>245</v>
      </c>
      <c r="I77" s="81">
        <v>0</v>
      </c>
    </row>
    <row r="78" spans="1:9" x14ac:dyDescent="0.3">
      <c r="A78" s="7" t="s">
        <v>246</v>
      </c>
      <c r="I78" s="81">
        <v>0</v>
      </c>
    </row>
    <row r="79" spans="1:9" x14ac:dyDescent="0.3">
      <c r="A79" s="7" t="s">
        <v>247</v>
      </c>
      <c r="I79" s="81">
        <v>0</v>
      </c>
    </row>
    <row r="80" spans="1:9" x14ac:dyDescent="0.3">
      <c r="A80" s="7" t="s">
        <v>248</v>
      </c>
      <c r="I80" s="81">
        <v>0</v>
      </c>
    </row>
    <row r="81" spans="1:9" x14ac:dyDescent="0.3">
      <c r="A81" s="7" t="s">
        <v>249</v>
      </c>
      <c r="I81" s="81">
        <v>0</v>
      </c>
    </row>
    <row r="82" spans="1:9" x14ac:dyDescent="0.3">
      <c r="A82" s="7" t="s">
        <v>250</v>
      </c>
      <c r="I82" s="81">
        <v>0</v>
      </c>
    </row>
    <row r="83" spans="1:9" x14ac:dyDescent="0.3">
      <c r="A83" s="7" t="s">
        <v>251</v>
      </c>
      <c r="I83" s="81">
        <v>0</v>
      </c>
    </row>
    <row r="84" spans="1:9" x14ac:dyDescent="0.3">
      <c r="A84" s="7" t="s">
        <v>252</v>
      </c>
      <c r="I84" s="81">
        <v>0</v>
      </c>
    </row>
    <row r="85" spans="1:9" x14ac:dyDescent="0.3">
      <c r="A85" s="7" t="s">
        <v>253</v>
      </c>
      <c r="I85" s="81">
        <v>0</v>
      </c>
    </row>
    <row r="86" spans="1:9" x14ac:dyDescent="0.3">
      <c r="A86" s="7" t="s">
        <v>254</v>
      </c>
      <c r="I86" s="81">
        <v>0</v>
      </c>
    </row>
    <row r="87" spans="1:9" x14ac:dyDescent="0.3">
      <c r="A87" s="7" t="s">
        <v>255</v>
      </c>
      <c r="I87" s="81">
        <v>0</v>
      </c>
    </row>
    <row r="88" spans="1:9" x14ac:dyDescent="0.3">
      <c r="A88" s="7" t="s">
        <v>256</v>
      </c>
      <c r="I88" s="81">
        <v>0</v>
      </c>
    </row>
    <row r="89" spans="1:9" x14ac:dyDescent="0.3">
      <c r="A89" s="7" t="s">
        <v>257</v>
      </c>
      <c r="I89" s="81">
        <v>0</v>
      </c>
    </row>
    <row r="90" spans="1:9" x14ac:dyDescent="0.3">
      <c r="A90" s="7" t="s">
        <v>258</v>
      </c>
      <c r="I90" s="81">
        <v>0</v>
      </c>
    </row>
    <row r="91" spans="1:9" x14ac:dyDescent="0.3">
      <c r="A91" s="7" t="s">
        <v>259</v>
      </c>
      <c r="I91" s="81">
        <v>0</v>
      </c>
    </row>
    <row r="92" spans="1:9" x14ac:dyDescent="0.3">
      <c r="A92" s="7" t="s">
        <v>260</v>
      </c>
      <c r="I92" s="81">
        <v>0</v>
      </c>
    </row>
    <row r="93" spans="1:9" x14ac:dyDescent="0.3">
      <c r="A93" s="7" t="s">
        <v>261</v>
      </c>
      <c r="I93" s="81">
        <v>0</v>
      </c>
    </row>
    <row r="94" spans="1:9" x14ac:dyDescent="0.3">
      <c r="A94" s="7" t="s">
        <v>262</v>
      </c>
      <c r="I94" s="81">
        <v>0</v>
      </c>
    </row>
    <row r="95" spans="1:9" x14ac:dyDescent="0.3">
      <c r="A95" s="7" t="s">
        <v>263</v>
      </c>
      <c r="I95" s="81">
        <v>0</v>
      </c>
    </row>
    <row r="96" spans="1:9" x14ac:dyDescent="0.3">
      <c r="A96" s="7" t="s">
        <v>264</v>
      </c>
      <c r="I96" s="81">
        <v>0</v>
      </c>
    </row>
    <row r="97" spans="1:9" x14ac:dyDescent="0.3">
      <c r="A97" s="7" t="s">
        <v>265</v>
      </c>
      <c r="I97" s="81">
        <v>0</v>
      </c>
    </row>
    <row r="98" spans="1:9" x14ac:dyDescent="0.3">
      <c r="A98" s="7" t="s">
        <v>266</v>
      </c>
      <c r="I98" s="81">
        <v>0</v>
      </c>
    </row>
    <row r="99" spans="1:9" x14ac:dyDescent="0.3">
      <c r="A99" s="7" t="s">
        <v>267</v>
      </c>
      <c r="I99" s="81">
        <v>0</v>
      </c>
    </row>
    <row r="100" spans="1:9" x14ac:dyDescent="0.3">
      <c r="A100" s="7" t="s">
        <v>268</v>
      </c>
      <c r="I100" s="81">
        <v>0</v>
      </c>
    </row>
    <row r="101" spans="1:9" x14ac:dyDescent="0.3">
      <c r="A101" s="7" t="s">
        <v>269</v>
      </c>
      <c r="I101" s="81"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B17B-D192-4C14-9899-BE927033F18E}">
  <dimension ref="A2:F50"/>
  <sheetViews>
    <sheetView zoomScaleNormal="100" workbookViewId="0">
      <selection activeCell="F12" sqref="F12"/>
    </sheetView>
  </sheetViews>
  <sheetFormatPr defaultRowHeight="16.5" x14ac:dyDescent="0.3"/>
  <cols>
    <col min="1" max="2" width="9" style="81"/>
    <col min="3" max="3" width="12" style="81" customWidth="1"/>
    <col min="4" max="4" width="32.5" style="81" customWidth="1"/>
    <col min="5" max="5" width="42.5" style="81" customWidth="1"/>
    <col min="6" max="6" width="49.5" style="81" customWidth="1"/>
    <col min="7" max="16384" width="9" style="81"/>
  </cols>
  <sheetData>
    <row r="2" spans="1:6" x14ac:dyDescent="0.3">
      <c r="A2" s="81" t="s">
        <v>114</v>
      </c>
      <c r="B2" s="81" t="s">
        <v>116</v>
      </c>
      <c r="F2" s="81" t="s">
        <v>117</v>
      </c>
    </row>
    <row r="3" spans="1:6" x14ac:dyDescent="0.3">
      <c r="A3" s="81">
        <v>3</v>
      </c>
      <c r="B3" s="81">
        <v>1</v>
      </c>
      <c r="C3" s="81" t="s">
        <v>125</v>
      </c>
      <c r="D3" s="81" t="s">
        <v>168</v>
      </c>
      <c r="E3" s="81" t="s">
        <v>168</v>
      </c>
    </row>
    <row r="4" spans="1:6" x14ac:dyDescent="0.3">
      <c r="C4" s="81">
        <v>1</v>
      </c>
      <c r="D4" s="81" t="s">
        <v>127</v>
      </c>
      <c r="E4" s="81" t="s">
        <v>158</v>
      </c>
      <c r="F4" s="86" t="s">
        <v>165</v>
      </c>
    </row>
    <row r="5" spans="1:6" x14ac:dyDescent="0.3">
      <c r="C5" s="81">
        <v>2</v>
      </c>
      <c r="D5" s="81" t="s">
        <v>126</v>
      </c>
      <c r="E5" s="81" t="s">
        <v>159</v>
      </c>
      <c r="F5" s="86"/>
    </row>
    <row r="6" spans="1:6" x14ac:dyDescent="0.3">
      <c r="C6" s="81">
        <v>3</v>
      </c>
      <c r="D6" s="81" t="s">
        <v>126</v>
      </c>
      <c r="E6" s="81" t="s">
        <v>160</v>
      </c>
      <c r="F6" s="81" t="s">
        <v>164</v>
      </c>
    </row>
    <row r="7" spans="1:6" x14ac:dyDescent="0.3">
      <c r="C7" s="81">
        <v>4</v>
      </c>
      <c r="D7" s="81" t="s">
        <v>128</v>
      </c>
      <c r="E7" s="81" t="s">
        <v>161</v>
      </c>
    </row>
    <row r="8" spans="1:6" x14ac:dyDescent="0.3">
      <c r="C8" s="81">
        <v>5</v>
      </c>
      <c r="D8" s="81" t="s">
        <v>128</v>
      </c>
      <c r="E8" s="81" t="s">
        <v>162</v>
      </c>
    </row>
    <row r="9" spans="1:6" x14ac:dyDescent="0.3">
      <c r="C9" s="81">
        <v>6</v>
      </c>
      <c r="D9" s="81" t="s">
        <v>128</v>
      </c>
      <c r="E9" s="81" t="s">
        <v>163</v>
      </c>
    </row>
    <row r="10" spans="1:6" x14ac:dyDescent="0.3">
      <c r="F10" s="81" t="s">
        <v>169</v>
      </c>
    </row>
    <row r="11" spans="1:6" x14ac:dyDescent="0.3">
      <c r="B11" s="81">
        <v>2</v>
      </c>
      <c r="C11" s="81" t="s">
        <v>129</v>
      </c>
    </row>
    <row r="12" spans="1:6" x14ac:dyDescent="0.3">
      <c r="C12" s="81">
        <v>1</v>
      </c>
      <c r="D12" s="81" t="s">
        <v>130</v>
      </c>
      <c r="E12" s="81" t="s">
        <v>270</v>
      </c>
      <c r="F12" s="81" t="s">
        <v>274</v>
      </c>
    </row>
    <row r="13" spans="1:6" x14ac:dyDescent="0.3">
      <c r="C13" s="81">
        <v>2</v>
      </c>
      <c r="D13" s="81" t="s">
        <v>131</v>
      </c>
      <c r="E13" s="81" t="s">
        <v>278</v>
      </c>
      <c r="F13" s="81" t="s">
        <v>275</v>
      </c>
    </row>
    <row r="14" spans="1:6" x14ac:dyDescent="0.3">
      <c r="C14" s="81">
        <v>3</v>
      </c>
      <c r="D14" s="81" t="s">
        <v>132</v>
      </c>
      <c r="E14" s="81" t="s">
        <v>277</v>
      </c>
      <c r="F14" s="81" t="s">
        <v>276</v>
      </c>
    </row>
    <row r="15" spans="1:6" x14ac:dyDescent="0.3">
      <c r="C15" s="81">
        <v>4</v>
      </c>
      <c r="D15" s="81" t="s">
        <v>133</v>
      </c>
      <c r="E15" s="81" t="s">
        <v>271</v>
      </c>
      <c r="F15" s="81" t="s">
        <v>279</v>
      </c>
    </row>
    <row r="16" spans="1:6" x14ac:dyDescent="0.3">
      <c r="C16" s="81">
        <v>5</v>
      </c>
      <c r="D16" s="81" t="s">
        <v>134</v>
      </c>
      <c r="E16" s="81" t="s">
        <v>272</v>
      </c>
    </row>
    <row r="17" spans="2:6" x14ac:dyDescent="0.3">
      <c r="C17" s="81">
        <v>6</v>
      </c>
      <c r="D17" s="81" t="s">
        <v>135</v>
      </c>
      <c r="E17" s="81" t="s">
        <v>273</v>
      </c>
      <c r="F17" s="81" t="s">
        <v>280</v>
      </c>
    </row>
    <row r="19" spans="2:6" x14ac:dyDescent="0.3">
      <c r="B19" s="81">
        <v>3</v>
      </c>
      <c r="C19" s="81" t="s">
        <v>136</v>
      </c>
    </row>
    <row r="20" spans="2:6" x14ac:dyDescent="0.3">
      <c r="C20" s="81">
        <v>1</v>
      </c>
      <c r="D20" s="81" t="s">
        <v>137</v>
      </c>
    </row>
    <row r="21" spans="2:6" x14ac:dyDescent="0.3">
      <c r="C21" s="81">
        <v>2</v>
      </c>
      <c r="D21" s="81" t="s">
        <v>137</v>
      </c>
    </row>
    <row r="22" spans="2:6" x14ac:dyDescent="0.3">
      <c r="C22" s="81">
        <v>3</v>
      </c>
      <c r="D22" s="81" t="s">
        <v>138</v>
      </c>
    </row>
    <row r="23" spans="2:6" x14ac:dyDescent="0.3">
      <c r="C23" s="81">
        <v>4</v>
      </c>
      <c r="D23" s="81" t="s">
        <v>139</v>
      </c>
    </row>
    <row r="24" spans="2:6" x14ac:dyDescent="0.3">
      <c r="C24" s="81">
        <v>5</v>
      </c>
      <c r="D24" s="81" t="s">
        <v>140</v>
      </c>
    </row>
    <row r="25" spans="2:6" x14ac:dyDescent="0.3">
      <c r="C25" s="81">
        <v>6</v>
      </c>
      <c r="D25" s="81" t="s">
        <v>141</v>
      </c>
    </row>
    <row r="27" spans="2:6" x14ac:dyDescent="0.3">
      <c r="B27" s="81">
        <v>4</v>
      </c>
      <c r="C27" s="81" t="s">
        <v>142</v>
      </c>
    </row>
    <row r="28" spans="2:6" x14ac:dyDescent="0.3">
      <c r="C28" s="81">
        <v>1</v>
      </c>
      <c r="D28" s="81" t="s">
        <v>143</v>
      </c>
    </row>
    <row r="29" spans="2:6" x14ac:dyDescent="0.3">
      <c r="C29" s="81">
        <v>2</v>
      </c>
      <c r="D29" s="81" t="s">
        <v>144</v>
      </c>
    </row>
    <row r="30" spans="2:6" x14ac:dyDescent="0.3">
      <c r="C30" s="81">
        <v>3</v>
      </c>
      <c r="D30" s="81" t="s">
        <v>144</v>
      </c>
    </row>
    <row r="31" spans="2:6" x14ac:dyDescent="0.3">
      <c r="C31" s="81">
        <v>4</v>
      </c>
      <c r="D31" s="81" t="s">
        <v>144</v>
      </c>
    </row>
    <row r="32" spans="2:6" x14ac:dyDescent="0.3">
      <c r="C32" s="81">
        <v>5</v>
      </c>
      <c r="D32" s="81" t="s">
        <v>144</v>
      </c>
    </row>
    <row r="34" spans="2:4" x14ac:dyDescent="0.3">
      <c r="B34" s="81">
        <v>5</v>
      </c>
      <c r="C34" s="81" t="s">
        <v>145</v>
      </c>
    </row>
    <row r="35" spans="2:4" x14ac:dyDescent="0.3">
      <c r="C35" s="81">
        <v>1</v>
      </c>
      <c r="D35" s="81" t="s">
        <v>146</v>
      </c>
    </row>
    <row r="36" spans="2:4" x14ac:dyDescent="0.3">
      <c r="C36" s="81">
        <v>2</v>
      </c>
      <c r="D36" s="81" t="s">
        <v>147</v>
      </c>
    </row>
    <row r="37" spans="2:4" x14ac:dyDescent="0.3">
      <c r="C37" s="81">
        <v>3</v>
      </c>
      <c r="D37" s="81" t="s">
        <v>148</v>
      </c>
    </row>
    <row r="38" spans="2:4" x14ac:dyDescent="0.3">
      <c r="C38" s="81">
        <v>4</v>
      </c>
      <c r="D38" s="81" t="s">
        <v>149</v>
      </c>
    </row>
    <row r="39" spans="2:4" x14ac:dyDescent="0.3">
      <c r="C39" s="81">
        <v>5</v>
      </c>
      <c r="D39" s="81" t="s">
        <v>150</v>
      </c>
    </row>
    <row r="40" spans="2:4" x14ac:dyDescent="0.3">
      <c r="C40" s="81">
        <v>6</v>
      </c>
      <c r="D40" s="81" t="s">
        <v>151</v>
      </c>
    </row>
    <row r="42" spans="2:4" x14ac:dyDescent="0.3">
      <c r="B42" s="81">
        <v>6</v>
      </c>
      <c r="C42" s="81" t="s">
        <v>152</v>
      </c>
    </row>
    <row r="43" spans="2:4" x14ac:dyDescent="0.3">
      <c r="C43" s="81">
        <v>1</v>
      </c>
      <c r="D43" s="81" t="s">
        <v>137</v>
      </c>
    </row>
    <row r="44" spans="2:4" x14ac:dyDescent="0.3">
      <c r="C44" s="81">
        <v>2</v>
      </c>
      <c r="D44" s="81" t="s">
        <v>153</v>
      </c>
    </row>
    <row r="45" spans="2:4" x14ac:dyDescent="0.3">
      <c r="C45" s="81">
        <v>3</v>
      </c>
      <c r="D45" s="81" t="s">
        <v>153</v>
      </c>
    </row>
    <row r="46" spans="2:4" x14ac:dyDescent="0.3">
      <c r="C46" s="81">
        <v>4</v>
      </c>
      <c r="D46" s="81" t="s">
        <v>154</v>
      </c>
    </row>
    <row r="47" spans="2:4" x14ac:dyDescent="0.3">
      <c r="C47" s="81">
        <v>5</v>
      </c>
      <c r="D47" s="81" t="s">
        <v>155</v>
      </c>
    </row>
    <row r="48" spans="2:4" x14ac:dyDescent="0.3">
      <c r="C48" s="81">
        <v>6</v>
      </c>
      <c r="D48" s="81" t="s">
        <v>156</v>
      </c>
    </row>
    <row r="49" spans="3:4" x14ac:dyDescent="0.3">
      <c r="C49" s="81">
        <v>7</v>
      </c>
      <c r="D49" s="81" t="s">
        <v>156</v>
      </c>
    </row>
    <row r="50" spans="3:4" x14ac:dyDescent="0.3">
      <c r="C50" s="81">
        <v>8</v>
      </c>
      <c r="D50" s="81" t="s">
        <v>157</v>
      </c>
    </row>
  </sheetData>
  <mergeCells count="1">
    <mergeCell ref="F4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문제 소요시간</vt:lpstr>
      <vt:lpstr>나이도별 소요시간</vt:lpstr>
      <vt:lpstr>감정</vt:lpstr>
      <vt:lpstr>문제집 DB 과정</vt:lpstr>
      <vt:lpstr>문제집형 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</dc:creator>
  <cp:lastModifiedBy>82108</cp:lastModifiedBy>
  <dcterms:created xsi:type="dcterms:W3CDTF">2021-06-29T17:34:13Z</dcterms:created>
  <dcterms:modified xsi:type="dcterms:W3CDTF">2021-07-12T06:34:32Z</dcterms:modified>
</cp:coreProperties>
</file>