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filterPrivacy="1" defaultThemeVersion="124226"/>
  <xr:revisionPtr revIDLastSave="113" documentId="11_4B629A1140A5B1FEE241469F73CAC621CC7CA3B0" xr6:coauthVersionLast="47" xr6:coauthVersionMax="47" xr10:uidLastSave="{CAFDC5A9-21AA-4732-9A38-0308E7EE1692}"/>
  <bookViews>
    <workbookView xWindow="240" yWindow="105" windowWidth="14805" windowHeight="8010" activeTab="2" xr2:uid="{00000000-000D-0000-FFFF-FFFF00000000}"/>
  </bookViews>
  <sheets>
    <sheet name="Sheet1 (3)" sheetId="6" r:id="rId1"/>
    <sheet name="Sheet1 (2)" sheetId="5" r:id="rId2"/>
    <sheet name="Sheet1" sheetId="1" r:id="rId3"/>
    <sheet name="Sheet2" sheetId="2" r:id="rId4"/>
    <sheet name="Sheet4" sheetId="4" r:id="rId5"/>
    <sheet name="Sheet3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L17" i="6"/>
  <c r="C34" i="6"/>
  <c r="H34" i="6" s="1"/>
  <c r="H33" i="6"/>
  <c r="C21" i="6"/>
  <c r="H21" i="6" s="1"/>
  <c r="H20" i="6"/>
  <c r="C7" i="6"/>
  <c r="C2" i="6"/>
  <c r="H36" i="5"/>
  <c r="C36" i="5"/>
  <c r="F30" i="5"/>
  <c r="C34" i="5"/>
  <c r="H34" i="5" s="1"/>
  <c r="H33" i="5"/>
  <c r="C21" i="5"/>
  <c r="H21" i="5" s="1"/>
  <c r="H20" i="5"/>
  <c r="C7" i="5"/>
  <c r="C2" i="5"/>
  <c r="C43" i="1"/>
  <c r="C34" i="1"/>
  <c r="H34" i="1"/>
  <c r="H33" i="1"/>
  <c r="H20" i="1"/>
  <c r="C21" i="1"/>
  <c r="H21" i="1"/>
  <c r="C7" i="1"/>
  <c r="C2" i="1"/>
  <c r="F36" i="1"/>
  <c r="H36" i="1" s="1"/>
  <c r="F23" i="1"/>
  <c r="F30" i="1"/>
  <c r="L30" i="1"/>
  <c r="C39" i="1"/>
  <c r="F31" i="1"/>
  <c r="L31" i="1"/>
  <c r="F18" i="1"/>
  <c r="L18" i="1"/>
  <c r="C22" i="1"/>
  <c r="C23" i="1"/>
  <c r="H23" i="1"/>
  <c r="F17" i="1"/>
  <c r="L17" i="1"/>
  <c r="C35" i="1"/>
  <c r="F36" i="6" l="1"/>
  <c r="F23" i="6"/>
  <c r="C12" i="6"/>
  <c r="F31" i="6"/>
  <c r="L31" i="6" s="1"/>
  <c r="C35" i="6" s="1"/>
  <c r="C36" i="6" s="1"/>
  <c r="H36" i="6" s="1"/>
  <c r="F30" i="6"/>
  <c r="L30" i="6" s="1"/>
  <c r="C39" i="6" s="1"/>
  <c r="C43" i="6" s="1"/>
  <c r="F18" i="6"/>
  <c r="L18" i="6" s="1"/>
  <c r="C22" i="6" s="1"/>
  <c r="C23" i="6" s="1"/>
  <c r="H23" i="6" s="1"/>
  <c r="F17" i="6"/>
  <c r="F36" i="5"/>
  <c r="F23" i="5"/>
  <c r="C12" i="5"/>
  <c r="F31" i="5"/>
  <c r="L31" i="5" s="1"/>
  <c r="C35" i="5" s="1"/>
  <c r="L30" i="5"/>
  <c r="C39" i="5" s="1"/>
  <c r="C43" i="5" s="1"/>
  <c r="F18" i="5"/>
  <c r="L18" i="5" s="1"/>
  <c r="C22" i="5" s="1"/>
  <c r="C23" i="5" s="1"/>
  <c r="H23" i="5" s="1"/>
  <c r="F17" i="5"/>
  <c r="L17" i="5" s="1"/>
</calcChain>
</file>

<file path=xl/sharedStrings.xml><?xml version="1.0" encoding="utf-8"?>
<sst xmlns="http://schemas.openxmlformats.org/spreadsheetml/2006/main" count="207" uniqueCount="42">
  <si>
    <t>Working load</t>
  </si>
  <si>
    <t>kN</t>
  </si>
  <si>
    <t>Factored load</t>
  </si>
  <si>
    <r>
      <t>Boundary cond</t>
    </r>
    <r>
      <rPr>
        <vertAlign val="superscript"/>
        <sz val="11"/>
        <color theme="1"/>
        <rFont val="Calibri"/>
        <family val="2"/>
        <scheme val="minor"/>
      </rPr>
      <t>n</t>
    </r>
  </si>
  <si>
    <t>Both Hinged</t>
  </si>
  <si>
    <t>K</t>
  </si>
  <si>
    <t>Length of column</t>
  </si>
  <si>
    <t>m</t>
  </si>
  <si>
    <t>Effectice length kl</t>
  </si>
  <si>
    <t>To be designed using Single I section</t>
  </si>
  <si>
    <t>assume allowable stress</t>
  </si>
  <si>
    <t>mpa</t>
  </si>
  <si>
    <t>Area required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</si>
  <si>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</si>
  <si>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Using ISMB 250</t>
  </si>
  <si>
    <t>Area</t>
  </si>
  <si>
    <t>mm2</t>
  </si>
  <si>
    <t>Depth</t>
  </si>
  <si>
    <t>mm</t>
  </si>
  <si>
    <t>kl/r</t>
  </si>
  <si>
    <t>rz</t>
  </si>
  <si>
    <t>class a</t>
  </si>
  <si>
    <t>ry</t>
  </si>
  <si>
    <t>class b</t>
  </si>
  <si>
    <t>bf</t>
  </si>
  <si>
    <t>tf</t>
  </si>
  <si>
    <t>&lt;</t>
  </si>
  <si>
    <t>h/bf</t>
  </si>
  <si>
    <t>&gt;</t>
  </si>
  <si>
    <t xml:space="preserve">Strength of the column </t>
  </si>
  <si>
    <t>Iteration 2</t>
  </si>
  <si>
    <t>Using ISMB 175</t>
  </si>
  <si>
    <t>Strength of the column  in YY axis</t>
  </si>
  <si>
    <t>Strength of the column  in ZZ</t>
  </si>
  <si>
    <t>Ratio</t>
  </si>
  <si>
    <t>+</t>
  </si>
  <si>
    <t>One end is hinged and the other one is fixed</t>
  </si>
  <si>
    <t>Effectice length</t>
  </si>
  <si>
    <t>Using ISMB 225</t>
  </si>
  <si>
    <t>l/r</t>
  </si>
  <si>
    <t>gfy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</si>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</sst>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299507</xdr:colOff>
      <xdr:row>1</xdr:row>
      <xdr:rowOff>31750</xdr:rowOff>
    </xdr:from>
    <xdr:to>
      <xdr:col>16</xdr:col>
      <xdr:colOff>447674</xdr:colOff>
      <xdr:row>14</xdr:row>
      <xdr:rowOff>17992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96B739-BAA0-492B-9849-C61E36189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5520" t="29036" r="41098" b="36821"/>
        <a:stretch>
          <a:fillRect/>
        </a:stretch>
      </xdr:blipFill>
      <xdr:spPr bwMode="auto">
        <a:xfrm>
          <a:off x="6928907" y="222250"/>
          <a:ext cx="5634567" cy="2519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7107</xdr:colOff>
      <xdr:row>0</xdr:row>
      <xdr:rowOff>0</xdr:rowOff>
    </xdr:from>
    <xdr:to>
      <xdr:col>30</xdr:col>
      <xdr:colOff>479122</xdr:colOff>
      <xdr:row>17</xdr:row>
      <xdr:rowOff>60325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7F48E5-9A15-4580-8D54-82058B6A6AA9}"/>
            </a:ext>
            <a:ext uri="{147F2762-F138-4A5C-976F-8EAC2B608ADB}">
              <a16:predDERef xmlns:a16="http://schemas.microsoft.com/office/drawing/2014/main" pred="{2996B739-BAA0-492B-9849-C61E36189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1068" t="15770" r="24384" b="38624"/>
        <a:stretch>
          <a:fillRect/>
        </a:stretch>
      </xdr:blipFill>
      <xdr:spPr bwMode="auto">
        <a:xfrm>
          <a:off x="12732507" y="0"/>
          <a:ext cx="8396815" cy="3355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392340</xdr:colOff>
      <xdr:row>15</xdr:row>
      <xdr:rowOff>179160</xdr:rowOff>
    </xdr:from>
    <xdr:to>
      <xdr:col>32</xdr:col>
      <xdr:colOff>351518</xdr:colOff>
      <xdr:row>46</xdr:row>
      <xdr:rowOff>29481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83395B-FAA2-46A4-9A6B-AFFBFFA48D58}"/>
            </a:ext>
            <a:ext uri="{147F2762-F138-4A5C-976F-8EAC2B608ADB}">
              <a16:predDERef xmlns:a16="http://schemas.microsoft.com/office/drawing/2014/main" pred="{B97F48E5-9A15-4580-8D54-82058B6A6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6139" t="15811" r="32632" b="5506"/>
        <a:stretch>
          <a:fillRect/>
        </a:stretch>
      </xdr:blipFill>
      <xdr:spPr bwMode="auto">
        <a:xfrm>
          <a:off x="15556140" y="3093810"/>
          <a:ext cx="6664778" cy="57558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294368</xdr:colOff>
      <xdr:row>16</xdr:row>
      <xdr:rowOff>96157</xdr:rowOff>
    </xdr:from>
    <xdr:to>
      <xdr:col>21</xdr:col>
      <xdr:colOff>471262</xdr:colOff>
      <xdr:row>43</xdr:row>
      <xdr:rowOff>41728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9CAB82-0D0B-4EE9-8D43-9299C6B07A8C}"/>
            </a:ext>
            <a:ext uri="{147F2762-F138-4A5C-976F-8EAC2B608ADB}">
              <a16:predDERef xmlns:a16="http://schemas.microsoft.com/office/drawing/2014/main" pred="{F683395B-FAA2-46A4-9A6B-AFFBFFA48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3115" t="18601" r="38047" b="11830"/>
        <a:stretch>
          <a:fillRect/>
        </a:stretch>
      </xdr:blipFill>
      <xdr:spPr bwMode="auto">
        <a:xfrm>
          <a:off x="10581368" y="3201307"/>
          <a:ext cx="5053694" cy="50890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299507</xdr:colOff>
      <xdr:row>1</xdr:row>
      <xdr:rowOff>31750</xdr:rowOff>
    </xdr:from>
    <xdr:to>
      <xdr:col>16</xdr:col>
      <xdr:colOff>447674</xdr:colOff>
      <xdr:row>14</xdr:row>
      <xdr:rowOff>17992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8514F2-8083-4A40-906B-5E9526D7C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5520" t="29036" r="41098" b="36821"/>
        <a:stretch>
          <a:fillRect/>
        </a:stretch>
      </xdr:blipFill>
      <xdr:spPr bwMode="auto">
        <a:xfrm>
          <a:off x="6928907" y="222250"/>
          <a:ext cx="5634567" cy="2519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7107</xdr:colOff>
      <xdr:row>0</xdr:row>
      <xdr:rowOff>0</xdr:rowOff>
    </xdr:from>
    <xdr:to>
      <xdr:col>30</xdr:col>
      <xdr:colOff>479122</xdr:colOff>
      <xdr:row>17</xdr:row>
      <xdr:rowOff>60325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DFFCD-100D-4114-BB77-35C5D897D0B2}"/>
            </a:ext>
            <a:ext uri="{147F2762-F138-4A5C-976F-8EAC2B608ADB}">
              <a16:predDERef xmlns:a16="http://schemas.microsoft.com/office/drawing/2014/main" pred="{288514F2-8083-4A40-906B-5E9526D7C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1068" t="15770" r="24384" b="38624"/>
        <a:stretch>
          <a:fillRect/>
        </a:stretch>
      </xdr:blipFill>
      <xdr:spPr bwMode="auto">
        <a:xfrm>
          <a:off x="12732507" y="0"/>
          <a:ext cx="8396815" cy="3355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392340</xdr:colOff>
      <xdr:row>15</xdr:row>
      <xdr:rowOff>179160</xdr:rowOff>
    </xdr:from>
    <xdr:to>
      <xdr:col>32</xdr:col>
      <xdr:colOff>351518</xdr:colOff>
      <xdr:row>46</xdr:row>
      <xdr:rowOff>29481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7ABF41-3060-4B3A-B8E6-D82D95CD2F80}"/>
            </a:ext>
            <a:ext uri="{147F2762-F138-4A5C-976F-8EAC2B608ADB}">
              <a16:predDERef xmlns:a16="http://schemas.microsoft.com/office/drawing/2014/main" pred="{D38DFFCD-100D-4114-BB77-35C5D897D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6139" t="15811" r="32632" b="5506"/>
        <a:stretch>
          <a:fillRect/>
        </a:stretch>
      </xdr:blipFill>
      <xdr:spPr bwMode="auto">
        <a:xfrm>
          <a:off x="15556140" y="3093810"/>
          <a:ext cx="6664778" cy="57558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294368</xdr:colOff>
      <xdr:row>16</xdr:row>
      <xdr:rowOff>96157</xdr:rowOff>
    </xdr:from>
    <xdr:to>
      <xdr:col>21</xdr:col>
      <xdr:colOff>471262</xdr:colOff>
      <xdr:row>43</xdr:row>
      <xdr:rowOff>41728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170C11-C740-47B1-8885-5EB1C2A8B49E}"/>
            </a:ext>
            <a:ext uri="{147F2762-F138-4A5C-976F-8EAC2B608ADB}">
              <a16:predDERef xmlns:a16="http://schemas.microsoft.com/office/drawing/2014/main" pred="{C67ABF41-3060-4B3A-B8E6-D82D95CD2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3115" t="18601" r="38047" b="11830"/>
        <a:stretch>
          <a:fillRect/>
        </a:stretch>
      </xdr:blipFill>
      <xdr:spPr bwMode="auto">
        <a:xfrm>
          <a:off x="10581368" y="3201307"/>
          <a:ext cx="5053694" cy="50890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299507</xdr:colOff>
      <xdr:row>1</xdr:row>
      <xdr:rowOff>31750</xdr:rowOff>
    </xdr:from>
    <xdr:to>
      <xdr:col>16</xdr:col>
      <xdr:colOff>447674</xdr:colOff>
      <xdr:row>14</xdr:row>
      <xdr:rowOff>17992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5520" t="29036" r="41098" b="36821"/>
        <a:stretch>
          <a:fillRect/>
        </a:stretch>
      </xdr:blipFill>
      <xdr:spPr bwMode="auto">
        <a:xfrm>
          <a:off x="6928907" y="222250"/>
          <a:ext cx="5634567" cy="24913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7107</xdr:colOff>
      <xdr:row>0</xdr:row>
      <xdr:rowOff>0</xdr:rowOff>
    </xdr:from>
    <xdr:to>
      <xdr:col>30</xdr:col>
      <xdr:colOff>479122</xdr:colOff>
      <xdr:row>17</xdr:row>
      <xdr:rowOff>60325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1068" t="15770" r="24384" b="38624"/>
        <a:stretch>
          <a:fillRect/>
        </a:stretch>
      </xdr:blipFill>
      <xdr:spPr bwMode="auto">
        <a:xfrm>
          <a:off x="12770607" y="0"/>
          <a:ext cx="8432194" cy="33246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392340</xdr:colOff>
      <xdr:row>15</xdr:row>
      <xdr:rowOff>179160</xdr:rowOff>
    </xdr:from>
    <xdr:to>
      <xdr:col>32</xdr:col>
      <xdr:colOff>351518</xdr:colOff>
      <xdr:row>46</xdr:row>
      <xdr:rowOff>29481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6139" t="15811" r="32632" b="5506"/>
        <a:stretch>
          <a:fillRect/>
        </a:stretch>
      </xdr:blipFill>
      <xdr:spPr bwMode="auto">
        <a:xfrm>
          <a:off x="15425965" y="3100160"/>
          <a:ext cx="6594928" cy="57558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294368</xdr:colOff>
      <xdr:row>16</xdr:row>
      <xdr:rowOff>96157</xdr:rowOff>
    </xdr:from>
    <xdr:to>
      <xdr:col>21</xdr:col>
      <xdr:colOff>471262</xdr:colOff>
      <xdr:row>43</xdr:row>
      <xdr:rowOff>41728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000-000004040000}"/>
            </a:ext>
            <a:ext uri="{147F2762-F138-4A5C-976F-8EAC2B608ADB}">
              <a16:predDERef xmlns:a16="http://schemas.microsoft.com/office/drawing/2014/main" pre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3115" t="18601" r="38047" b="11830"/>
        <a:stretch>
          <a:fillRect/>
        </a:stretch>
      </xdr:blipFill>
      <xdr:spPr bwMode="auto">
        <a:xfrm>
          <a:off x="10581368" y="3172732"/>
          <a:ext cx="5053694" cy="50890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98FE-8CA9-4189-8771-6EC9656DDB7E}">
  <dimension ref="A1:L46"/>
  <sheetViews>
    <sheetView topLeftCell="A70" zoomScale="90" zoomScaleNormal="90" workbookViewId="0">
      <selection activeCell="L17" sqref="L17"/>
    </sheetView>
  </sheetViews>
  <sheetFormatPr defaultRowHeight="15"/>
  <cols>
    <col min="1" max="1" width="44.5703125" customWidth="1"/>
  </cols>
  <sheetData>
    <row r="1" spans="1:6">
      <c r="A1" t="s">
        <v>0</v>
      </c>
      <c r="C1">
        <v>250</v>
      </c>
      <c r="D1" t="s">
        <v>1</v>
      </c>
    </row>
    <row r="2" spans="1:6">
      <c r="A2" t="s">
        <v>2</v>
      </c>
      <c r="C2">
        <f>1.5*C1</f>
        <v>375</v>
      </c>
      <c r="D2" t="s">
        <v>1</v>
      </c>
    </row>
    <row r="3" spans="1:6" ht="17.25">
      <c r="A3" t="s">
        <v>3</v>
      </c>
    </row>
    <row r="4" spans="1:6">
      <c r="A4" t="s">
        <v>4</v>
      </c>
    </row>
    <row r="5" spans="1:6">
      <c r="A5" t="s">
        <v>5</v>
      </c>
      <c r="C5">
        <v>1</v>
      </c>
    </row>
    <row r="6" spans="1:6">
      <c r="A6" t="s">
        <v>6</v>
      </c>
      <c r="C6">
        <v>2.5</v>
      </c>
      <c r="D6" t="s">
        <v>7</v>
      </c>
    </row>
    <row r="7" spans="1:6">
      <c r="A7" t="s">
        <v>8</v>
      </c>
      <c r="C7">
        <f>C5*C6</f>
        <v>2.5</v>
      </c>
      <c r="D7" t="s">
        <v>7</v>
      </c>
    </row>
    <row r="9" spans="1:6">
      <c r="A9" s="1" t="s">
        <v>9</v>
      </c>
    </row>
    <row r="11" spans="1:6">
      <c r="A11" t="s">
        <v>10</v>
      </c>
      <c r="C11">
        <v>80</v>
      </c>
      <c r="D11" t="s">
        <v>11</v>
      </c>
    </row>
    <row r="12" spans="1:6" ht="17.25">
      <c r="A12" t="s">
        <v>12</v>
      </c>
      <c r="C12">
        <f>C2*1000/C11</f>
        <v>4687.5</v>
      </c>
      <c r="D12" t="s">
        <v>13</v>
      </c>
    </row>
    <row r="14" spans="1:6">
      <c r="A14" t="s">
        <v>14</v>
      </c>
    </row>
    <row r="15" spans="1:6">
      <c r="A15" t="s">
        <v>15</v>
      </c>
      <c r="C15">
        <v>4750</v>
      </c>
      <c r="D15" t="s">
        <v>16</v>
      </c>
    </row>
    <row r="16" spans="1:6">
      <c r="A16" t="s">
        <v>17</v>
      </c>
      <c r="C16">
        <v>250</v>
      </c>
      <c r="D16" t="s">
        <v>18</v>
      </c>
      <c r="F16" t="s">
        <v>19</v>
      </c>
    </row>
    <row r="17" spans="1:12">
      <c r="A17" t="s">
        <v>20</v>
      </c>
      <c r="C17">
        <v>104</v>
      </c>
      <c r="D17" t="s">
        <v>18</v>
      </c>
      <c r="E17" t="s">
        <v>21</v>
      </c>
      <c r="F17" s="3">
        <f>C7/C17*1000</f>
        <v>24.03846153846154</v>
      </c>
      <c r="H17">
        <v>20</v>
      </c>
      <c r="I17">
        <v>226</v>
      </c>
      <c r="J17">
        <v>30</v>
      </c>
      <c r="K17">
        <v>220</v>
      </c>
      <c r="L17" s="6">
        <f>I17-(I17-K17)/(J17-H17)*(F17-H17)</f>
        <v>223.57692307692307</v>
      </c>
    </row>
    <row r="18" spans="1:12">
      <c r="A18" t="s">
        <v>22</v>
      </c>
      <c r="C18">
        <v>26.5</v>
      </c>
      <c r="D18" t="s">
        <v>18</v>
      </c>
      <c r="E18" t="s">
        <v>23</v>
      </c>
      <c r="F18" s="3">
        <f>C7/C18*1000</f>
        <v>94.339622641509436</v>
      </c>
      <c r="H18">
        <v>90</v>
      </c>
      <c r="I18">
        <v>134</v>
      </c>
      <c r="J18">
        <v>100</v>
      </c>
      <c r="K18">
        <v>118</v>
      </c>
      <c r="L18" s="6">
        <f>I18-(I18-K18)/(J18-H18)*(F18-H18)</f>
        <v>127.0566037735849</v>
      </c>
    </row>
    <row r="19" spans="1:12">
      <c r="A19" t="s">
        <v>24</v>
      </c>
      <c r="C19">
        <v>125</v>
      </c>
      <c r="D19" t="s">
        <v>18</v>
      </c>
    </row>
    <row r="20" spans="1:12">
      <c r="A20" t="s">
        <v>25</v>
      </c>
      <c r="C20">
        <v>12.5</v>
      </c>
      <c r="D20" t="s">
        <v>18</v>
      </c>
      <c r="E20" t="s">
        <v>26</v>
      </c>
      <c r="F20">
        <v>40</v>
      </c>
      <c r="G20" t="s">
        <v>18</v>
      </c>
      <c r="H20" t="b">
        <f>C20&lt;F20</f>
        <v>1</v>
      </c>
    </row>
    <row r="21" spans="1:12">
      <c r="A21" t="s">
        <v>27</v>
      </c>
      <c r="C21" s="2">
        <f>C16/C19</f>
        <v>2</v>
      </c>
      <c r="E21" t="s">
        <v>28</v>
      </c>
      <c r="F21">
        <v>1.2</v>
      </c>
      <c r="H21" t="b">
        <f>C21&gt;F21</f>
        <v>1</v>
      </c>
    </row>
    <row r="22" spans="1:12">
      <c r="C22" s="2">
        <f>L18</f>
        <v>127.0566037735849</v>
      </c>
    </row>
    <row r="23" spans="1:12">
      <c r="A23" t="s">
        <v>29</v>
      </c>
      <c r="C23" s="2">
        <f>C22*C15/1000</f>
        <v>603.51886792452831</v>
      </c>
      <c r="D23" t="s">
        <v>1</v>
      </c>
      <c r="E23" t="s">
        <v>28</v>
      </c>
      <c r="F23">
        <f>C2</f>
        <v>375</v>
      </c>
      <c r="G23" t="s">
        <v>1</v>
      </c>
      <c r="H23" t="b">
        <f>C23&gt;F23</f>
        <v>1</v>
      </c>
    </row>
    <row r="25" spans="1:12">
      <c r="A25" s="4" t="s">
        <v>30</v>
      </c>
    </row>
    <row r="27" spans="1:12">
      <c r="A27" t="s">
        <v>31</v>
      </c>
    </row>
    <row r="28" spans="1:12">
      <c r="A28" t="s">
        <v>15</v>
      </c>
      <c r="C28">
        <v>2500</v>
      </c>
      <c r="D28" t="s">
        <v>16</v>
      </c>
    </row>
    <row r="29" spans="1:12">
      <c r="A29" t="s">
        <v>17</v>
      </c>
      <c r="C29">
        <v>175</v>
      </c>
      <c r="D29" t="s">
        <v>18</v>
      </c>
    </row>
    <row r="30" spans="1:12">
      <c r="A30" t="s">
        <v>20</v>
      </c>
      <c r="C30">
        <v>71.3</v>
      </c>
      <c r="D30" t="s">
        <v>18</v>
      </c>
      <c r="E30" t="s">
        <v>21</v>
      </c>
      <c r="F30" s="3">
        <f>C7/C30*1000</f>
        <v>35.06311360448808</v>
      </c>
      <c r="H30">
        <v>30</v>
      </c>
      <c r="I30">
        <v>220</v>
      </c>
      <c r="J30">
        <v>40</v>
      </c>
      <c r="K30">
        <v>213</v>
      </c>
      <c r="L30" s="6">
        <f>I30-(I30-K30)/(J30-H30)*(F30-H30)</f>
        <v>216.45582047685835</v>
      </c>
    </row>
    <row r="31" spans="1:12">
      <c r="A31" t="s">
        <v>22</v>
      </c>
      <c r="C31">
        <v>17.600000000000001</v>
      </c>
      <c r="D31" t="s">
        <v>18</v>
      </c>
      <c r="E31" t="s">
        <v>23</v>
      </c>
      <c r="F31" s="3">
        <f>C7/C31*1000</f>
        <v>142.04545454545453</v>
      </c>
      <c r="H31">
        <v>140</v>
      </c>
      <c r="I31">
        <v>71.8</v>
      </c>
      <c r="J31">
        <v>150</v>
      </c>
      <c r="K31">
        <v>64</v>
      </c>
      <c r="L31" s="6">
        <f>I31-(I31-K31)/(J31-H31)*(F31-H31)</f>
        <v>70.204545454545467</v>
      </c>
    </row>
    <row r="32" spans="1:12">
      <c r="A32" t="s">
        <v>24</v>
      </c>
      <c r="C32">
        <v>125</v>
      </c>
      <c r="D32" t="s">
        <v>18</v>
      </c>
    </row>
    <row r="33" spans="1:11">
      <c r="A33" t="s">
        <v>25</v>
      </c>
      <c r="C33">
        <v>12.5</v>
      </c>
      <c r="D33" t="s">
        <v>18</v>
      </c>
      <c r="E33" t="s">
        <v>26</v>
      </c>
      <c r="F33">
        <v>40</v>
      </c>
      <c r="G33" t="s">
        <v>18</v>
      </c>
      <c r="H33" t="b">
        <f>C33&lt;F33</f>
        <v>1</v>
      </c>
    </row>
    <row r="34" spans="1:11">
      <c r="A34" t="s">
        <v>27</v>
      </c>
      <c r="C34" s="2">
        <f>C29/C32</f>
        <v>1.4</v>
      </c>
      <c r="E34" t="s">
        <v>28</v>
      </c>
      <c r="F34">
        <v>1.2</v>
      </c>
      <c r="H34" t="b">
        <f>C34&gt;F34</f>
        <v>1</v>
      </c>
    </row>
    <row r="35" spans="1:11">
      <c r="A35" t="s">
        <v>32</v>
      </c>
      <c r="C35" s="2">
        <f>L31</f>
        <v>70.204545454545467</v>
      </c>
    </row>
    <row r="36" spans="1:11" s="4" customFormat="1">
      <c r="A36" s="4" t="s">
        <v>29</v>
      </c>
      <c r="C36" s="2">
        <f>C35*C28/1000</f>
        <v>175.51136363636368</v>
      </c>
      <c r="D36" s="4" t="s">
        <v>1</v>
      </c>
      <c r="E36" s="4" t="s">
        <v>28</v>
      </c>
      <c r="F36" s="4">
        <f>C2</f>
        <v>375</v>
      </c>
      <c r="G36" s="4" t="s">
        <v>1</v>
      </c>
      <c r="H36" s="4" t="b">
        <f>C36&gt;F36</f>
        <v>0</v>
      </c>
    </row>
    <row r="39" spans="1:11">
      <c r="A39" t="s">
        <v>33</v>
      </c>
      <c r="C39">
        <f>L30*C28/1000</f>
        <v>541.13955119214586</v>
      </c>
    </row>
    <row r="43" spans="1:11">
      <c r="A43" t="s">
        <v>34</v>
      </c>
      <c r="C43">
        <f>C39/C36</f>
        <v>3.0832166076341094</v>
      </c>
    </row>
    <row r="46" spans="1:11">
      <c r="K46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3118-4D34-46BC-933E-9CD29E2B93B1}">
  <dimension ref="A1:L46"/>
  <sheetViews>
    <sheetView zoomScale="90" zoomScaleNormal="90" workbookViewId="0">
      <selection activeCell="C18" sqref="C18"/>
    </sheetView>
  </sheetViews>
  <sheetFormatPr defaultRowHeight="15"/>
  <cols>
    <col min="1" max="1" width="44.5703125" customWidth="1"/>
  </cols>
  <sheetData>
    <row r="1" spans="1:6">
      <c r="A1" t="s">
        <v>0</v>
      </c>
      <c r="C1">
        <v>200</v>
      </c>
      <c r="D1" t="s">
        <v>1</v>
      </c>
    </row>
    <row r="2" spans="1:6">
      <c r="A2" t="s">
        <v>2</v>
      </c>
      <c r="C2">
        <f>1.5*C1</f>
        <v>300</v>
      </c>
      <c r="D2" t="s">
        <v>1</v>
      </c>
    </row>
    <row r="3" spans="1:6" ht="17.25">
      <c r="A3" t="s">
        <v>3</v>
      </c>
    </row>
    <row r="4" spans="1:6">
      <c r="A4" t="s">
        <v>36</v>
      </c>
    </row>
    <row r="5" spans="1:6">
      <c r="A5" t="s">
        <v>5</v>
      </c>
      <c r="C5">
        <v>0.8</v>
      </c>
    </row>
    <row r="6" spans="1:6">
      <c r="A6" t="s">
        <v>6</v>
      </c>
      <c r="C6">
        <v>2</v>
      </c>
      <c r="D6" t="s">
        <v>7</v>
      </c>
    </row>
    <row r="7" spans="1:6">
      <c r="A7" t="s">
        <v>37</v>
      </c>
      <c r="C7">
        <f>C5*C6</f>
        <v>1.6</v>
      </c>
      <c r="D7" t="s">
        <v>7</v>
      </c>
    </row>
    <row r="9" spans="1:6">
      <c r="A9" s="1" t="s">
        <v>9</v>
      </c>
    </row>
    <row r="11" spans="1:6">
      <c r="A11" t="s">
        <v>10</v>
      </c>
      <c r="C11">
        <v>80</v>
      </c>
      <c r="D11" t="s">
        <v>11</v>
      </c>
    </row>
    <row r="12" spans="1:6" ht="17.25">
      <c r="A12" t="s">
        <v>12</v>
      </c>
      <c r="C12">
        <f>C2*1000/C11</f>
        <v>3750</v>
      </c>
      <c r="D12" t="s">
        <v>13</v>
      </c>
    </row>
    <row r="14" spans="1:6">
      <c r="A14" t="s">
        <v>38</v>
      </c>
    </row>
    <row r="15" spans="1:6">
      <c r="A15" t="s">
        <v>15</v>
      </c>
      <c r="C15">
        <v>3970</v>
      </c>
      <c r="D15" t="s">
        <v>16</v>
      </c>
    </row>
    <row r="16" spans="1:6">
      <c r="A16" t="s">
        <v>17</v>
      </c>
      <c r="C16">
        <v>225</v>
      </c>
      <c r="D16" t="s">
        <v>18</v>
      </c>
      <c r="F16" t="s">
        <v>39</v>
      </c>
    </row>
    <row r="17" spans="1:12">
      <c r="A17" t="s">
        <v>20</v>
      </c>
      <c r="C17">
        <v>93.1</v>
      </c>
      <c r="D17" t="s">
        <v>18</v>
      </c>
      <c r="E17" t="s">
        <v>21</v>
      </c>
      <c r="F17" s="3">
        <f>C7/C17*1000</f>
        <v>17.185821697099897</v>
      </c>
      <c r="H17">
        <v>10</v>
      </c>
      <c r="I17">
        <v>227</v>
      </c>
      <c r="J17">
        <v>20</v>
      </c>
      <c r="K17">
        <v>226</v>
      </c>
      <c r="L17" s="6">
        <f>I17-(I17-K17)/(J17-H17)*(F17-H17)</f>
        <v>226.28141783029002</v>
      </c>
    </row>
    <row r="18" spans="1:12">
      <c r="A18" t="s">
        <v>22</v>
      </c>
      <c r="C18">
        <v>23.4</v>
      </c>
      <c r="D18" t="s">
        <v>18</v>
      </c>
      <c r="E18" t="s">
        <v>23</v>
      </c>
      <c r="F18" s="3">
        <f>C7/C18*1000</f>
        <v>68.376068376068389</v>
      </c>
      <c r="H18">
        <v>60</v>
      </c>
      <c r="I18">
        <v>181</v>
      </c>
      <c r="J18">
        <v>70</v>
      </c>
      <c r="K18">
        <v>166</v>
      </c>
      <c r="L18" s="6">
        <f>I18-(I18-K18)/(J18-H18)*(F18-H18)</f>
        <v>168.4358974358974</v>
      </c>
    </row>
    <row r="19" spans="1:12">
      <c r="A19" t="s">
        <v>24</v>
      </c>
      <c r="C19">
        <v>110</v>
      </c>
      <c r="D19" t="s">
        <v>18</v>
      </c>
    </row>
    <row r="20" spans="1:12">
      <c r="A20" t="s">
        <v>25</v>
      </c>
      <c r="C20">
        <v>11.8</v>
      </c>
      <c r="D20" t="s">
        <v>18</v>
      </c>
      <c r="E20" t="s">
        <v>26</v>
      </c>
      <c r="F20" t="s">
        <v>40</v>
      </c>
      <c r="G20" t="s">
        <v>18</v>
      </c>
      <c r="H20" t="b">
        <f>C20&lt;F20</f>
        <v>1</v>
      </c>
    </row>
    <row r="21" spans="1:12">
      <c r="A21" t="s">
        <v>27</v>
      </c>
      <c r="C21" s="2">
        <f>C16/C19</f>
        <v>2.0454545454545454</v>
      </c>
      <c r="E21" t="s">
        <v>28</v>
      </c>
      <c r="F21">
        <v>1.2</v>
      </c>
      <c r="H21" t="b">
        <f>C21&gt;F21</f>
        <v>1</v>
      </c>
    </row>
    <row r="22" spans="1:12">
      <c r="C22" s="2">
        <f>L18</f>
        <v>168.4358974358974</v>
      </c>
    </row>
    <row r="23" spans="1:12">
      <c r="A23" t="s">
        <v>29</v>
      </c>
      <c r="C23" s="2">
        <f>C22*C15/1000</f>
        <v>668.69051282051259</v>
      </c>
      <c r="D23" t="s">
        <v>1</v>
      </c>
      <c r="E23" t="s">
        <v>28</v>
      </c>
      <c r="F23">
        <f>C2</f>
        <v>300</v>
      </c>
      <c r="G23" t="s">
        <v>1</v>
      </c>
      <c r="H23" t="b">
        <f>C23&gt;F23</f>
        <v>1</v>
      </c>
    </row>
    <row r="25" spans="1:12">
      <c r="A25" s="4" t="s">
        <v>30</v>
      </c>
    </row>
    <row r="27" spans="1:12">
      <c r="A27" t="s">
        <v>31</v>
      </c>
    </row>
    <row r="28" spans="1:12">
      <c r="A28" t="s">
        <v>15</v>
      </c>
      <c r="C28">
        <v>2500</v>
      </c>
      <c r="D28" t="s">
        <v>16</v>
      </c>
    </row>
    <row r="29" spans="1:12">
      <c r="A29" t="s">
        <v>17</v>
      </c>
      <c r="C29">
        <v>175</v>
      </c>
      <c r="D29" t="s">
        <v>18</v>
      </c>
    </row>
    <row r="30" spans="1:12">
      <c r="A30" t="s">
        <v>20</v>
      </c>
      <c r="C30">
        <v>71.3</v>
      </c>
      <c r="D30" t="s">
        <v>18</v>
      </c>
      <c r="E30" t="s">
        <v>21</v>
      </c>
      <c r="F30" s="3">
        <f>C7/C30*1000</f>
        <v>22.440392706872373</v>
      </c>
      <c r="H30">
        <v>30</v>
      </c>
      <c r="I30">
        <v>220</v>
      </c>
      <c r="J30">
        <v>40</v>
      </c>
      <c r="K30">
        <v>213</v>
      </c>
      <c r="L30" s="6">
        <f>I30-(I30-K30)/(J30-H30)*(F30-H30)</f>
        <v>225.29172510518933</v>
      </c>
    </row>
    <row r="31" spans="1:12">
      <c r="A31" t="s">
        <v>22</v>
      </c>
      <c r="C31">
        <v>17.600000000000001</v>
      </c>
      <c r="D31" t="s">
        <v>18</v>
      </c>
      <c r="E31" t="s">
        <v>23</v>
      </c>
      <c r="F31" s="3">
        <f>C7/C31*1000</f>
        <v>90.909090909090907</v>
      </c>
      <c r="H31">
        <v>90</v>
      </c>
      <c r="I31">
        <v>134</v>
      </c>
      <c r="J31">
        <v>100</v>
      </c>
      <c r="K31">
        <v>118</v>
      </c>
      <c r="L31" s="6">
        <f>I31-(I31-K31)/(J31-H31)*(F31-H31)</f>
        <v>132.54545454545456</v>
      </c>
    </row>
    <row r="32" spans="1:12">
      <c r="A32" t="s">
        <v>24</v>
      </c>
      <c r="C32">
        <v>125</v>
      </c>
      <c r="D32" t="s">
        <v>18</v>
      </c>
    </row>
    <row r="33" spans="1:11">
      <c r="A33" t="s">
        <v>25</v>
      </c>
      <c r="C33">
        <v>12.5</v>
      </c>
      <c r="D33" t="s">
        <v>18</v>
      </c>
      <c r="E33" t="s">
        <v>26</v>
      </c>
      <c r="F33">
        <v>40</v>
      </c>
      <c r="G33" t="s">
        <v>18</v>
      </c>
      <c r="H33" t="b">
        <f>C33&lt;F33</f>
        <v>1</v>
      </c>
    </row>
    <row r="34" spans="1:11">
      <c r="A34" t="s">
        <v>27</v>
      </c>
      <c r="C34" s="2">
        <f>C29/C32</f>
        <v>1.4</v>
      </c>
      <c r="E34" t="s">
        <v>28</v>
      </c>
      <c r="F34">
        <v>1.2</v>
      </c>
      <c r="H34" t="b">
        <f>C34&gt;F34</f>
        <v>1</v>
      </c>
    </row>
    <row r="35" spans="1:11">
      <c r="A35" t="s">
        <v>32</v>
      </c>
      <c r="C35" s="2">
        <f>L31</f>
        <v>132.54545454545456</v>
      </c>
    </row>
    <row r="36" spans="1:11" s="4" customFormat="1">
      <c r="A36" s="4" t="s">
        <v>29</v>
      </c>
      <c r="C36" s="2">
        <f>C35*C28/1000</f>
        <v>331.36363636363643</v>
      </c>
      <c r="D36" s="4" t="s">
        <v>1</v>
      </c>
      <c r="E36" s="4" t="s">
        <v>28</v>
      </c>
      <c r="F36" s="4">
        <f>C2</f>
        <v>300</v>
      </c>
      <c r="G36" s="4" t="s">
        <v>1</v>
      </c>
      <c r="H36" s="4" t="b">
        <f>C36&gt;F36</f>
        <v>1</v>
      </c>
    </row>
    <row r="39" spans="1:11">
      <c r="A39" t="s">
        <v>33</v>
      </c>
      <c r="C39">
        <f>L30*C28/1000</f>
        <v>563.22931276297334</v>
      </c>
    </row>
    <row r="43" spans="1:11">
      <c r="A43" t="s">
        <v>34</v>
      </c>
      <c r="C43">
        <f>C39/C36</f>
        <v>1.6997318080638424</v>
      </c>
    </row>
    <row r="46" spans="1:11">
      <c r="K46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zoomScale="90" zoomScaleNormal="90" workbookViewId="0">
      <selection activeCell="C7" sqref="C7"/>
    </sheetView>
  </sheetViews>
  <sheetFormatPr defaultRowHeight="15"/>
  <cols>
    <col min="1" max="1" width="44.5703125" customWidth="1"/>
  </cols>
  <sheetData>
    <row r="1" spans="1:6">
      <c r="A1" t="s">
        <v>0</v>
      </c>
      <c r="C1">
        <v>200</v>
      </c>
      <c r="D1" t="s">
        <v>1</v>
      </c>
    </row>
    <row r="2" spans="1:6">
      <c r="A2" t="s">
        <v>2</v>
      </c>
      <c r="C2">
        <f>1.5*C1</f>
        <v>300</v>
      </c>
      <c r="D2" t="s">
        <v>1</v>
      </c>
    </row>
    <row r="3" spans="1:6" ht="17.25">
      <c r="A3" t="s">
        <v>3</v>
      </c>
    </row>
    <row r="4" spans="1:6">
      <c r="A4" t="s">
        <v>36</v>
      </c>
    </row>
    <row r="5" spans="1:6">
      <c r="A5" t="s">
        <v>5</v>
      </c>
      <c r="C5">
        <v>0.8</v>
      </c>
    </row>
    <row r="6" spans="1:6">
      <c r="A6" t="s">
        <v>6</v>
      </c>
      <c r="C6">
        <v>2</v>
      </c>
      <c r="D6" t="s">
        <v>7</v>
      </c>
    </row>
    <row r="7" spans="1:6">
      <c r="A7" t="s">
        <v>37</v>
      </c>
      <c r="C7">
        <f>C5*C6</f>
        <v>1.6</v>
      </c>
      <c r="D7" t="s">
        <v>7</v>
      </c>
    </row>
    <row r="9" spans="1:6">
      <c r="A9" s="1" t="s">
        <v>9</v>
      </c>
    </row>
    <row r="11" spans="1:6">
      <c r="A11" t="s">
        <v>10</v>
      </c>
      <c r="C11">
        <v>80</v>
      </c>
      <c r="D11" t="s">
        <v>11</v>
      </c>
    </row>
    <row r="12" spans="1:6" ht="17.25">
      <c r="A12" t="s">
        <v>12</v>
      </c>
      <c r="C12">
        <f>C2*1000/C11</f>
        <v>3750</v>
      </c>
      <c r="D12" t="s">
        <v>13</v>
      </c>
    </row>
    <row r="14" spans="1:6">
      <c r="A14" t="s">
        <v>38</v>
      </c>
    </row>
    <row r="15" spans="1:6">
      <c r="A15" t="s">
        <v>15</v>
      </c>
      <c r="C15">
        <v>3970</v>
      </c>
      <c r="D15" t="s">
        <v>16</v>
      </c>
    </row>
    <row r="16" spans="1:6">
      <c r="A16" t="s">
        <v>17</v>
      </c>
      <c r="C16">
        <v>225</v>
      </c>
      <c r="D16" t="s">
        <v>18</v>
      </c>
      <c r="F16" t="s">
        <v>39</v>
      </c>
    </row>
    <row r="17" spans="1:12">
      <c r="A17" t="s">
        <v>20</v>
      </c>
      <c r="C17">
        <v>93.1</v>
      </c>
      <c r="D17" t="s">
        <v>18</v>
      </c>
      <c r="E17" t="s">
        <v>21</v>
      </c>
      <c r="F17" s="3">
        <f>C7/C17*1000</f>
        <v>17.185821697099897</v>
      </c>
      <c r="H17">
        <v>10</v>
      </c>
      <c r="I17">
        <v>227</v>
      </c>
      <c r="J17">
        <v>20</v>
      </c>
      <c r="K17">
        <v>226</v>
      </c>
      <c r="L17" s="6">
        <f>I17-(I17-K17)/(J17-H17)*(F17-H17)</f>
        <v>226.28141783029002</v>
      </c>
    </row>
    <row r="18" spans="1:12">
      <c r="A18" t="s">
        <v>22</v>
      </c>
      <c r="C18">
        <v>23.4</v>
      </c>
      <c r="D18" t="s">
        <v>18</v>
      </c>
      <c r="E18" t="s">
        <v>23</v>
      </c>
      <c r="F18" s="3">
        <f>C7/C18*1000</f>
        <v>68.376068376068389</v>
      </c>
      <c r="H18">
        <v>60</v>
      </c>
      <c r="I18">
        <v>181</v>
      </c>
      <c r="J18">
        <v>70</v>
      </c>
      <c r="K18">
        <v>166</v>
      </c>
      <c r="L18" s="6">
        <f>I18-(I18-K18)/(J18-H18)*(F18-H18)</f>
        <v>168.4358974358974</v>
      </c>
    </row>
    <row r="19" spans="1:12">
      <c r="A19" t="s">
        <v>24</v>
      </c>
      <c r="C19">
        <v>110</v>
      </c>
      <c r="D19" t="s">
        <v>18</v>
      </c>
    </row>
    <row r="20" spans="1:12">
      <c r="A20" t="s">
        <v>25</v>
      </c>
      <c r="C20">
        <v>11.8</v>
      </c>
      <c r="D20" t="s">
        <v>18</v>
      </c>
      <c r="E20" t="s">
        <v>26</v>
      </c>
      <c r="F20" t="s">
        <v>40</v>
      </c>
      <c r="G20" t="s">
        <v>18</v>
      </c>
      <c r="H20" t="b">
        <f>C20&lt;F20</f>
        <v>1</v>
      </c>
    </row>
    <row r="21" spans="1:12">
      <c r="A21" t="s">
        <v>27</v>
      </c>
      <c r="C21" s="2">
        <f>C16/C19</f>
        <v>2.0454545454545454</v>
      </c>
      <c r="E21" t="s">
        <v>28</v>
      </c>
      <c r="F21">
        <v>1.2</v>
      </c>
      <c r="H21" t="b">
        <f>C21&gt;F21</f>
        <v>1</v>
      </c>
    </row>
    <row r="22" spans="1:12">
      <c r="C22" s="2">
        <f>L18</f>
        <v>168.4358974358974</v>
      </c>
    </row>
    <row r="23" spans="1:12">
      <c r="A23" t="s">
        <v>29</v>
      </c>
      <c r="C23" s="2">
        <f>C22*C15/1000</f>
        <v>668.69051282051259</v>
      </c>
      <c r="D23" t="s">
        <v>1</v>
      </c>
      <c r="E23" t="s">
        <v>28</v>
      </c>
      <c r="F23">
        <f>C2</f>
        <v>300</v>
      </c>
      <c r="G23" t="s">
        <v>1</v>
      </c>
      <c r="H23" t="b">
        <f>C23&gt;F23</f>
        <v>1</v>
      </c>
    </row>
    <row r="25" spans="1:12">
      <c r="A25" s="4" t="s">
        <v>30</v>
      </c>
    </row>
    <row r="27" spans="1:12">
      <c r="A27" t="s">
        <v>14</v>
      </c>
    </row>
    <row r="28" spans="1:12">
      <c r="A28" t="s">
        <v>15</v>
      </c>
      <c r="C28">
        <v>4750</v>
      </c>
      <c r="D28" t="s">
        <v>16</v>
      </c>
    </row>
    <row r="29" spans="1:12">
      <c r="A29" t="s">
        <v>17</v>
      </c>
      <c r="C29">
        <v>250</v>
      </c>
      <c r="D29" t="s">
        <v>18</v>
      </c>
    </row>
    <row r="30" spans="1:12">
      <c r="A30" t="s">
        <v>20</v>
      </c>
      <c r="C30">
        <v>104</v>
      </c>
      <c r="D30" t="s">
        <v>18</v>
      </c>
      <c r="E30" t="s">
        <v>21</v>
      </c>
      <c r="F30" s="3">
        <f>C7/C30*1000</f>
        <v>15.384615384615385</v>
      </c>
      <c r="H30">
        <v>30</v>
      </c>
      <c r="I30">
        <v>220</v>
      </c>
      <c r="J30">
        <v>40</v>
      </c>
      <c r="K30">
        <v>213</v>
      </c>
      <c r="L30" s="2">
        <f>I30-(I30-K30)/(J30-H30)*(F30-H30)</f>
        <v>230.23076923076923</v>
      </c>
    </row>
    <row r="31" spans="1:12">
      <c r="A31" t="s">
        <v>22</v>
      </c>
      <c r="C31">
        <v>26.5</v>
      </c>
      <c r="D31" t="s">
        <v>18</v>
      </c>
      <c r="E31" t="s">
        <v>23</v>
      </c>
      <c r="F31" s="3">
        <f>C7/C31*1000</f>
        <v>60.377358490566039</v>
      </c>
      <c r="H31">
        <v>60</v>
      </c>
      <c r="I31">
        <v>181</v>
      </c>
      <c r="J31">
        <v>70</v>
      </c>
      <c r="K31">
        <v>166</v>
      </c>
      <c r="L31" s="2">
        <f>I31-(I31-K31)/(J31-H31)*(F31-H31)</f>
        <v>180.43396226415095</v>
      </c>
    </row>
    <row r="32" spans="1:12">
      <c r="A32" t="s">
        <v>24</v>
      </c>
      <c r="C32">
        <v>125</v>
      </c>
      <c r="D32" t="s">
        <v>18</v>
      </c>
    </row>
    <row r="33" spans="1:11">
      <c r="A33" t="s">
        <v>25</v>
      </c>
      <c r="C33">
        <v>12.5</v>
      </c>
      <c r="D33" t="s">
        <v>18</v>
      </c>
      <c r="E33" t="s">
        <v>26</v>
      </c>
      <c r="F33">
        <v>40</v>
      </c>
      <c r="G33" t="s">
        <v>18</v>
      </c>
      <c r="H33" t="b">
        <f>C33&lt;F33</f>
        <v>1</v>
      </c>
    </row>
    <row r="34" spans="1:11">
      <c r="A34" t="s">
        <v>27</v>
      </c>
      <c r="C34" s="2">
        <f>C29/C32</f>
        <v>2</v>
      </c>
      <c r="E34" t="s">
        <v>28</v>
      </c>
      <c r="F34">
        <v>1.2</v>
      </c>
      <c r="H34" t="b">
        <f>C34&gt;F34</f>
        <v>1</v>
      </c>
    </row>
    <row r="35" spans="1:11">
      <c r="A35" t="s">
        <v>32</v>
      </c>
      <c r="C35" s="2">
        <f>L31</f>
        <v>180.43396226415095</v>
      </c>
    </row>
    <row r="36" spans="1:11" s="4" customFormat="1">
      <c r="A36" s="4" t="s">
        <v>29</v>
      </c>
      <c r="C36" s="5" t="s">
        <v>41</v>
      </c>
      <c r="D36" s="4" t="s">
        <v>1</v>
      </c>
      <c r="E36" s="4" t="s">
        <v>28</v>
      </c>
      <c r="F36" s="4">
        <f>C2</f>
        <v>300</v>
      </c>
      <c r="G36" s="4" t="s">
        <v>1</v>
      </c>
      <c r="H36" s="4" t="b">
        <f>C36&gt;F36</f>
        <v>1</v>
      </c>
    </row>
    <row r="39" spans="1:11">
      <c r="A39" t="s">
        <v>33</v>
      </c>
      <c r="C39">
        <f>L30*C28/1000</f>
        <v>1093.5961538461538</v>
      </c>
    </row>
    <row r="43" spans="1:11">
      <c r="A43" t="s">
        <v>34</v>
      </c>
      <c r="C43" t="e">
        <f>C39/C36</f>
        <v>#VALUE!</v>
      </c>
    </row>
    <row r="46" spans="1:11">
      <c r="K46" t="s">
        <v>35</v>
      </c>
    </row>
  </sheetData>
  <pageMargins left="0.7" right="0.7" top="0.75" bottom="0.75" header="0.3" footer="0.3"/>
  <ignoredErrors>
    <ignoredError sqref="L17" evalErro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5708-A468-4DCD-A679-039C1374B59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4F7D68E061D1438D093AB6CE092698" ma:contentTypeVersion="3" ma:contentTypeDescription="Create a new document." ma:contentTypeScope="" ma:versionID="a6b26c21f2ca0d5f855555422c75eb53">
  <xsd:schema xmlns:xsd="http://www.w3.org/2001/XMLSchema" xmlns:xs="http://www.w3.org/2001/XMLSchema" xmlns:p="http://schemas.microsoft.com/office/2006/metadata/properties" xmlns:ns2="66e06080-d105-4d13-b16c-2a5f973decd2" targetNamespace="http://schemas.microsoft.com/office/2006/metadata/properties" ma:root="true" ma:fieldsID="d5ec23fefa2f84ff8f049c3dac126d90" ns2:_="">
    <xsd:import namespace="66e06080-d105-4d13-b16c-2a5f973dec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06080-d105-4d13-b16c-2a5f973de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D12B42-82FF-4D5F-AFD3-11E087B591FC}"/>
</file>

<file path=customXml/itemProps2.xml><?xml version="1.0" encoding="utf-8"?>
<ds:datastoreItem xmlns:ds="http://schemas.openxmlformats.org/officeDocument/2006/customXml" ds:itemID="{2010B4F8-84B2-462F-A8A3-16C007BCABF1}"/>
</file>

<file path=customXml/itemProps3.xml><?xml version="1.0" encoding="utf-8"?>
<ds:datastoreItem xmlns:ds="http://schemas.openxmlformats.org/officeDocument/2006/customXml" ds:itemID="{A05C1BB5-9453-44BF-AFB1-FF24BCF2AC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Ananya Singh</cp:lastModifiedBy>
  <cp:revision/>
  <dcterms:created xsi:type="dcterms:W3CDTF">2006-09-16T00:00:00Z</dcterms:created>
  <dcterms:modified xsi:type="dcterms:W3CDTF">2024-01-13T20:38:53Z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0x010100A34F7D68E061D1438D093AB6CE092698</vt:lpwstr>
  </property>
</Properties>
</file>