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filterPrivacy="1" defaultThemeVersion="124226"/>
  <xr:revisionPtr revIDLastSave="239" documentId="11_270327CD198A535966B3123488FDAD16D532D3D4" xr6:coauthVersionLast="47" xr6:coauthVersionMax="47" xr10:uidLastSave="{7EFDB6AE-F91C-41D1-90BF-1FD6F39C3593}"/>
  <bookViews>
    <workbookView xWindow="-120" yWindow="-120" windowWidth="29040" windowHeight="15840" firstSheet="2" activeTab="3" xr2:uid="{00000000-000D-0000-FFFF-FFFF00000000}"/>
  </bookViews>
  <sheets>
    <sheet name="Q1" sheetId="1" r:id="rId1"/>
    <sheet name="Sheet1" sheetId="7" r:id="rId2"/>
    <sheet name="Q2" sheetId="2" r:id="rId3"/>
    <sheet name="Weld 1" sheetId="4" r:id="rId4"/>
    <sheet name="Weld 2" sheetId="5" r:id="rId5"/>
    <sheet name="Weld 3"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4" l="1"/>
  <c r="C32" i="2"/>
  <c r="C30" i="2"/>
  <c r="C31" i="2"/>
  <c r="P14" i="7"/>
  <c r="C41" i="2"/>
  <c r="C36" i="2"/>
  <c r="C8" i="1"/>
  <c r="C38" i="6"/>
  <c r="D33" i="4"/>
  <c r="C15" i="5"/>
  <c r="C18" i="5"/>
  <c r="C67" i="2"/>
  <c r="C33" i="5"/>
  <c r="C34" i="5"/>
  <c r="C36" i="5"/>
  <c r="C18" i="2"/>
  <c r="C35" i="5"/>
  <c r="C42" i="5"/>
  <c r="C43" i="5"/>
  <c r="G68" i="2"/>
  <c r="G67" i="2"/>
  <c r="C43" i="2"/>
  <c r="C8" i="2"/>
  <c r="H15" i="5"/>
  <c r="H14" i="5"/>
  <c r="C6" i="5"/>
  <c r="G7" i="5"/>
  <c r="C16" i="6"/>
  <c r="I28" i="5"/>
  <c r="D29" i="5"/>
  <c r="F31" i="5"/>
  <c r="G9" i="5"/>
  <c r="G10" i="5"/>
  <c r="G8" i="5"/>
  <c r="G5" i="5"/>
  <c r="C27" i="6"/>
  <c r="C29" i="6"/>
  <c r="G19" i="6"/>
  <c r="C19" i="6"/>
  <c r="F21" i="6"/>
  <c r="C21" i="6"/>
  <c r="G21" i="5"/>
  <c r="C21" i="5"/>
  <c r="C23" i="5"/>
  <c r="G69" i="2"/>
  <c r="C69" i="2"/>
  <c r="G71" i="2"/>
  <c r="C71" i="2"/>
  <c r="C73" i="2"/>
  <c r="G30" i="2"/>
  <c r="G31" i="2"/>
  <c r="C40" i="2"/>
  <c r="G45" i="2"/>
  <c r="G46" i="2"/>
  <c r="G47" i="2"/>
  <c r="G44" i="2"/>
  <c r="C44" i="2"/>
  <c r="C46" i="2"/>
  <c r="G32" i="2"/>
  <c r="G34" i="2"/>
  <c r="C34" i="2"/>
  <c r="C23" i="2"/>
  <c r="G57" i="2"/>
  <c r="G58" i="2"/>
  <c r="C57" i="2"/>
  <c r="C59" i="2"/>
  <c r="C68" i="2"/>
  <c r="D36" i="4"/>
  <c r="D23" i="4"/>
  <c r="D28" i="4"/>
  <c r="D19" i="4"/>
  <c r="D16" i="4" s="1"/>
  <c r="G23" i="4"/>
  <c r="I23" i="4"/>
  <c r="H21" i="6"/>
  <c r="F23" i="5"/>
  <c r="H23" i="5"/>
  <c r="C24" i="2"/>
  <c r="C19" i="2"/>
  <c r="C21" i="1"/>
  <c r="G31" i="1"/>
  <c r="C31" i="1"/>
  <c r="C37" i="1"/>
  <c r="C38" i="1"/>
  <c r="C43" i="1"/>
  <c r="C49" i="1"/>
  <c r="C22" i="1"/>
  <c r="C17" i="1"/>
  <c r="G42" i="1"/>
  <c r="G44" i="1"/>
  <c r="G59" i="2"/>
  <c r="G56" i="2"/>
  <c r="C56" i="2"/>
  <c r="G43" i="1"/>
  <c r="G41" i="1"/>
  <c r="C40" i="1"/>
  <c r="C41" i="1"/>
  <c r="C16" i="1"/>
  <c r="G28" i="1"/>
  <c r="C28" i="1"/>
  <c r="C34" i="1"/>
  <c r="G29" i="1"/>
  <c r="C29" i="1"/>
  <c r="C33" i="1"/>
  <c r="G61" i="1"/>
  <c r="G60" i="1"/>
  <c r="G59" i="1"/>
  <c r="C59" i="1"/>
  <c r="C61" i="1"/>
  <c r="G58" i="1"/>
  <c r="C58" i="1"/>
  <c r="C49" i="2"/>
  <c r="D46" i="1"/>
  <c r="C50" i="1"/>
  <c r="C63" i="2"/>
  <c r="F73" i="2"/>
  <c r="G73" i="2"/>
</calcChain>
</file>

<file path=xl/sharedStrings.xml><?xml version="1.0" encoding="utf-8"?>
<sst xmlns="http://schemas.openxmlformats.org/spreadsheetml/2006/main" count="412" uniqueCount="185">
  <si>
    <t>Q. 1: Determine the ultimate load carrying capacity of LAP joint in Tension if the bolt threads are outside the shear plane. Use M18 bolt of the product grade C and property Class 4.6. The yield and ultimate strength of plate are 250 Mpa and 410 Mpa respectively.</t>
  </si>
  <si>
    <t>Solution:</t>
  </si>
  <si>
    <t>Properties of Bolt</t>
  </si>
  <si>
    <t xml:space="preserve">fub = </t>
  </si>
  <si>
    <t>mpa</t>
  </si>
  <si>
    <r>
      <t xml:space="preserve">Dia of Bolt </t>
    </r>
    <r>
      <rPr>
        <b/>
        <sz val="11"/>
        <color theme="1"/>
        <rFont val="Calibri"/>
        <family val="2"/>
        <scheme val="minor"/>
      </rPr>
      <t>d =</t>
    </r>
  </si>
  <si>
    <t>mm</t>
  </si>
  <si>
    <r>
      <t xml:space="preserve">Dia of Bolt hole </t>
    </r>
    <r>
      <rPr>
        <b/>
        <sz val="11"/>
        <color theme="1"/>
        <rFont val="Calibri"/>
        <family val="2"/>
        <scheme val="minor"/>
      </rPr>
      <t>d</t>
    </r>
    <r>
      <rPr>
        <b/>
        <vertAlign val="subscript"/>
        <sz val="11"/>
        <color theme="1"/>
        <rFont val="Calibri"/>
        <family val="2"/>
        <scheme val="minor"/>
      </rPr>
      <t>o</t>
    </r>
    <r>
      <rPr>
        <b/>
        <sz val="11"/>
        <color theme="1"/>
        <rFont val="Calibri"/>
        <family val="2"/>
        <scheme val="minor"/>
      </rPr>
      <t xml:space="preserve"> =</t>
    </r>
  </si>
  <si>
    <t>Why??</t>
  </si>
  <si>
    <t>Width of plate</t>
  </si>
  <si>
    <t>Thickness of plate</t>
  </si>
  <si>
    <t>fy of Plate</t>
  </si>
  <si>
    <t>Mpa</t>
  </si>
  <si>
    <t>fup of plate</t>
  </si>
  <si>
    <t>Edge distance</t>
  </si>
  <si>
    <r>
      <t>Min Edge and End distance required = 1.5</t>
    </r>
    <r>
      <rPr>
        <b/>
        <sz val="11"/>
        <color theme="1"/>
        <rFont val="Calibri"/>
        <family val="2"/>
        <scheme val="minor"/>
      </rPr>
      <t>d</t>
    </r>
    <r>
      <rPr>
        <b/>
        <vertAlign val="subscript"/>
        <sz val="11"/>
        <color theme="1"/>
        <rFont val="Calibri"/>
        <family val="2"/>
        <scheme val="minor"/>
      </rPr>
      <t>o</t>
    </r>
    <r>
      <rPr>
        <b/>
        <sz val="11"/>
        <color theme="1"/>
        <rFont val="Calibri"/>
        <family val="2"/>
        <scheme val="minor"/>
      </rPr>
      <t xml:space="preserve"> =</t>
    </r>
  </si>
  <si>
    <r>
      <t>Max Edge distance = 12t</t>
    </r>
    <r>
      <rPr>
        <sz val="11"/>
        <color theme="1"/>
        <rFont val="Calibri"/>
        <family val="2"/>
      </rPr>
      <t>ɛ</t>
    </r>
  </si>
  <si>
    <r>
      <t>ɛ=</t>
    </r>
    <r>
      <rPr>
        <sz val="11"/>
        <color theme="1"/>
        <rFont val="Calibri"/>
        <family val="2"/>
      </rPr>
      <t>(250/fy)</t>
    </r>
    <r>
      <rPr>
        <vertAlign val="superscript"/>
        <sz val="11"/>
        <color theme="1"/>
        <rFont val="Calibri"/>
        <family val="2"/>
      </rPr>
      <t>0.5</t>
    </r>
  </si>
  <si>
    <t>Edge distance provided</t>
  </si>
  <si>
    <t>from centre of Bolt hole</t>
  </si>
  <si>
    <t xml:space="preserve">t = </t>
  </si>
  <si>
    <t>Pitch</t>
  </si>
  <si>
    <t>Min Pitch = 2.5d =</t>
  </si>
  <si>
    <t xml:space="preserve">Max Pitch = Min of </t>
  </si>
  <si>
    <t>16t = 16*12 = 192 mm</t>
  </si>
  <si>
    <t>200 mm</t>
  </si>
  <si>
    <t>Pitch Provided</t>
  </si>
  <si>
    <t>c/c of Bolt hole</t>
  </si>
  <si>
    <t>Tensile strength of plate</t>
  </si>
  <si>
    <t>1. Net area cracking or rupture</t>
  </si>
  <si>
    <r>
      <t>T</t>
    </r>
    <r>
      <rPr>
        <vertAlign val="subscript"/>
        <sz val="11"/>
        <color theme="1"/>
        <rFont val="Calibri"/>
        <family val="2"/>
        <scheme val="minor"/>
      </rPr>
      <t>dn</t>
    </r>
    <r>
      <rPr>
        <sz val="11"/>
        <color theme="1"/>
        <rFont val="Calibri"/>
        <family val="2"/>
        <scheme val="minor"/>
      </rPr>
      <t xml:space="preserve"> = (0.9fu /1.25)*A</t>
    </r>
    <r>
      <rPr>
        <vertAlign val="subscript"/>
        <sz val="11"/>
        <color theme="1"/>
        <rFont val="Calibri"/>
        <family val="2"/>
        <scheme val="minor"/>
      </rPr>
      <t xml:space="preserve">n </t>
    </r>
    <r>
      <rPr>
        <sz val="11"/>
        <color theme="1"/>
        <rFont val="Calibri"/>
        <family val="2"/>
        <scheme val="minor"/>
      </rPr>
      <t xml:space="preserve">= </t>
    </r>
  </si>
  <si>
    <t>kN</t>
  </si>
  <si>
    <t>An =</t>
  </si>
  <si>
    <t>mm2</t>
  </si>
  <si>
    <t>1 Bolt at a section</t>
  </si>
  <si>
    <t>2 Bolt at a section</t>
  </si>
  <si>
    <t>2. Gross area yielding</t>
  </si>
  <si>
    <r>
      <t>T</t>
    </r>
    <r>
      <rPr>
        <vertAlign val="subscript"/>
        <sz val="11"/>
        <color theme="1"/>
        <rFont val="Calibri"/>
        <family val="2"/>
        <scheme val="minor"/>
      </rPr>
      <t>dg</t>
    </r>
    <r>
      <rPr>
        <sz val="11"/>
        <color theme="1"/>
        <rFont val="Calibri"/>
        <family val="2"/>
        <scheme val="minor"/>
      </rPr>
      <t xml:space="preserve"> = (fy/1.1)*A</t>
    </r>
    <r>
      <rPr>
        <vertAlign val="subscript"/>
        <sz val="11"/>
        <color theme="1"/>
        <rFont val="Calibri"/>
        <family val="2"/>
        <scheme val="minor"/>
      </rPr>
      <t>g</t>
    </r>
  </si>
  <si>
    <t>Ag</t>
  </si>
  <si>
    <t>Tnesile strength will be min of the above 2 =</t>
  </si>
  <si>
    <t>Assuming 2 Bolt at a section</t>
  </si>
  <si>
    <t>Tnesile strength will be min of the above 1 =</t>
  </si>
  <si>
    <t>Assuming 1 Bolt at a section</t>
  </si>
  <si>
    <t>Bolt Value</t>
  </si>
  <si>
    <t>Bolt Value will be min of Shear strength of Bolt and Bearing Strength of Bolt</t>
  </si>
  <si>
    <t>1. Shear Strength</t>
  </si>
  <si>
    <r>
      <t>V</t>
    </r>
    <r>
      <rPr>
        <vertAlign val="subscript"/>
        <sz val="11"/>
        <color theme="1"/>
        <rFont val="Calibri"/>
        <family val="2"/>
        <scheme val="minor"/>
      </rPr>
      <t>nsb</t>
    </r>
    <r>
      <rPr>
        <sz val="11"/>
        <color theme="1"/>
        <rFont val="Calibri"/>
        <family val="2"/>
        <scheme val="minor"/>
      </rPr>
      <t xml:space="preserve"> = (fu/</t>
    </r>
    <r>
      <rPr>
        <sz val="11"/>
        <color theme="1"/>
        <rFont val="Calibri"/>
        <family val="2"/>
      </rPr>
      <t>√3)(n</t>
    </r>
    <r>
      <rPr>
        <vertAlign val="subscript"/>
        <sz val="11"/>
        <color theme="1"/>
        <rFont val="Calibri"/>
        <family val="2"/>
      </rPr>
      <t>n</t>
    </r>
    <r>
      <rPr>
        <sz val="11"/>
        <color theme="1"/>
        <rFont val="Calibri"/>
        <family val="2"/>
      </rPr>
      <t>*A</t>
    </r>
    <r>
      <rPr>
        <vertAlign val="subscript"/>
        <sz val="11"/>
        <color theme="1"/>
        <rFont val="Calibri"/>
        <family val="2"/>
      </rPr>
      <t>nb</t>
    </r>
    <r>
      <rPr>
        <sz val="11"/>
        <color theme="1"/>
        <rFont val="Calibri"/>
        <family val="2"/>
      </rPr>
      <t>+n</t>
    </r>
    <r>
      <rPr>
        <vertAlign val="subscript"/>
        <sz val="11"/>
        <color theme="1"/>
        <rFont val="Calibri"/>
        <family val="2"/>
      </rPr>
      <t>s</t>
    </r>
    <r>
      <rPr>
        <sz val="11"/>
        <color theme="1"/>
        <rFont val="Calibri"/>
        <family val="2"/>
      </rPr>
      <t>*A</t>
    </r>
    <r>
      <rPr>
        <vertAlign val="subscript"/>
        <sz val="11"/>
        <color theme="1"/>
        <rFont val="Calibri"/>
        <family val="2"/>
      </rPr>
      <t>sb</t>
    </r>
    <r>
      <rPr>
        <sz val="11"/>
        <color theme="1"/>
        <rFont val="Calibri"/>
        <family val="2"/>
      </rPr>
      <t>)</t>
    </r>
  </si>
  <si>
    <t>nn</t>
  </si>
  <si>
    <t>Vdsb= Vnsb/1.25</t>
  </si>
  <si>
    <t>ns</t>
  </si>
  <si>
    <t>Since bolt threads are outside shear plane</t>
  </si>
  <si>
    <t>Anb</t>
  </si>
  <si>
    <t>2. Bearing strength</t>
  </si>
  <si>
    <r>
      <t>V</t>
    </r>
    <r>
      <rPr>
        <vertAlign val="subscript"/>
        <sz val="11"/>
        <color theme="1"/>
        <rFont val="Calibri"/>
        <family val="2"/>
        <scheme val="minor"/>
      </rPr>
      <t>npb</t>
    </r>
    <r>
      <rPr>
        <sz val="11"/>
        <color theme="1"/>
        <rFont val="Calibri"/>
        <family val="2"/>
        <scheme val="minor"/>
      </rPr>
      <t xml:space="preserve"> = 2.5k</t>
    </r>
    <r>
      <rPr>
        <vertAlign val="subscript"/>
        <sz val="11"/>
        <color theme="1"/>
        <rFont val="Calibri"/>
        <family val="2"/>
        <scheme val="minor"/>
      </rPr>
      <t>b</t>
    </r>
    <r>
      <rPr>
        <sz val="11"/>
        <color theme="1"/>
        <rFont val="Calibri"/>
        <family val="2"/>
        <scheme val="minor"/>
      </rPr>
      <t>*fu*d*t</t>
    </r>
  </si>
  <si>
    <t>Asb</t>
  </si>
  <si>
    <t>Vdpb=Vnpb/1.25</t>
  </si>
  <si>
    <t>kb=</t>
  </si>
  <si>
    <t>e/3do</t>
  </si>
  <si>
    <t>Min</t>
  </si>
  <si>
    <t>Bolt value = min of Shear and Bearing strength pf bolt</t>
  </si>
  <si>
    <t>P/3do-0.25</t>
  </si>
  <si>
    <t>fub/fu</t>
  </si>
  <si>
    <t>No. Of Bolt Required</t>
  </si>
  <si>
    <t>Tensile strength of Plate/Bolt value</t>
  </si>
  <si>
    <t>But provided only 4</t>
  </si>
  <si>
    <t>Strength of connection</t>
  </si>
  <si>
    <t>Final Strength</t>
  </si>
  <si>
    <t>Adopt</t>
  </si>
  <si>
    <t>We will provide 8 Bolts</t>
  </si>
  <si>
    <t>Strength of Joint in Shearing</t>
  </si>
  <si>
    <t xml:space="preserve">   </t>
  </si>
  <si>
    <t>Check in Block Shear</t>
  </si>
  <si>
    <r>
      <t>T</t>
    </r>
    <r>
      <rPr>
        <vertAlign val="subscript"/>
        <sz val="11"/>
        <color theme="1"/>
        <rFont val="Calibri"/>
        <family val="2"/>
        <scheme val="minor"/>
      </rPr>
      <t>db</t>
    </r>
    <r>
      <rPr>
        <sz val="11"/>
        <color theme="1"/>
        <rFont val="Calibri"/>
        <family val="2"/>
        <scheme val="minor"/>
      </rPr>
      <t>= [ A</t>
    </r>
    <r>
      <rPr>
        <vertAlign val="subscript"/>
        <sz val="11"/>
        <color theme="1"/>
        <rFont val="Calibri"/>
        <family val="2"/>
        <scheme val="minor"/>
      </rPr>
      <t>vg</t>
    </r>
    <r>
      <rPr>
        <sz val="11"/>
        <color theme="1"/>
        <rFont val="Calibri"/>
        <family val="2"/>
        <scheme val="minor"/>
      </rPr>
      <t>*fy/(</t>
    </r>
    <r>
      <rPr>
        <sz val="11"/>
        <color theme="1"/>
        <rFont val="Calibri"/>
        <family val="2"/>
      </rPr>
      <t>√</t>
    </r>
    <r>
      <rPr>
        <sz val="11"/>
        <color theme="1"/>
        <rFont val="Calibri"/>
        <family val="2"/>
        <scheme val="minor"/>
      </rPr>
      <t>3*1.1)+0.9A</t>
    </r>
    <r>
      <rPr>
        <vertAlign val="subscript"/>
        <sz val="11"/>
        <color theme="1"/>
        <rFont val="Calibri"/>
        <family val="2"/>
        <scheme val="minor"/>
      </rPr>
      <t>tn</t>
    </r>
    <r>
      <rPr>
        <sz val="11"/>
        <color theme="1"/>
        <rFont val="Calibri"/>
        <family val="2"/>
        <scheme val="minor"/>
      </rPr>
      <t>*fu/1.25]  or</t>
    </r>
  </si>
  <si>
    <t>Avg</t>
  </si>
  <si>
    <t>Along withBolt line 1-5 &amp; 6-10</t>
  </si>
  <si>
    <r>
      <t>T</t>
    </r>
    <r>
      <rPr>
        <vertAlign val="subscript"/>
        <sz val="11"/>
        <color theme="1"/>
        <rFont val="Calibri"/>
        <family val="2"/>
        <scheme val="minor"/>
      </rPr>
      <t>db</t>
    </r>
    <r>
      <rPr>
        <sz val="11"/>
        <color theme="1"/>
        <rFont val="Calibri"/>
        <family val="2"/>
        <scheme val="minor"/>
      </rPr>
      <t xml:space="preserve"> = [0.9*A</t>
    </r>
    <r>
      <rPr>
        <vertAlign val="subscript"/>
        <sz val="11"/>
        <color theme="1"/>
        <rFont val="Calibri"/>
        <family val="2"/>
        <scheme val="minor"/>
      </rPr>
      <t>vn</t>
    </r>
    <r>
      <rPr>
        <sz val="11"/>
        <color theme="1"/>
        <rFont val="Calibri"/>
        <family val="2"/>
        <scheme val="minor"/>
      </rPr>
      <t>*fu/(√3*1.25)+ A</t>
    </r>
    <r>
      <rPr>
        <vertAlign val="subscript"/>
        <sz val="11"/>
        <color theme="1"/>
        <rFont val="Calibri"/>
        <family val="2"/>
        <scheme val="minor"/>
      </rPr>
      <t>tg</t>
    </r>
    <r>
      <rPr>
        <sz val="11"/>
        <color theme="1"/>
        <rFont val="Calibri"/>
        <family val="2"/>
        <scheme val="minor"/>
      </rPr>
      <t>*fy/1.1]</t>
    </r>
  </si>
  <si>
    <t>Avn</t>
  </si>
  <si>
    <t>Atg</t>
  </si>
  <si>
    <r>
      <rPr>
        <sz val="11"/>
        <color rgb="FF000000"/>
        <rFont val="Calibri"/>
        <family val="2"/>
      </rPr>
      <t>Along with line 5-6 ꓕ</t>
    </r>
    <r>
      <rPr>
        <sz val="8.8000000000000007"/>
        <color rgb="FF000000"/>
        <rFont val="Calibri"/>
        <family val="2"/>
      </rPr>
      <t xml:space="preserve"> </t>
    </r>
    <r>
      <rPr>
        <sz val="11"/>
        <color rgb="FF000000"/>
        <rFont val="Calibri"/>
        <family val="2"/>
      </rPr>
      <t>to bolt line</t>
    </r>
  </si>
  <si>
    <t>Block Shear Strength</t>
  </si>
  <si>
    <t>Atn</t>
  </si>
  <si>
    <t xml:space="preserve">  </t>
  </si>
  <si>
    <t>Strenth of the joint is = min of  283.4 kN, 531.8kN</t>
  </si>
  <si>
    <t>=</t>
  </si>
  <si>
    <t xml:space="preserve">Q2. Determine the ultimate load carrying capacity in tension of double cover butt joint the plate of size 240*14 mm shown in fig. and cover plate thickness is 7 mm.  Use M24  bolts of product grade C and property class 4.6. The yield and ultimate strengths of the plats are 250 MPa and 410MPa, respectively.
</t>
  </si>
  <si>
    <t xml:space="preserve"> </t>
  </si>
  <si>
    <t>Main plate</t>
  </si>
  <si>
    <t>Width of plate B</t>
  </si>
  <si>
    <t>Thickness of plate t</t>
  </si>
  <si>
    <t>fup</t>
  </si>
  <si>
    <t>Cover Plate</t>
  </si>
  <si>
    <t>16t = 16*14 = 224 mm</t>
  </si>
  <si>
    <t>3 Bolt at a section</t>
  </si>
  <si>
    <t>Tnesile strength will be min of the above  =</t>
  </si>
  <si>
    <t>Double Shear</t>
  </si>
  <si>
    <t>We will provide 6 Bolts</t>
  </si>
  <si>
    <r>
      <t xml:space="preserve">Along with line 5-6 </t>
    </r>
    <r>
      <rPr>
        <sz val="11"/>
        <color theme="1"/>
        <rFont val="Calibri"/>
        <family val="2"/>
      </rPr>
      <t>ꓕ</t>
    </r>
    <r>
      <rPr>
        <sz val="8.8000000000000007"/>
        <color theme="1"/>
        <rFont val="Calibri"/>
        <family val="2"/>
      </rPr>
      <t xml:space="preserve"> </t>
    </r>
    <r>
      <rPr>
        <sz val="11"/>
        <color theme="1"/>
        <rFont val="Calibri"/>
        <family val="2"/>
        <scheme val="minor"/>
      </rPr>
      <t>to bolt line</t>
    </r>
  </si>
  <si>
    <t xml:space="preserve">Strenth of the joint </t>
  </si>
  <si>
    <t>At section 1-1</t>
  </si>
  <si>
    <t>At section 2-2</t>
  </si>
  <si>
    <t>At section 3-3</t>
  </si>
  <si>
    <t>Tensile strength of cover plate</t>
  </si>
  <si>
    <t>&gt;</t>
  </si>
  <si>
    <t>Q. Determine the size and effective length of the side Þ llets to connect two plates with cross sections of 150 × 10 mm and 100 × 10 mm which are subjected to a tension of 125 kN at working load. The ultimate strength of the plates, fu = 410 MPa.</t>
  </si>
  <si>
    <t>Sol:</t>
  </si>
  <si>
    <t>plate width</t>
  </si>
  <si>
    <t>plate thickness</t>
  </si>
  <si>
    <t>edge type</t>
  </si>
  <si>
    <t>square</t>
  </si>
  <si>
    <t>min weld size</t>
  </si>
  <si>
    <t>max weld size</t>
  </si>
  <si>
    <t>gross area Ag</t>
  </si>
  <si>
    <t>tension load(T)</t>
  </si>
  <si>
    <t>design load(1.5T)</t>
  </si>
  <si>
    <t>&lt;</t>
  </si>
  <si>
    <t>calculation of weld strength per unit length</t>
  </si>
  <si>
    <t>assume weld size(s)</t>
  </si>
  <si>
    <r>
      <rPr>
        <sz val="11"/>
        <color rgb="FF000000"/>
        <rFont val="Calibri"/>
        <family val="2"/>
      </rPr>
      <t>throat thicknes t</t>
    </r>
    <r>
      <rPr>
        <vertAlign val="subscript"/>
        <sz val="11"/>
        <color rgb="FF000000"/>
        <rFont val="Calibri"/>
        <family val="2"/>
      </rPr>
      <t>t</t>
    </r>
  </si>
  <si>
    <t>fu</t>
  </si>
  <si>
    <t>weld strength per unit length</t>
  </si>
  <si>
    <t>(fu/3^.5/1.25)*(0.7s*1)</t>
  </si>
  <si>
    <t>N/mm</t>
  </si>
  <si>
    <t>length of weld required</t>
  </si>
  <si>
    <t>provide weld length on both sides</t>
  </si>
  <si>
    <t>end return</t>
  </si>
  <si>
    <t>Q: Determine the sizes of end welds to connect two plates with cross sections of 125 × 8 mm and 125 × 12 mm which are subjected to a tension of 100 kN at working load. The ultimate strength of the plates, fu = 410 MPa.</t>
  </si>
  <si>
    <t>Given working load</t>
  </si>
  <si>
    <t>stress 1</t>
  </si>
  <si>
    <t>Design load</t>
  </si>
  <si>
    <t xml:space="preserve">Force transfered </t>
  </si>
  <si>
    <t>Stress 2</t>
  </si>
  <si>
    <t>fy</t>
  </si>
  <si>
    <t>plate thickness t1</t>
  </si>
  <si>
    <t>Stress 3</t>
  </si>
  <si>
    <t>plate thickness t2</t>
  </si>
  <si>
    <t>Square</t>
  </si>
  <si>
    <t>Weld A</t>
  </si>
  <si>
    <t>Rounded</t>
  </si>
  <si>
    <t>Weld B</t>
  </si>
  <si>
    <t>Tensile Stength of plate</t>
  </si>
  <si>
    <t>based on Gross Area Yielding</t>
  </si>
  <si>
    <t>Design load(1.5T)</t>
  </si>
  <si>
    <t>Calculation of weld strength per unit length</t>
  </si>
  <si>
    <t>Sa</t>
  </si>
  <si>
    <t>Since t1/t2 =</t>
  </si>
  <si>
    <t>Sb</t>
  </si>
  <si>
    <t>Taking Sb/Sa</t>
  </si>
  <si>
    <r>
      <t>throat thicknes t</t>
    </r>
    <r>
      <rPr>
        <vertAlign val="subscript"/>
        <sz val="11"/>
        <color theme="1"/>
        <rFont val="Calibri"/>
        <family val="2"/>
        <scheme val="minor"/>
      </rPr>
      <t>t</t>
    </r>
  </si>
  <si>
    <t>0.7*s</t>
  </si>
  <si>
    <t>Weld strength per unit length</t>
  </si>
  <si>
    <t>of A</t>
  </si>
  <si>
    <t>of B</t>
  </si>
  <si>
    <t>Weld length of A</t>
  </si>
  <si>
    <t>Weld length of B</t>
  </si>
  <si>
    <r>
      <t>(fu/3^0.5/1.25)*(0.7s</t>
    </r>
    <r>
      <rPr>
        <vertAlign val="subscript"/>
        <sz val="11"/>
        <color theme="1"/>
        <rFont val="Calibri"/>
        <family val="2"/>
        <scheme val="minor"/>
      </rPr>
      <t>a</t>
    </r>
    <r>
      <rPr>
        <sz val="11"/>
        <color theme="1"/>
        <rFont val="Calibri"/>
        <family val="2"/>
        <scheme val="minor"/>
      </rPr>
      <t>*l</t>
    </r>
    <r>
      <rPr>
        <vertAlign val="subscript"/>
        <sz val="11"/>
        <color theme="1"/>
        <rFont val="Calibri"/>
        <family val="2"/>
        <scheme val="minor"/>
      </rPr>
      <t>a</t>
    </r>
    <r>
      <rPr>
        <sz val="11"/>
        <color theme="1"/>
        <rFont val="Calibri"/>
        <family val="2"/>
        <scheme val="minor"/>
      </rPr>
      <t>) + (fu/3^0.5/1.25)*(0.7s</t>
    </r>
    <r>
      <rPr>
        <vertAlign val="subscript"/>
        <sz val="11"/>
        <color theme="1"/>
        <rFont val="Calibri"/>
        <family val="2"/>
        <scheme val="minor"/>
      </rPr>
      <t>b</t>
    </r>
    <r>
      <rPr>
        <sz val="11"/>
        <color theme="1"/>
        <rFont val="Calibri"/>
        <family val="2"/>
        <scheme val="minor"/>
      </rPr>
      <t>*l</t>
    </r>
    <r>
      <rPr>
        <vertAlign val="subscript"/>
        <sz val="11"/>
        <color theme="1"/>
        <rFont val="Calibri"/>
        <family val="2"/>
        <scheme val="minor"/>
      </rPr>
      <t>b</t>
    </r>
    <r>
      <rPr>
        <sz val="11"/>
        <color theme="1"/>
        <rFont val="Calibri"/>
        <family val="2"/>
        <scheme val="minor"/>
      </rPr>
      <t>)</t>
    </r>
  </si>
  <si>
    <t xml:space="preserve">Provide weld length </t>
  </si>
  <si>
    <t xml:space="preserve">Alternatvely </t>
  </si>
  <si>
    <t>Assume 4 mm</t>
  </si>
  <si>
    <t>Both satisfiy min and max size of the weld</t>
  </si>
  <si>
    <t>Assume 6 mm</t>
  </si>
  <si>
    <t>In a truss, ∠ 100 100 × 8 is subjected to the factored tension of 200 kN. It is to be connected to a gusset using fillet welds at the toe and back. Find the lengths of welds required so that the centre of gravity of the welds lies in the plane of the centre of gravity of the angle. fu = 410 MPa.</t>
  </si>
  <si>
    <r>
      <t>Sol</t>
    </r>
    <r>
      <rPr>
        <b/>
        <vertAlign val="superscript"/>
        <sz val="11"/>
        <color theme="1"/>
        <rFont val="Calibri"/>
        <family val="2"/>
        <scheme val="minor"/>
      </rPr>
      <t>n</t>
    </r>
    <r>
      <rPr>
        <b/>
        <sz val="11"/>
        <color theme="1"/>
        <rFont val="Calibri"/>
        <family val="2"/>
        <scheme val="minor"/>
      </rPr>
      <t>:</t>
    </r>
  </si>
  <si>
    <t>Given factored load</t>
  </si>
  <si>
    <t xml:space="preserve">Angle Section ISA </t>
  </si>
  <si>
    <t>100x100x8 mm</t>
  </si>
  <si>
    <t>Length of connected leg L1</t>
  </si>
  <si>
    <t>Length of outstand leg L2</t>
  </si>
  <si>
    <t>Thickness</t>
  </si>
  <si>
    <t xml:space="preserve">distance of centroid from the back of the angle, </t>
  </si>
  <si>
    <t xml:space="preserve">Cz = Cy = </t>
  </si>
  <si>
    <t xml:space="preserve">Weld </t>
  </si>
  <si>
    <t>Partial safety factor</t>
  </si>
  <si>
    <r>
      <t>(fu/</t>
    </r>
    <r>
      <rPr>
        <sz val="11"/>
        <color theme="1"/>
        <rFont val="Calibri"/>
        <family val="2"/>
      </rPr>
      <t>√</t>
    </r>
    <r>
      <rPr>
        <sz val="11"/>
        <color theme="1"/>
        <rFont val="Calibri"/>
        <family val="2"/>
        <scheme val="minor"/>
      </rPr>
      <t>3/γ</t>
    </r>
    <r>
      <rPr>
        <vertAlign val="subscript"/>
        <sz val="11"/>
        <color theme="1"/>
        <rFont val="Calibri"/>
        <family val="2"/>
        <scheme val="minor"/>
      </rPr>
      <t>mw</t>
    </r>
    <r>
      <rPr>
        <sz val="11"/>
        <color theme="1"/>
        <rFont val="Calibri"/>
        <family val="2"/>
        <scheme val="minor"/>
      </rPr>
      <t>)*(t</t>
    </r>
    <r>
      <rPr>
        <vertAlign val="subscript"/>
        <sz val="11"/>
        <color theme="1"/>
        <rFont val="Calibri"/>
        <family val="2"/>
        <scheme val="minor"/>
      </rPr>
      <t>t</t>
    </r>
    <r>
      <rPr>
        <sz val="11"/>
        <color theme="1"/>
        <rFont val="Calibri"/>
        <family val="2"/>
        <scheme val="minor"/>
      </rPr>
      <t>*1)</t>
    </r>
  </si>
  <si>
    <t>kN/mm</t>
  </si>
  <si>
    <r>
      <t>γ</t>
    </r>
    <r>
      <rPr>
        <vertAlign val="subscript"/>
        <sz val="11"/>
        <color theme="1"/>
        <rFont val="Calibri"/>
        <family val="2"/>
      </rPr>
      <t>mw</t>
    </r>
  </si>
  <si>
    <t>for shop welding</t>
  </si>
  <si>
    <t>Length of weld required</t>
  </si>
  <si>
    <t>Factored load / Weld strength per unit length</t>
  </si>
  <si>
    <t>for site welding</t>
  </si>
  <si>
    <r>
      <t>Assuming S</t>
    </r>
    <r>
      <rPr>
        <b/>
        <sz val="11"/>
        <color theme="1"/>
        <rFont val="Calibri"/>
        <family val="2"/>
        <scheme val="minor"/>
      </rPr>
      <t>hop welding</t>
    </r>
  </si>
  <si>
    <t>To make the joint moment free we have to distribute the weld length in such a way that the CG of the weld coincides with the CG of the ISA section</t>
  </si>
  <si>
    <t>Taking moment at toe of the Angle section</t>
  </si>
  <si>
    <r>
      <t>l</t>
    </r>
    <r>
      <rPr>
        <vertAlign val="subscript"/>
        <sz val="11"/>
        <color theme="1"/>
        <rFont val="Calibri"/>
        <family val="2"/>
        <scheme val="minor"/>
      </rPr>
      <t>1</t>
    </r>
    <r>
      <rPr>
        <sz val="11"/>
        <color theme="1"/>
        <rFont val="Calibri"/>
        <family val="2"/>
        <scheme val="minor"/>
      </rPr>
      <t>x0.7x100 - 200x(100-27.6) = 0</t>
    </r>
  </si>
  <si>
    <r>
      <t>l</t>
    </r>
    <r>
      <rPr>
        <vertAlign val="subscript"/>
        <sz val="11"/>
        <color theme="1"/>
        <rFont val="Calibri"/>
        <family val="2"/>
        <scheme val="minor"/>
      </rPr>
      <t>1</t>
    </r>
  </si>
  <si>
    <r>
      <t>l</t>
    </r>
    <r>
      <rPr>
        <vertAlign val="subscript"/>
        <sz val="11"/>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</si>
</sst>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font>
      <sz val="11"/>
      <color theme="1"/>
      <name val="Calibri"/>
      <family val="2"/>
      <scheme val="minor"/>
    </font>
    <font>
      <b/>
      <sz val="11"/>
      <color theme="1"/>
      <name val="Calibri"/>
      <family val="2"/>
      <scheme val="minor"/>
    </font>
    <font>
      <sz val="11"/>
      <color theme="1"/>
      <name val="Calibri"/>
      <family val="2"/>
    </font>
    <font>
      <b/>
      <vertAlign val="subscript"/>
      <sz val="11"/>
      <color theme="1"/>
      <name val="Calibri"/>
      <family val="2"/>
      <scheme val="minor"/>
    </font>
    <font>
      <vertAlign val="subscript"/>
      <sz val="11"/>
      <color theme="1"/>
      <name val="Calibri"/>
      <family val="2"/>
    </font>
    <font>
      <vertAlign val="superscript"/>
      <sz val="11"/>
      <color theme="1"/>
      <name val="Calibri"/>
      <family val="2"/>
    </font>
    <font>
      <vertAlign val="subscript"/>
      <sz val="11"/>
      <color theme="1"/>
      <name val="Calibri"/>
      <family val="2"/>
      <scheme val="minor"/>
    </font>
    <font>
      <b/>
      <sz val="11"/>
      <color theme="1"/>
      <name val="Calibri"/>
      <family val="2"/>
    </font>
    <font>
      <sz val="8.8000000000000007"/>
      <color theme="1"/>
      <name val="Calibri"/>
      <family val="2"/>
    </font>
    <font>
      <b/>
      <vertAlign val="superscript"/>
      <sz val="11"/>
      <color theme="1"/>
      <name val="Calibri"/>
      <family val="2"/>
      <scheme val="minor"/>
    </font>
    <font>
      <sz val="11"/>
      <color rgb="FF000000"/>
      <name val="Calibri"/>
      <family val="2"/>
    </font>
    <font>
      <vertAlign val="subscript"/>
      <sz val="11"/>
      <color rgb="FF000000"/>
      <name val="Calibri"/>
      <family val="2"/>
    </font>
    <font>
      <sz val="8.8000000000000007"/>
      <color rgb="FF000000"/>
      <name val="Calibri"/>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1" fillId="0" borderId="1" xfId="0" applyFont="1" applyBorder="1"/>
    <xf numFmtId="0" fontId="1" fillId="0" borderId="2" xfId="0" applyFont="1" applyBorder="1"/>
    <xf numFmtId="0" fontId="1" fillId="0" borderId="3" xfId="0" applyFont="1" applyBorder="1"/>
    <xf numFmtId="164" fontId="1" fillId="0" borderId="2" xfId="0" applyNumberFormat="1" applyFont="1" applyBorder="1"/>
    <xf numFmtId="0" fontId="0" fillId="0" borderId="7" xfId="0" applyBorder="1"/>
    <xf numFmtId="0" fontId="0" fillId="0" borderId="8" xfId="0" applyBorder="1"/>
    <xf numFmtId="0" fontId="1" fillId="0" borderId="7" xfId="0" applyFont="1" applyBorder="1"/>
    <xf numFmtId="0" fontId="0" fillId="0" borderId="0" xfId="0" applyAlignment="1">
      <alignment vertical="top"/>
    </xf>
    <xf numFmtId="164" fontId="0" fillId="0" borderId="0" xfId="0" applyNumberFormat="1"/>
    <xf numFmtId="0" fontId="1" fillId="0" borderId="0" xfId="0" applyFont="1"/>
    <xf numFmtId="165" fontId="0" fillId="0" borderId="0" xfId="0" applyNumberFormat="1"/>
    <xf numFmtId="164" fontId="1" fillId="0" borderId="0" xfId="0" applyNumberFormat="1" applyFont="1"/>
    <xf numFmtId="2" fontId="1" fillId="0" borderId="0" xfId="0" applyNumberFormat="1" applyFont="1"/>
    <xf numFmtId="0" fontId="7" fillId="0" borderId="0" xfId="0" applyFont="1"/>
    <xf numFmtId="0" fontId="0" fillId="0" borderId="9" xfId="0" applyBorder="1"/>
    <xf numFmtId="0" fontId="0" fillId="0" borderId="10" xfId="0" applyBorder="1"/>
    <xf numFmtId="0" fontId="0" fillId="0" borderId="11" xfId="0" applyBorder="1"/>
    <xf numFmtId="0" fontId="0" fillId="2" borderId="0" xfId="0" applyFill="1"/>
    <xf numFmtId="165" fontId="1" fillId="0" borderId="0" xfId="0" applyNumberFormat="1" applyFont="1"/>
    <xf numFmtId="0" fontId="2" fillId="0" borderId="0" xfId="0" applyFont="1"/>
    <xf numFmtId="2" fontId="0" fillId="0" borderId="0" xfId="0" applyNumberFormat="1"/>
    <xf numFmtId="0" fontId="10" fillId="0" borderId="0" xfId="0" applyFont="1"/>
    <xf numFmtId="164" fontId="0" fillId="2" borderId="0" xfId="0" applyNumberFormat="1" applyFill="1"/>
    <xf numFmtId="0" fontId="10" fillId="0" borderId="0" xfId="0" applyFont="1" applyAlignment="1">
      <alignment horizontal="center" wrapText="1"/>
    </xf>
    <xf numFmtId="0" fontId="0" fillId="0" borderId="0" xfId="0" applyAlignment="1">
      <alignment horizont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4" xfId="0" applyFont="1" applyBorder="1" applyAlignment="1">
      <alignment horizontal="left" vertical="top" wrapText="1"/>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pn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8.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3.pn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11</xdr:col>
      <xdr:colOff>330200</xdr:colOff>
      <xdr:row>0</xdr:row>
      <xdr:rowOff>69850</xdr:rowOff>
    </xdr:from>
    <xdr:to>
      <xdr:col>18</xdr:col>
      <xdr:colOff>177800</xdr:colOff>
      <xdr:row>2</xdr:row>
      <xdr:rowOff>2073275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l="12410" t="25159" r="40314" b="26876"/>
        <a:stretch>
          <a:fillRect/>
        </a:stretch>
      </xdr:blipFill>
      <xdr:spPr bwMode="auto">
        <a:xfrm>
          <a:off x="9455150" y="69850"/>
          <a:ext cx="3981450" cy="2676525"/>
        </a:xfrm>
        <a:prstGeom prst="rect">
          <a:avLst/>
        </a:prstGeom>
        <a:noFill/>
        <a:ln w="1">
          <a:noFill/>
          <a:miter lim="800000"/>
          <a:headEnd/>
          <a:tailEnd type="none" w="med" len="med"/>
        </a:ln>
        <a:effectLst/>
      </xdr:spPr>
    </xdr:pic>
    <xdr:clientData/>
  </xdr:twoCellAnchor>
  <xdr:twoCellAnchor editAs="oneCell">
    <xdr:from>
      <xdr:col>19</xdr:col>
      <xdr:colOff>193675</xdr:colOff>
      <xdr:row>5</xdr:row>
      <xdr:rowOff>34925</xdr:rowOff>
    </xdr:from>
    <xdr:to>
      <xdr:col>30</xdr:col>
      <xdr:colOff>535952</xdr:colOff>
      <xdr:row>25</xdr:row>
      <xdr:rowOff>19050</xdr:rowOff>
    </xdr:to>
    <xdr:pic>
      <xdr:nvPicPr>
        <xdr:cNvPr id="6" name="Picture 2">
          <a:extLst>
            <a:ext uri="{FF2B5EF4-FFF2-40B4-BE49-F238E27FC236}">
              <a16:creationId xmlns:a16="http://schemas.microsoft.com/office/drawing/2014/main" id="{00000000-0008-0000-0000-000002040000}"/>
            </a:ext>
            <a:ext uri="{147F2762-F138-4A5C-976F-8EAC2B608ADB}">
              <a16:predDERef xmlns:a16="http://schemas.microsoft.com/office/drawing/2014/main" pred="{00000000-0008-0000-0000-000001040000}"/>
            </a:ext>
          </a:extLst>
        </xdr:cNvPr>
        <xdr:cNvPicPr>
          <a:picLocks noChangeAspect="1" noChangeArrowheads="1"/>
        </xdr:cNvPicPr>
      </xdr:nvPicPr>
      <xdr:blipFill>
        <a:blip xmlns:r="http://schemas.openxmlformats.org/officeDocument/2006/relationships" r:embed="rId2"/>
        <a:srcRect l="4438" t="18663" r="20365" b="10590"/>
        <a:stretch>
          <a:fillRect/>
        </a:stretch>
      </xdr:blipFill>
      <xdr:spPr bwMode="auto">
        <a:xfrm>
          <a:off x="14957425" y="3359150"/>
          <a:ext cx="7746377" cy="3870325"/>
        </a:xfrm>
        <a:prstGeom prst="rect">
          <a:avLst/>
        </a:prstGeom>
        <a:noFill/>
        <a:ln w="1">
          <a:noFill/>
          <a:miter lim="800000"/>
          <a:headEnd/>
          <a:tailEnd type="none" w="med" len="med"/>
        </a:ln>
        <a:effectLst/>
      </xdr:spPr>
    </xdr:pic>
    <xdr:clientData/>
  </xdr:twoCellAnchor>
  <xdr:twoCellAnchor editAs="oneCell">
    <xdr:from>
      <xdr:col>17</xdr:col>
      <xdr:colOff>585788</xdr:colOff>
      <xdr:row>0</xdr:row>
      <xdr:rowOff>55562</xdr:rowOff>
    </xdr:from>
    <xdr:to>
      <xdr:col>31</xdr:col>
      <xdr:colOff>22225</xdr:colOff>
      <xdr:row>2</xdr:row>
      <xdr:rowOff>1884362</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l="2096" t="16276" r="21228" b="42283"/>
        <a:stretch>
          <a:fillRect/>
        </a:stretch>
      </xdr:blipFill>
      <xdr:spPr bwMode="auto">
        <a:xfrm>
          <a:off x="14079538" y="55562"/>
          <a:ext cx="7993062" cy="2495550"/>
        </a:xfrm>
        <a:prstGeom prst="rect">
          <a:avLst/>
        </a:prstGeom>
        <a:noFill/>
        <a:ln w="1">
          <a:noFill/>
          <a:miter lim="800000"/>
          <a:headEnd/>
          <a:tailEnd type="none" w="med" len="med"/>
        </a:ln>
        <a:effectLst/>
      </xdr:spPr>
    </xdr:pic>
    <xdr:clientData/>
  </xdr:twoCellAnchor>
  <xdr:twoCellAnchor editAs="oneCell">
    <xdr:from>
      <xdr:col>1</xdr:col>
      <xdr:colOff>2116</xdr:colOff>
      <xdr:row>2</xdr:row>
      <xdr:rowOff>10583</xdr:rowOff>
    </xdr:from>
    <xdr:to>
      <xdr:col>4</xdr:col>
      <xdr:colOff>62441</xdr:colOff>
      <xdr:row>3</xdr:row>
      <xdr:rowOff>122767</xdr:rowOff>
    </xdr:to>
    <xdr:pic>
      <xdr:nvPicPr>
        <xdr:cNvPr id="2" name="Picture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03040000}"/>
            </a:ext>
          </a:extLst>
        </xdr:cNvPr>
        <xdr:cNvPicPr>
          <a:picLocks noChangeAspect="1" noChangeArrowheads="1"/>
        </xdr:cNvPicPr>
      </xdr:nvPicPr>
      <xdr:blipFill>
        <a:blip xmlns:r="http://schemas.openxmlformats.org/officeDocument/2006/relationships" r:embed="rId4"/>
        <a:srcRect l="54569" t="30864" r="17673" b="33950"/>
        <a:stretch>
          <a:fillRect/>
        </a:stretch>
      </xdr:blipFill>
      <xdr:spPr bwMode="auto">
        <a:xfrm>
          <a:off x="1373716" y="677333"/>
          <a:ext cx="3403600" cy="2407709"/>
        </a:xfrm>
        <a:prstGeom prst="rect">
          <a:avLst/>
        </a:prstGeom>
        <a:noFill/>
        <a:ln w="1">
          <a:noFill/>
          <a:miter lim="800000"/>
          <a:headEnd/>
          <a:tailEnd type="none" w="med" len="med"/>
        </a:ln>
        <a:effectLst/>
      </xdr:spPr>
    </xdr:pic>
    <xdr:clientData/>
  </xdr:twoCellAnchor>
  <xdr:twoCellAnchor editAs="oneCell">
    <xdr:from>
      <xdr:col>12</xdr:col>
      <xdr:colOff>97560</xdr:colOff>
      <xdr:row>3</xdr:row>
      <xdr:rowOff>51245</xdr:rowOff>
    </xdr:from>
    <xdr:to>
      <xdr:col>19</xdr:col>
      <xdr:colOff>51269</xdr:colOff>
      <xdr:row>23</xdr:row>
      <xdr:rowOff>166083</xdr:rowOff>
    </xdr:to>
    <xdr:pic>
      <xdr:nvPicPr>
        <xdr:cNvPr id="5" name="Picture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0451235" y="3013520"/>
          <a:ext cx="4087559" cy="4029613"/>
        </a:xfrm>
        <a:prstGeom prst="rect">
          <a:avLst/>
        </a:prstGeom>
        <a:noFill/>
      </xdr:spPr>
    </xdr:pic>
    <xdr:clientData/>
  </xdr:twoCellAnchor>
  <xdr:twoCellAnchor editAs="oneCell">
    <xdr:from>
      <xdr:col>15</xdr:col>
      <xdr:colOff>552088</xdr:colOff>
      <xdr:row>29</xdr:row>
      <xdr:rowOff>44903</xdr:rowOff>
    </xdr:from>
    <xdr:to>
      <xdr:col>21</xdr:col>
      <xdr:colOff>439504</xdr:colOff>
      <xdr:row>55</xdr:row>
      <xdr:rowOff>49666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2820288" y="7207703"/>
          <a:ext cx="3545016" cy="5119688"/>
        </a:xfrm>
        <a:prstGeom prst="rect">
          <a:avLst/>
        </a:prstGeom>
        <a:noFill/>
      </xdr:spPr>
    </xdr:pic>
    <xdr:clientData/>
  </xdr:twoCellAnchor>
  <xdr:twoCellAnchor editAs="oneCell">
    <xdr:from>
      <xdr:col>11</xdr:col>
      <xdr:colOff>38099</xdr:colOff>
      <xdr:row>29</xdr:row>
      <xdr:rowOff>61232</xdr:rowOff>
    </xdr:from>
    <xdr:to>
      <xdr:col>16</xdr:col>
      <xdr:colOff>21921</xdr:colOff>
      <xdr:row>40</xdr:row>
      <xdr:rowOff>11432</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867899" y="7224032"/>
          <a:ext cx="3031822" cy="2160000"/>
        </a:xfrm>
        <a:prstGeom prst="rect">
          <a:avLst/>
        </a:prstGeom>
        <a:noFill/>
      </xdr:spPr>
    </xdr:pic>
    <xdr:clientData/>
  </xdr:twoCellAnchor>
  <xdr:twoCellAnchor editAs="oneCell">
    <xdr:from>
      <xdr:col>10</xdr:col>
      <xdr:colOff>602794</xdr:colOff>
      <xdr:row>39</xdr:row>
      <xdr:rowOff>221796</xdr:rowOff>
    </xdr:from>
    <xdr:to>
      <xdr:col>15</xdr:col>
      <xdr:colOff>589746</xdr:colOff>
      <xdr:row>51</xdr:row>
      <xdr:rowOff>53893</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9822994" y="9365796"/>
          <a:ext cx="3034952" cy="2159661"/>
        </a:xfrm>
        <a:prstGeom prst="rect">
          <a:avLst/>
        </a:prstGeom>
        <a:noFill/>
      </xdr:spPr>
    </xdr:pic>
    <xdr:clientData/>
  </xdr:twoCellAnchor>
  <xdr:twoCellAnchor editAs="oneCell">
    <xdr:from>
      <xdr:col>10</xdr:col>
      <xdr:colOff>212272</xdr:colOff>
      <xdr:row>58</xdr:row>
      <xdr:rowOff>35209</xdr:rowOff>
    </xdr:from>
    <xdr:to>
      <xdr:col>16</xdr:col>
      <xdr:colOff>589869</xdr:colOff>
      <xdr:row>69</xdr:row>
      <xdr:rowOff>70073</xdr:rowOff>
    </xdr:to>
    <xdr:pic>
      <xdr:nvPicPr>
        <xdr:cNvPr id="1030" name="Picture 6">
          <a:extLst>
            <a:ext uri="{FF2B5EF4-FFF2-40B4-BE49-F238E27FC236}">
              <a16:creationId xmlns:a16="http://schemas.microsoft.com/office/drawing/2014/main" id="{00000000-0008-0000-0000-000006040000}"/>
            </a:ext>
            <a:ext uri="{147F2762-F138-4A5C-976F-8EAC2B608ADB}">
              <a16:predDERef xmlns:a16="http://schemas.microsoft.com/office/drawing/2014/main" pred="{00000000-0008-0000-0000-000005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489622" y="12227209"/>
          <a:ext cx="4035197" cy="2063689"/>
        </a:xfrm>
        <a:prstGeom prst="rect">
          <a:avLst/>
        </a:prstGeom>
        <a:noFill/>
        <a:ln w="1">
          <a:noFill/>
          <a:miter lim="800000"/>
          <a:headEnd/>
          <a:tailEnd type="none" w="med" len="med"/>
        </a:ln>
        <a:effectLst/>
      </xdr:spPr>
    </xdr:pic>
    <xdr:clientData/>
  </xdr:twoCellAnchor>
  <xdr:twoCellAnchor>
    <xdr:from>
      <xdr:col>6</xdr:col>
      <xdr:colOff>471487</xdr:colOff>
      <xdr:row>19</xdr:row>
      <xdr:rowOff>47627</xdr:rowOff>
    </xdr:from>
    <xdr:to>
      <xdr:col>9</xdr:col>
      <xdr:colOff>285750</xdr:colOff>
      <xdr:row>24</xdr:row>
      <xdr:rowOff>142877</xdr:rowOff>
    </xdr:to>
    <xdr:sp macro="" textlink="">
      <xdr:nvSpPr>
        <xdr:cNvPr id="11" name="Rectangle 10">
          <a:extLst>
            <a:ext uri="{FF2B5EF4-FFF2-40B4-BE49-F238E27FC236}">
              <a16:creationId xmlns:a16="http://schemas.microsoft.com/office/drawing/2014/main" id="{00000000-0008-0000-0000-00000B000000}"/>
            </a:ext>
            <a:ext uri="{147F2762-F138-4A5C-976F-8EAC2B608ADB}">
              <a16:predDERef xmlns:a16="http://schemas.microsoft.com/office/drawing/2014/main" pred="{00000000-0008-0000-0000-000006040000}"/>
            </a:ext>
          </a:extLst>
        </xdr:cNvPr>
        <xdr:cNvSpPr/>
      </xdr:nvSpPr>
      <xdr:spPr>
        <a:xfrm>
          <a:off x="7091362" y="6162677"/>
          <a:ext cx="1776413" cy="104775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8</xdr:col>
      <xdr:colOff>239713</xdr:colOff>
      <xdr:row>19</xdr:row>
      <xdr:rowOff>57151</xdr:rowOff>
    </xdr:from>
    <xdr:to>
      <xdr:col>11</xdr:col>
      <xdr:colOff>33338</xdr:colOff>
      <xdr:row>24</xdr:row>
      <xdr:rowOff>142876</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8066088" y="6216651"/>
          <a:ext cx="1793875" cy="103822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8</xdr:col>
      <xdr:colOff>680759</xdr:colOff>
      <xdr:row>20</xdr:row>
      <xdr:rowOff>139867</xdr:rowOff>
    </xdr:from>
    <xdr:to>
      <xdr:col>8</xdr:col>
      <xdr:colOff>770277</xdr:colOff>
      <xdr:row>20</xdr:row>
      <xdr:rowOff>185586</xdr:rowOff>
    </xdr:to>
    <xdr:sp macro="" textlink="">
      <xdr:nvSpPr>
        <xdr:cNvPr id="13" name="Oval 12">
          <a:extLst>
            <a:ext uri="{FF2B5EF4-FFF2-40B4-BE49-F238E27FC236}">
              <a16:creationId xmlns:a16="http://schemas.microsoft.com/office/drawing/2014/main" id="{00000000-0008-0000-0000-00000D000000}"/>
            </a:ext>
          </a:extLst>
        </xdr:cNvPr>
        <xdr:cNvSpPr/>
      </xdr:nvSpPr>
      <xdr:spPr>
        <a:xfrm flipV="1">
          <a:off x="8482600" y="6486981"/>
          <a:ext cx="89518"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168297</xdr:colOff>
      <xdr:row>21</xdr:row>
      <xdr:rowOff>153119</xdr:rowOff>
    </xdr:from>
    <xdr:to>
      <xdr:col>9</xdr:col>
      <xdr:colOff>231797</xdr:colOff>
      <xdr:row>22</xdr:row>
      <xdr:rowOff>18181</xdr:rowOff>
    </xdr:to>
    <xdr:sp macro="" textlink="">
      <xdr:nvSpPr>
        <xdr:cNvPr id="14" name="Oval 13">
          <a:extLst>
            <a:ext uri="{FF2B5EF4-FFF2-40B4-BE49-F238E27FC236}">
              <a16:creationId xmlns:a16="http://schemas.microsoft.com/office/drawing/2014/main" id="{00000000-0008-0000-0000-00000E000000}"/>
            </a:ext>
          </a:extLst>
        </xdr:cNvPr>
        <xdr:cNvSpPr/>
      </xdr:nvSpPr>
      <xdr:spPr>
        <a:xfrm>
          <a:off x="8749456" y="6690733"/>
          <a:ext cx="63500" cy="555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422436</xdr:colOff>
      <xdr:row>22</xdr:row>
      <xdr:rowOff>310</xdr:rowOff>
    </xdr:from>
    <xdr:to>
      <xdr:col>8</xdr:col>
      <xdr:colOff>485936</xdr:colOff>
      <xdr:row>22</xdr:row>
      <xdr:rowOff>55872</xdr:rowOff>
    </xdr:to>
    <xdr:sp macro="" textlink="">
      <xdr:nvSpPr>
        <xdr:cNvPr id="15" name="Oval 14">
          <a:extLst>
            <a:ext uri="{FF2B5EF4-FFF2-40B4-BE49-F238E27FC236}">
              <a16:creationId xmlns:a16="http://schemas.microsoft.com/office/drawing/2014/main" id="{00000000-0008-0000-0000-00000F000000}"/>
            </a:ext>
          </a:extLst>
        </xdr:cNvPr>
        <xdr:cNvSpPr/>
      </xdr:nvSpPr>
      <xdr:spPr>
        <a:xfrm>
          <a:off x="8224277" y="6728424"/>
          <a:ext cx="63500" cy="555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697692</xdr:colOff>
      <xdr:row>23</xdr:row>
      <xdr:rowOff>25567</xdr:rowOff>
    </xdr:from>
    <xdr:to>
      <xdr:col>8</xdr:col>
      <xdr:colOff>743411</xdr:colOff>
      <xdr:row>23</xdr:row>
      <xdr:rowOff>71286</xdr:rowOff>
    </xdr:to>
    <xdr:sp macro="" textlink="">
      <xdr:nvSpPr>
        <xdr:cNvPr id="16" name="Oval 15">
          <a:extLst>
            <a:ext uri="{FF2B5EF4-FFF2-40B4-BE49-F238E27FC236}">
              <a16:creationId xmlns:a16="http://schemas.microsoft.com/office/drawing/2014/main" id="{00000000-0008-0000-0000-000010000000}"/>
            </a:ext>
          </a:extLst>
        </xdr:cNvPr>
        <xdr:cNvSpPr/>
      </xdr:nvSpPr>
      <xdr:spPr>
        <a:xfrm flipV="1">
          <a:off x="8499533" y="6944181"/>
          <a:ext cx="45719"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1200150</xdr:colOff>
      <xdr:row>70</xdr:row>
      <xdr:rowOff>57150</xdr:rowOff>
    </xdr:from>
    <xdr:to>
      <xdr:col>4</xdr:col>
      <xdr:colOff>285750</xdr:colOff>
      <xdr:row>79</xdr:row>
      <xdr:rowOff>38100</xdr:rowOff>
    </xdr:to>
    <xdr:sp macro="" textlink="">
      <xdr:nvSpPr>
        <xdr:cNvPr id="25" name="Rectangle 24">
          <a:extLst>
            <a:ext uri="{FF2B5EF4-FFF2-40B4-BE49-F238E27FC236}">
              <a16:creationId xmlns:a16="http://schemas.microsoft.com/office/drawing/2014/main" id="{00000000-0008-0000-0000-000019000000}"/>
            </a:ext>
            <a:ext uri="{147F2762-F138-4A5C-976F-8EAC2B608ADB}">
              <a16:predDERef xmlns:a16="http://schemas.microsoft.com/office/drawing/2014/main" pred="{00000000-0008-0000-0000-000010000000}"/>
            </a:ext>
          </a:extLst>
        </xdr:cNvPr>
        <xdr:cNvSpPr/>
      </xdr:nvSpPr>
      <xdr:spPr>
        <a:xfrm>
          <a:off x="1200150" y="15068550"/>
          <a:ext cx="4438650" cy="169545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xdr:col>
      <xdr:colOff>525438</xdr:colOff>
      <xdr:row>70</xdr:row>
      <xdr:rowOff>9516</xdr:rowOff>
    </xdr:from>
    <xdr:to>
      <xdr:col>5</xdr:col>
      <xdr:colOff>345281</xdr:colOff>
      <xdr:row>79</xdr:row>
      <xdr:rowOff>59531</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894657" y="15178079"/>
          <a:ext cx="4439468" cy="176451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xdr:col>
      <xdr:colOff>1019946</xdr:colOff>
      <xdr:row>72</xdr:row>
      <xdr:rowOff>5050</xdr:rowOff>
    </xdr:from>
    <xdr:to>
      <xdr:col>1</xdr:col>
      <xdr:colOff>1177095</xdr:colOff>
      <xdr:row>72</xdr:row>
      <xdr:rowOff>98506</xdr:rowOff>
    </xdr:to>
    <xdr:sp macro="" textlink="">
      <xdr:nvSpPr>
        <xdr:cNvPr id="27" name="Oval 26">
          <a:extLst>
            <a:ext uri="{FF2B5EF4-FFF2-40B4-BE49-F238E27FC236}">
              <a16:creationId xmlns:a16="http://schemas.microsoft.com/office/drawing/2014/main" id="{00000000-0008-0000-0000-00001B000000}"/>
            </a:ext>
          </a:extLst>
        </xdr:cNvPr>
        <xdr:cNvSpPr/>
      </xdr:nvSpPr>
      <xdr:spPr>
        <a:xfrm>
          <a:off x="2389165" y="15554613"/>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222389</xdr:colOff>
      <xdr:row>72</xdr:row>
      <xdr:rowOff>2660</xdr:rowOff>
    </xdr:from>
    <xdr:to>
      <xdr:col>2</xdr:col>
      <xdr:colOff>379538</xdr:colOff>
      <xdr:row>72</xdr:row>
      <xdr:rowOff>96116</xdr:rowOff>
    </xdr:to>
    <xdr:sp macro="" textlink="">
      <xdr:nvSpPr>
        <xdr:cNvPr id="28" name="Oval 27">
          <a:extLst>
            <a:ext uri="{FF2B5EF4-FFF2-40B4-BE49-F238E27FC236}">
              <a16:creationId xmlns:a16="http://schemas.microsoft.com/office/drawing/2014/main" id="{00000000-0008-0000-0000-00001C000000}"/>
            </a:ext>
          </a:extLst>
        </xdr:cNvPr>
        <xdr:cNvSpPr/>
      </xdr:nvSpPr>
      <xdr:spPr>
        <a:xfrm>
          <a:off x="3937139" y="15552223"/>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1779719</xdr:colOff>
      <xdr:row>76</xdr:row>
      <xdr:rowOff>122608</xdr:rowOff>
    </xdr:from>
    <xdr:to>
      <xdr:col>1</xdr:col>
      <xdr:colOff>1936868</xdr:colOff>
      <xdr:row>77</xdr:row>
      <xdr:rowOff>25564</xdr:rowOff>
    </xdr:to>
    <xdr:sp macro="" textlink="">
      <xdr:nvSpPr>
        <xdr:cNvPr id="29" name="Oval 28">
          <a:extLst>
            <a:ext uri="{FF2B5EF4-FFF2-40B4-BE49-F238E27FC236}">
              <a16:creationId xmlns:a16="http://schemas.microsoft.com/office/drawing/2014/main" id="{00000000-0008-0000-0000-00001D000000}"/>
            </a:ext>
          </a:extLst>
        </xdr:cNvPr>
        <xdr:cNvSpPr/>
      </xdr:nvSpPr>
      <xdr:spPr>
        <a:xfrm>
          <a:off x="3148938" y="16434171"/>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1778743</xdr:colOff>
      <xdr:row>72</xdr:row>
      <xdr:rowOff>1153</xdr:rowOff>
    </xdr:from>
    <xdr:to>
      <xdr:col>1</xdr:col>
      <xdr:colOff>1935892</xdr:colOff>
      <xdr:row>72</xdr:row>
      <xdr:rowOff>94609</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3147962" y="15550716"/>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279378</xdr:colOff>
      <xdr:row>76</xdr:row>
      <xdr:rowOff>133636</xdr:rowOff>
    </xdr:from>
    <xdr:to>
      <xdr:col>2</xdr:col>
      <xdr:colOff>436527</xdr:colOff>
      <xdr:row>77</xdr:row>
      <xdr:rowOff>36592</xdr:rowOff>
    </xdr:to>
    <xdr:sp macro="" textlink="">
      <xdr:nvSpPr>
        <xdr:cNvPr id="31" name="Oval 30">
          <a:extLst>
            <a:ext uri="{FF2B5EF4-FFF2-40B4-BE49-F238E27FC236}">
              <a16:creationId xmlns:a16="http://schemas.microsoft.com/office/drawing/2014/main" id="{00000000-0008-0000-0000-00001F000000}"/>
            </a:ext>
          </a:extLst>
        </xdr:cNvPr>
        <xdr:cNvSpPr/>
      </xdr:nvSpPr>
      <xdr:spPr>
        <a:xfrm>
          <a:off x="3994128" y="16445199"/>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1017729</xdr:colOff>
      <xdr:row>72</xdr:row>
      <xdr:rowOff>278</xdr:rowOff>
    </xdr:from>
    <xdr:to>
      <xdr:col>3</xdr:col>
      <xdr:colOff>115222</xdr:colOff>
      <xdr:row>72</xdr:row>
      <xdr:rowOff>93734</xdr:rowOff>
    </xdr:to>
    <xdr:sp macro="" textlink="">
      <xdr:nvSpPr>
        <xdr:cNvPr id="32" name="Oval 31">
          <a:extLst>
            <a:ext uri="{FF2B5EF4-FFF2-40B4-BE49-F238E27FC236}">
              <a16:creationId xmlns:a16="http://schemas.microsoft.com/office/drawing/2014/main" id="{00000000-0008-0000-0000-000020000000}"/>
            </a:ext>
          </a:extLst>
        </xdr:cNvPr>
        <xdr:cNvSpPr/>
      </xdr:nvSpPr>
      <xdr:spPr>
        <a:xfrm>
          <a:off x="4732479" y="15549841"/>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991525</xdr:colOff>
      <xdr:row>76</xdr:row>
      <xdr:rowOff>120224</xdr:rowOff>
    </xdr:from>
    <xdr:to>
      <xdr:col>3</xdr:col>
      <xdr:colOff>89018</xdr:colOff>
      <xdr:row>77</xdr:row>
      <xdr:rowOff>23180</xdr:rowOff>
    </xdr:to>
    <xdr:sp macro="" textlink="">
      <xdr:nvSpPr>
        <xdr:cNvPr id="33" name="Oval 32">
          <a:extLst>
            <a:ext uri="{FF2B5EF4-FFF2-40B4-BE49-F238E27FC236}">
              <a16:creationId xmlns:a16="http://schemas.microsoft.com/office/drawing/2014/main" id="{00000000-0008-0000-0000-000021000000}"/>
            </a:ext>
          </a:extLst>
        </xdr:cNvPr>
        <xdr:cNvSpPr/>
      </xdr:nvSpPr>
      <xdr:spPr>
        <a:xfrm>
          <a:off x="4706275" y="16431787"/>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1014361</xdr:colOff>
      <xdr:row>76</xdr:row>
      <xdr:rowOff>129741</xdr:rowOff>
    </xdr:from>
    <xdr:to>
      <xdr:col>1</xdr:col>
      <xdr:colOff>1171510</xdr:colOff>
      <xdr:row>77</xdr:row>
      <xdr:rowOff>32697</xdr:rowOff>
    </xdr:to>
    <xdr:sp macro="" textlink="">
      <xdr:nvSpPr>
        <xdr:cNvPr id="34" name="Oval 33">
          <a:extLst>
            <a:ext uri="{FF2B5EF4-FFF2-40B4-BE49-F238E27FC236}">
              <a16:creationId xmlns:a16="http://schemas.microsoft.com/office/drawing/2014/main" id="{00000000-0008-0000-0000-000022000000}"/>
            </a:ext>
          </a:extLst>
        </xdr:cNvPr>
        <xdr:cNvSpPr/>
      </xdr:nvSpPr>
      <xdr:spPr>
        <a:xfrm>
          <a:off x="2383580" y="16441304"/>
          <a:ext cx="157149" cy="934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1716088</xdr:colOff>
      <xdr:row>72</xdr:row>
      <xdr:rowOff>96043</xdr:rowOff>
    </xdr:from>
    <xdr:to>
      <xdr:col>1</xdr:col>
      <xdr:colOff>1954213</xdr:colOff>
      <xdr:row>73</xdr:row>
      <xdr:rowOff>36512</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3087688" y="1568529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7</a:t>
          </a:r>
        </a:p>
      </xdr:txBody>
    </xdr:sp>
    <xdr:clientData/>
  </xdr:twoCellAnchor>
  <xdr:twoCellAnchor>
    <xdr:from>
      <xdr:col>2</xdr:col>
      <xdr:colOff>217488</xdr:colOff>
      <xdr:row>75</xdr:row>
      <xdr:rowOff>121443</xdr:rowOff>
    </xdr:from>
    <xdr:to>
      <xdr:col>2</xdr:col>
      <xdr:colOff>455613</xdr:colOff>
      <xdr:row>76</xdr:row>
      <xdr:rowOff>61912</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3932238" y="1628219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3</a:t>
          </a:r>
        </a:p>
      </xdr:txBody>
    </xdr:sp>
    <xdr:clientData/>
  </xdr:twoCellAnchor>
  <xdr:twoCellAnchor>
    <xdr:from>
      <xdr:col>1</xdr:col>
      <xdr:colOff>1716088</xdr:colOff>
      <xdr:row>75</xdr:row>
      <xdr:rowOff>115093</xdr:rowOff>
    </xdr:from>
    <xdr:to>
      <xdr:col>1</xdr:col>
      <xdr:colOff>1954213</xdr:colOff>
      <xdr:row>76</xdr:row>
      <xdr:rowOff>55562</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3087688" y="1627584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4</a:t>
          </a:r>
        </a:p>
      </xdr:txBody>
    </xdr:sp>
    <xdr:clientData/>
  </xdr:twoCellAnchor>
  <xdr:twoCellAnchor>
    <xdr:from>
      <xdr:col>2</xdr:col>
      <xdr:colOff>998538</xdr:colOff>
      <xdr:row>72</xdr:row>
      <xdr:rowOff>115093</xdr:rowOff>
    </xdr:from>
    <xdr:to>
      <xdr:col>3</xdr:col>
      <xdr:colOff>176213</xdr:colOff>
      <xdr:row>73</xdr:row>
      <xdr:rowOff>55562</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4713288" y="1570434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9</a:t>
          </a:r>
        </a:p>
      </xdr:txBody>
    </xdr:sp>
    <xdr:clientData/>
  </xdr:twoCellAnchor>
  <xdr:twoCellAnchor>
    <xdr:from>
      <xdr:col>2</xdr:col>
      <xdr:colOff>185738</xdr:colOff>
      <xdr:row>72</xdr:row>
      <xdr:rowOff>121443</xdr:rowOff>
    </xdr:from>
    <xdr:to>
      <xdr:col>2</xdr:col>
      <xdr:colOff>421482</xdr:colOff>
      <xdr:row>73</xdr:row>
      <xdr:rowOff>61912</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3900488" y="15710693"/>
          <a:ext cx="235744"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8</a:t>
          </a:r>
        </a:p>
      </xdr:txBody>
    </xdr:sp>
    <xdr:clientData/>
  </xdr:twoCellAnchor>
  <xdr:twoCellAnchor>
    <xdr:from>
      <xdr:col>1</xdr:col>
      <xdr:colOff>992188</xdr:colOff>
      <xdr:row>72</xdr:row>
      <xdr:rowOff>102393</xdr:rowOff>
    </xdr:from>
    <xdr:to>
      <xdr:col>1</xdr:col>
      <xdr:colOff>1227932</xdr:colOff>
      <xdr:row>73</xdr:row>
      <xdr:rowOff>42862</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363788" y="15691643"/>
          <a:ext cx="235744"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6</a:t>
          </a:r>
        </a:p>
      </xdr:txBody>
    </xdr:sp>
    <xdr:clientData/>
  </xdr:twoCellAnchor>
  <xdr:twoCellAnchor>
    <xdr:from>
      <xdr:col>1</xdr:col>
      <xdr:colOff>951707</xdr:colOff>
      <xdr:row>75</xdr:row>
      <xdr:rowOff>115093</xdr:rowOff>
    </xdr:from>
    <xdr:to>
      <xdr:col>1</xdr:col>
      <xdr:colOff>1189832</xdr:colOff>
      <xdr:row>76</xdr:row>
      <xdr:rowOff>55562</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323307" y="1627584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5</a:t>
          </a:r>
        </a:p>
      </xdr:txBody>
    </xdr:sp>
    <xdr:clientData/>
  </xdr:twoCellAnchor>
  <xdr:twoCellAnchor>
    <xdr:from>
      <xdr:col>2</xdr:col>
      <xdr:colOff>1027907</xdr:colOff>
      <xdr:row>75</xdr:row>
      <xdr:rowOff>127793</xdr:rowOff>
    </xdr:from>
    <xdr:to>
      <xdr:col>3</xdr:col>
      <xdr:colOff>205582</xdr:colOff>
      <xdr:row>76</xdr:row>
      <xdr:rowOff>68262</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4742657" y="16288543"/>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2</a:t>
          </a:r>
        </a:p>
      </xdr:txBody>
    </xdr:sp>
    <xdr:clientData/>
  </xdr:twoCellAnchor>
  <xdr:twoCellAnchor>
    <xdr:from>
      <xdr:col>4</xdr:col>
      <xdr:colOff>135702</xdr:colOff>
      <xdr:row>75</xdr:row>
      <xdr:rowOff>147643</xdr:rowOff>
    </xdr:from>
    <xdr:to>
      <xdr:col>4</xdr:col>
      <xdr:colOff>373827</xdr:colOff>
      <xdr:row>76</xdr:row>
      <xdr:rowOff>88112</xdr:rowOff>
    </xdr:to>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5517327" y="16268706"/>
          <a:ext cx="238125" cy="130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a:t>
          </a:r>
        </a:p>
      </xdr:txBody>
    </xdr:sp>
    <xdr:clientData/>
  </xdr:twoCellAnchor>
  <xdr:twoCellAnchor>
    <xdr:from>
      <xdr:col>4</xdr:col>
      <xdr:colOff>128588</xdr:colOff>
      <xdr:row>72</xdr:row>
      <xdr:rowOff>19843</xdr:rowOff>
    </xdr:from>
    <xdr:to>
      <xdr:col>4</xdr:col>
      <xdr:colOff>469900</xdr:colOff>
      <xdr:row>72</xdr:row>
      <xdr:rowOff>158750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5513388" y="15609093"/>
          <a:ext cx="341312" cy="1389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10</a:t>
          </a:r>
        </a:p>
      </xdr:txBody>
    </xdr:sp>
    <xdr:clientData/>
  </xdr:twoCellAnchor>
  <xdr:twoCellAnchor>
    <xdr:from>
      <xdr:col>1</xdr:col>
      <xdr:colOff>1098520</xdr:colOff>
      <xdr:row>72</xdr:row>
      <xdr:rowOff>38103</xdr:rowOff>
    </xdr:from>
    <xdr:to>
      <xdr:col>4</xdr:col>
      <xdr:colOff>107953</xdr:colOff>
      <xdr:row>72</xdr:row>
      <xdr:rowOff>54056</xdr:rowOff>
    </xdr:to>
    <xdr:cxnSp macro="">
      <xdr:nvCxnSpPr>
        <xdr:cNvPr id="54" name="Straight Connector 53">
          <a:extLst>
            <a:ext uri="{FF2B5EF4-FFF2-40B4-BE49-F238E27FC236}">
              <a16:creationId xmlns:a16="http://schemas.microsoft.com/office/drawing/2014/main" id="{00000000-0008-0000-0000-000036000000}"/>
            </a:ext>
          </a:extLst>
        </xdr:cNvPr>
        <xdr:cNvCxnSpPr/>
      </xdr:nvCxnSpPr>
      <xdr:spPr>
        <a:xfrm flipV="1">
          <a:off x="2470120" y="15627353"/>
          <a:ext cx="3022633" cy="159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1123920</xdr:colOff>
      <xdr:row>76</xdr:row>
      <xdr:rowOff>158753</xdr:rowOff>
    </xdr:from>
    <xdr:to>
      <xdr:col>4</xdr:col>
      <xdr:colOff>133353</xdr:colOff>
      <xdr:row>76</xdr:row>
      <xdr:rowOff>174706</xdr:rowOff>
    </xdr:to>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flipV="1">
          <a:off x="2495520" y="16510003"/>
          <a:ext cx="3022633" cy="159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1092937</xdr:colOff>
      <xdr:row>72</xdr:row>
      <xdr:rowOff>98506</xdr:rowOff>
    </xdr:from>
    <xdr:to>
      <xdr:col>1</xdr:col>
      <xdr:colOff>1098522</xdr:colOff>
      <xdr:row>76</xdr:row>
      <xdr:rowOff>129741</xdr:rowOff>
    </xdr:to>
    <xdr:cxnSp macro="">
      <xdr:nvCxnSpPr>
        <xdr:cNvPr id="64" name="Straight Connector 63">
          <a:extLst>
            <a:ext uri="{FF2B5EF4-FFF2-40B4-BE49-F238E27FC236}">
              <a16:creationId xmlns:a16="http://schemas.microsoft.com/office/drawing/2014/main" id="{00000000-0008-0000-0000-000040000000}"/>
            </a:ext>
          </a:extLst>
        </xdr:cNvPr>
        <xdr:cNvCxnSpPr>
          <a:stCxn id="27" idx="4"/>
          <a:endCxn id="34" idx="0"/>
        </xdr:cNvCxnSpPr>
      </xdr:nvCxnSpPr>
      <xdr:spPr>
        <a:xfrm rot="5400000">
          <a:off x="2070712" y="16081581"/>
          <a:ext cx="793235" cy="55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19050</xdr:colOff>
      <xdr:row>0</xdr:row>
      <xdr:rowOff>66675</xdr:rowOff>
    </xdr:from>
    <xdr:to>
      <xdr:col>17</xdr:col>
      <xdr:colOff>457200</xdr:colOff>
      <xdr:row>2</xdr:row>
      <xdr:rowOff>2070100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l="12410" t="25159" r="40314" b="26876"/>
        <a:stretch>
          <a:fillRect/>
        </a:stretch>
      </xdr:blipFill>
      <xdr:spPr bwMode="auto">
        <a:xfrm>
          <a:off x="9839325" y="66675"/>
          <a:ext cx="4095750" cy="2670175"/>
        </a:xfrm>
        <a:prstGeom prst="rect">
          <a:avLst/>
        </a:prstGeom>
        <a:noFill/>
        <a:ln w="1">
          <a:noFill/>
          <a:miter lim="800000"/>
          <a:headEnd/>
          <a:tailEnd type="none" w="med" len="med"/>
        </a:ln>
        <a:effectLst/>
      </xdr:spPr>
    </xdr:pic>
    <xdr:clientData/>
  </xdr:twoCellAnchor>
  <xdr:twoCellAnchor editAs="oneCell">
    <xdr:from>
      <xdr:col>18</xdr:col>
      <xdr:colOff>88900</xdr:colOff>
      <xdr:row>2</xdr:row>
      <xdr:rowOff>1892300</xdr:rowOff>
    </xdr:from>
    <xdr:to>
      <xdr:col>30</xdr:col>
      <xdr:colOff>520077</xdr:colOff>
      <xdr:row>21</xdr:row>
      <xdr:rowOff>37042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srcRect l="4438" t="18663" r="20365" b="10590"/>
        <a:stretch>
          <a:fillRect/>
        </a:stretch>
      </xdr:blipFill>
      <xdr:spPr bwMode="auto">
        <a:xfrm>
          <a:off x="14176375" y="2559050"/>
          <a:ext cx="7746377" cy="4060825"/>
        </a:xfrm>
        <a:prstGeom prst="rect">
          <a:avLst/>
        </a:prstGeom>
        <a:noFill/>
        <a:ln w="1">
          <a:noFill/>
          <a:miter lim="800000"/>
          <a:headEnd/>
          <a:tailEnd type="none" w="med" len="med"/>
        </a:ln>
        <a:effectLst/>
      </xdr:spPr>
    </xdr:pic>
    <xdr:clientData/>
  </xdr:twoCellAnchor>
  <xdr:twoCellAnchor editAs="oneCell">
    <xdr:from>
      <xdr:col>17</xdr:col>
      <xdr:colOff>585788</xdr:colOff>
      <xdr:row>0</xdr:row>
      <xdr:rowOff>55562</xdr:rowOff>
    </xdr:from>
    <xdr:to>
      <xdr:col>31</xdr:col>
      <xdr:colOff>22225</xdr:colOff>
      <xdr:row>2</xdr:row>
      <xdr:rowOff>1884362</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srcRect l="2096" t="16276" r="21228" b="42283"/>
        <a:stretch>
          <a:fillRect/>
        </a:stretch>
      </xdr:blipFill>
      <xdr:spPr bwMode="auto">
        <a:xfrm>
          <a:off x="14063663" y="55562"/>
          <a:ext cx="7970837" cy="2495550"/>
        </a:xfrm>
        <a:prstGeom prst="rect">
          <a:avLst/>
        </a:prstGeom>
        <a:noFill/>
        <a:ln w="1">
          <a:noFill/>
          <a:miter lim="800000"/>
          <a:headEnd/>
          <a:tailEnd type="none" w="med" len="med"/>
        </a:ln>
        <a:effectLst/>
      </xdr:spPr>
    </xdr:pic>
    <xdr:clientData/>
  </xdr:twoCellAnchor>
  <xdr:twoCellAnchor editAs="oneCell">
    <xdr:from>
      <xdr:col>11</xdr:col>
      <xdr:colOff>59460</xdr:colOff>
      <xdr:row>14</xdr:row>
      <xdr:rowOff>13145</xdr:rowOff>
    </xdr:from>
    <xdr:to>
      <xdr:col>18</xdr:col>
      <xdr:colOff>3644</xdr:colOff>
      <xdr:row>35</xdr:row>
      <xdr:rowOff>3100</xdr:rowOff>
    </xdr:to>
    <xdr:pic>
      <xdr:nvPicPr>
        <xdr:cNvPr id="6" name="Picture 5">
          <a:extLst>
            <a:ext uri="{FF2B5EF4-FFF2-40B4-BE49-F238E27FC236}">
              <a16:creationId xmlns:a16="http://schemas.microsoft.com/office/drawing/2014/main" id="{00000000-0008-0000-0100-000006000000}"/>
            </a:ext>
            <a:ext uri="{147F2762-F138-4A5C-976F-8EAC2B608ADB}">
              <a16:predDERef xmlns:a16="http://schemas.microsoft.com/office/drawing/2014/main" pred="{00000000-0008-0000-0100-000004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136910" y="5080445"/>
          <a:ext cx="4201859" cy="3876155"/>
        </a:xfrm>
        <a:prstGeom prst="rect">
          <a:avLst/>
        </a:prstGeom>
        <a:noFill/>
      </xdr:spPr>
    </xdr:pic>
    <xdr:clientData/>
  </xdr:twoCellAnchor>
  <xdr:twoCellAnchor editAs="oneCell">
    <xdr:from>
      <xdr:col>18</xdr:col>
      <xdr:colOff>275863</xdr:colOff>
      <xdr:row>22</xdr:row>
      <xdr:rowOff>63953</xdr:rowOff>
    </xdr:from>
    <xdr:to>
      <xdr:col>24</xdr:col>
      <xdr:colOff>163279</xdr:colOff>
      <xdr:row>48</xdr:row>
      <xdr:rowOff>127983</xdr:rowOff>
    </xdr:to>
    <xdr:pic>
      <xdr:nvPicPr>
        <xdr:cNvPr id="7" name="Picture 6">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06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4620513" y="6645728"/>
          <a:ext cx="3545016" cy="4807480"/>
        </a:xfrm>
        <a:prstGeom prst="rect">
          <a:avLst/>
        </a:prstGeom>
        <a:noFill/>
      </xdr:spPr>
    </xdr:pic>
    <xdr:clientData/>
  </xdr:twoCellAnchor>
  <xdr:twoCellAnchor editAs="oneCell">
    <xdr:from>
      <xdr:col>11</xdr:col>
      <xdr:colOff>380999</xdr:colOff>
      <xdr:row>3</xdr:row>
      <xdr:rowOff>61232</xdr:rowOff>
    </xdr:from>
    <xdr:to>
      <xdr:col>16</xdr:col>
      <xdr:colOff>364821</xdr:colOff>
      <xdr:row>13</xdr:row>
      <xdr:rowOff>144782</xdr:rowOff>
    </xdr:to>
    <xdr:pic>
      <xdr:nvPicPr>
        <xdr:cNvPr id="8" name="Picture 4">
          <a:extLst>
            <a:ext uri="{FF2B5EF4-FFF2-40B4-BE49-F238E27FC236}">
              <a16:creationId xmlns:a16="http://schemas.microsoft.com/office/drawing/2014/main" id="{00000000-0008-0000-0100-000008000000}"/>
            </a:ext>
            <a:ext uri="{147F2762-F138-4A5C-976F-8EAC2B608ADB}">
              <a16:predDERef xmlns:a16="http://schemas.microsoft.com/office/drawing/2014/main" pred="{00000000-0008-0000-01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0458449" y="3042557"/>
          <a:ext cx="3031822" cy="1969500"/>
        </a:xfrm>
        <a:prstGeom prst="rect">
          <a:avLst/>
        </a:prstGeom>
        <a:noFill/>
      </xdr:spPr>
    </xdr:pic>
    <xdr:clientData/>
  </xdr:twoCellAnchor>
  <xdr:twoCellAnchor editAs="oneCell">
    <xdr:from>
      <xdr:col>12</xdr:col>
      <xdr:colOff>97969</xdr:colOff>
      <xdr:row>38</xdr:row>
      <xdr:rowOff>40821</xdr:rowOff>
    </xdr:from>
    <xdr:to>
      <xdr:col>17</xdr:col>
      <xdr:colOff>84922</xdr:colOff>
      <xdr:row>49</xdr:row>
      <xdr:rowOff>82468</xdr:rowOff>
    </xdr:to>
    <xdr:pic>
      <xdr:nvPicPr>
        <xdr:cNvPr id="9" name="Picture 5">
          <a:extLst>
            <a:ext uri="{FF2B5EF4-FFF2-40B4-BE49-F238E27FC236}">
              <a16:creationId xmlns:a16="http://schemas.microsoft.com/office/drawing/2014/main" id="{00000000-0008-0000-0100-000009000000}"/>
            </a:ext>
            <a:ext uri="{147F2762-F138-4A5C-976F-8EAC2B608ADB}">
              <a16:predDERef xmlns:a16="http://schemas.microsoft.com/office/drawing/2014/main" pred="{00000000-0008-0000-0100-000008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785019" y="9537246"/>
          <a:ext cx="3034952" cy="2051422"/>
        </a:xfrm>
        <a:prstGeom prst="rect">
          <a:avLst/>
        </a:prstGeom>
        <a:noFill/>
      </xdr:spPr>
    </xdr:pic>
    <xdr:clientData/>
  </xdr:twoCellAnchor>
  <xdr:twoCellAnchor>
    <xdr:from>
      <xdr:col>7</xdr:col>
      <xdr:colOff>52387</xdr:colOff>
      <xdr:row>21</xdr:row>
      <xdr:rowOff>47627</xdr:rowOff>
    </xdr:from>
    <xdr:to>
      <xdr:col>9</xdr:col>
      <xdr:colOff>457200</xdr:colOff>
      <xdr:row>26</xdr:row>
      <xdr:rowOff>142877</xdr:rowOff>
    </xdr:to>
    <xdr:sp macro="" textlink="">
      <xdr:nvSpPr>
        <xdr:cNvPr id="11" name="Rectangle 10">
          <a:extLst>
            <a:ext uri="{FF2B5EF4-FFF2-40B4-BE49-F238E27FC236}">
              <a16:creationId xmlns:a16="http://schemas.microsoft.com/office/drawing/2014/main" id="{00000000-0008-0000-0100-00000B000000}"/>
            </a:ext>
            <a:ext uri="{147F2762-F138-4A5C-976F-8EAC2B608ADB}">
              <a16:predDERef xmlns:a16="http://schemas.microsoft.com/office/drawing/2014/main" pred="{00000000-0008-0000-0100-000009000000}"/>
            </a:ext>
          </a:extLst>
        </xdr:cNvPr>
        <xdr:cNvSpPr/>
      </xdr:nvSpPr>
      <xdr:spPr>
        <a:xfrm>
          <a:off x="7472362" y="6448427"/>
          <a:ext cx="1795463" cy="10001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8</xdr:col>
      <xdr:colOff>239713</xdr:colOff>
      <xdr:row>21</xdr:row>
      <xdr:rowOff>57151</xdr:rowOff>
    </xdr:from>
    <xdr:to>
      <xdr:col>11</xdr:col>
      <xdr:colOff>33338</xdr:colOff>
      <xdr:row>26</xdr:row>
      <xdr:rowOff>142876</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8059738" y="6219826"/>
          <a:ext cx="1793875" cy="1038225"/>
        </a:xfrm>
        <a:prstGeom prst="rect">
          <a:avLst/>
        </a:prstGeom>
        <a:noFill/>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8</xdr:col>
      <xdr:colOff>680759</xdr:colOff>
      <xdr:row>22</xdr:row>
      <xdr:rowOff>139867</xdr:rowOff>
    </xdr:from>
    <xdr:to>
      <xdr:col>8</xdr:col>
      <xdr:colOff>770277</xdr:colOff>
      <xdr:row>22</xdr:row>
      <xdr:rowOff>185586</xdr:rowOff>
    </xdr:to>
    <xdr:sp macro="" textlink="">
      <xdr:nvSpPr>
        <xdr:cNvPr id="13" name="Oval 12">
          <a:extLst>
            <a:ext uri="{FF2B5EF4-FFF2-40B4-BE49-F238E27FC236}">
              <a16:creationId xmlns:a16="http://schemas.microsoft.com/office/drawing/2014/main" id="{00000000-0008-0000-0100-00000D000000}"/>
            </a:ext>
          </a:extLst>
        </xdr:cNvPr>
        <xdr:cNvSpPr/>
      </xdr:nvSpPr>
      <xdr:spPr>
        <a:xfrm flipV="1">
          <a:off x="8500784" y="6493042"/>
          <a:ext cx="89518"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168297</xdr:colOff>
      <xdr:row>23</xdr:row>
      <xdr:rowOff>153119</xdr:rowOff>
    </xdr:from>
    <xdr:to>
      <xdr:col>9</xdr:col>
      <xdr:colOff>231797</xdr:colOff>
      <xdr:row>24</xdr:row>
      <xdr:rowOff>18181</xdr:rowOff>
    </xdr:to>
    <xdr:sp macro="" textlink="">
      <xdr:nvSpPr>
        <xdr:cNvPr id="14" name="Oval 13">
          <a:extLst>
            <a:ext uri="{FF2B5EF4-FFF2-40B4-BE49-F238E27FC236}">
              <a16:creationId xmlns:a16="http://schemas.microsoft.com/office/drawing/2014/main" id="{00000000-0008-0000-0100-00000E000000}"/>
            </a:ext>
          </a:extLst>
        </xdr:cNvPr>
        <xdr:cNvSpPr/>
      </xdr:nvSpPr>
      <xdr:spPr>
        <a:xfrm>
          <a:off x="8769372" y="6696794"/>
          <a:ext cx="63500" cy="555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422436</xdr:colOff>
      <xdr:row>24</xdr:row>
      <xdr:rowOff>310</xdr:rowOff>
    </xdr:from>
    <xdr:to>
      <xdr:col>8</xdr:col>
      <xdr:colOff>485936</xdr:colOff>
      <xdr:row>24</xdr:row>
      <xdr:rowOff>55872</xdr:rowOff>
    </xdr:to>
    <xdr:sp macro="" textlink="">
      <xdr:nvSpPr>
        <xdr:cNvPr id="15" name="Oval 14">
          <a:extLst>
            <a:ext uri="{FF2B5EF4-FFF2-40B4-BE49-F238E27FC236}">
              <a16:creationId xmlns:a16="http://schemas.microsoft.com/office/drawing/2014/main" id="{00000000-0008-0000-0100-00000F000000}"/>
            </a:ext>
          </a:extLst>
        </xdr:cNvPr>
        <xdr:cNvSpPr/>
      </xdr:nvSpPr>
      <xdr:spPr>
        <a:xfrm>
          <a:off x="8242461" y="6734485"/>
          <a:ext cx="63500" cy="555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697692</xdr:colOff>
      <xdr:row>25</xdr:row>
      <xdr:rowOff>25567</xdr:rowOff>
    </xdr:from>
    <xdr:to>
      <xdr:col>8</xdr:col>
      <xdr:colOff>743411</xdr:colOff>
      <xdr:row>25</xdr:row>
      <xdr:rowOff>71286</xdr:rowOff>
    </xdr:to>
    <xdr:sp macro="" textlink="">
      <xdr:nvSpPr>
        <xdr:cNvPr id="16" name="Oval 15">
          <a:extLst>
            <a:ext uri="{FF2B5EF4-FFF2-40B4-BE49-F238E27FC236}">
              <a16:creationId xmlns:a16="http://schemas.microsoft.com/office/drawing/2014/main" id="{00000000-0008-0000-0100-000010000000}"/>
            </a:ext>
          </a:extLst>
        </xdr:cNvPr>
        <xdr:cNvSpPr/>
      </xdr:nvSpPr>
      <xdr:spPr>
        <a:xfrm flipV="1">
          <a:off x="8517717" y="6950242"/>
          <a:ext cx="45719"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1219200</xdr:colOff>
      <xdr:row>1</xdr:row>
      <xdr:rowOff>238126</xdr:rowOff>
    </xdr:from>
    <xdr:to>
      <xdr:col>3</xdr:col>
      <xdr:colOff>76200</xdr:colOff>
      <xdr:row>2</xdr:row>
      <xdr:rowOff>2083397</xdr:rowOff>
    </xdr:to>
    <xdr:pic>
      <xdr:nvPicPr>
        <xdr:cNvPr id="1025" name="Picture 1">
          <a:extLst>
            <a:ext uri="{FF2B5EF4-FFF2-40B4-BE49-F238E27FC236}">
              <a16:creationId xmlns:a16="http://schemas.microsoft.com/office/drawing/2014/main" id="{00000000-0008-0000-0100-000001040000}"/>
            </a:ext>
            <a:ext uri="{147F2762-F138-4A5C-976F-8EAC2B608ADB}">
              <a16:predDERef xmlns:a16="http://schemas.microsoft.com/office/drawing/2014/main" pred="{00000000-0008-0000-0100-000010000000}"/>
            </a:ext>
          </a:extLst>
        </xdr:cNvPr>
        <xdr:cNvPicPr>
          <a:picLocks noChangeAspect="1" noChangeArrowheads="1"/>
        </xdr:cNvPicPr>
      </xdr:nvPicPr>
      <xdr:blipFill>
        <a:blip xmlns:r="http://schemas.openxmlformats.org/officeDocument/2006/relationships" r:embed="rId8"/>
        <a:srcRect l="58346" t="33203" r="15154" b="21875"/>
        <a:stretch>
          <a:fillRect/>
        </a:stretch>
      </xdr:blipFill>
      <xdr:spPr bwMode="auto">
        <a:xfrm>
          <a:off x="2581275" y="571501"/>
          <a:ext cx="2286000" cy="217864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609599</xdr:colOff>
      <xdr:row>0</xdr:row>
      <xdr:rowOff>190499</xdr:rowOff>
    </xdr:from>
    <xdr:to>
      <xdr:col>14</xdr:col>
      <xdr:colOff>466725</xdr:colOff>
      <xdr:row>2</xdr:row>
      <xdr:rowOff>1495424</xdr:rowOff>
    </xdr:to>
    <xdr:sp macro="" textlink="">
      <xdr:nvSpPr>
        <xdr:cNvPr id="1025" name="AutoShape 1" descr="data:image/png;base64,iVBORw0KGgoAAAANSUhEUgAAAnoAAAKjCAYAAACKm6LrAAAgAElEQVR4XuydZVxV2d6AH7q7UVIBBQxUxMJObMVAEUXF7hZ77Bq7wMbALizsVjCxaEFJkW448f4O6MR7Z+54Z+bOvePd+xucffZa61lrr/3s/4ojJ5VKpQiHQEAgIBAQCAgEBAICAYHAN0dAThC9b65OhQIJBAQCAgGBgEBAICAQqCAgiJ7QEAQCAgGBgEBAICAQEAh8owS+HdGTShCJxCCvgLycrLakSCVSKsel5ZCX/VNO/vNn32htCsUSCAgEBAICAYGAQEAg8BMC347oFcZz7sgZHr55T7FETuZ5KCqroKQoj6i0iMKScrTsOjDerz1m6ipUuOD//CGhJCeN+Hfv+ZRXjoqWAVVtbDDRUUNR/jfgSEUU5WWTnppBmYou5uZGaKooCVz/59uUAEAgIBAQCAgE/psIfDuiV5bNm7Bb7Foyle03EimWr8agKX40s9VHUpLJk7P7uJDZjKMXVtHQWBvF/6Za+A/lJfvNeVYtXs7+809ILyhDXsuUpj398J8+mmYOJqj9EiRJIbGPbxBy/hrhLyJ4Gp5A1c6jWDpvKPUsDASu/6G6FJIVCAgEBAICAYHALxH4dkSvonSlhK0fSMe558jWbMeRqzvoXtMMZXk5yiKDGDI1nCE7l9LKTBvl//GQnvjjQ5bPWsFzhRq0aGRH4bMzBAbfIDFbnW7TV7FiSi/sjLX+MUInLSEl5g2vXt1m1/INXHqeTq3BC/h+wXBB9IQ+RiAgEBAICAQEAv9lBL4x0Svj8daheMw8ToZ6Sw6G7qK3szkqCnKIy1IJv52Ipast6Q/Oc+bWG/JKRcirGOPWuRfNTDK5FBLK6w95KJk4071XF+rbGqGkUGmEktQH7DyZQJP+3aihr4Gi7N/iYp6E7ONCeDw5Jdq4+wylg6Mpaj+Me4pJeXqWoJMP+SRSxrZxN7o4lnPt9FXepuciUVRFU00ZOSUNbOo0o20LF7RL33P1xEnC4jIoEUlRMaxOG4/uNJFdV0mO7MSHnD56laj0HMSKKqirqyIvKaOoWAXX3oPoUNcSLeXfGneF2Is7uZhtjUe7RlgbaCBf+Iplw3zZEPIcvTaT2LR2Oi3sTFD5RSGWIpUmstF3ICuPv8C2/zxB9P7LbmwhOwIBgYBAQCAgEJAR+HZFT6MtR68G0N3RDOWi1+zcF04tj27Us9JHmv+ekM2zmbjyNCKHfgQcWk+HahJOTfNiXXxNps4aT8d6VmgqK/wQ0Xq8Yww+y+7Qe8tppre3RftzSFD88RnrZo1j2dHHWHhu5NRab2wMNCq/V5zC9jHdmHfsBabdFhKwdBwNrFR5vH8h42ZvJ9G6P9vmdubT3YOs230V424L2LHUB8PY44yeMIfLUVqM2LKfWb0bYKLxZRy1mPt7FzNpzg7iTLvw/aIh2GvncXF7ILmtZjKjbyOq6Cj9duuWVi5UkZP7YnJlnJjVjWmB11FpNonNa6biXv3XRE8mue/YMHQgK0/IRG++IHq/TVw4QyAgEBAICAQEAn85gW9S9DrPPM5HhRqMnz2SJtWMKIm+xtbQImZvXE5nJzOUFeSQFkWxbnh/FoZk0m9pELMaJrJqx0s6TZxBBydD1CpCdp+PghcsG+HHytMR1PHdwcGlfamqq/ZZAtM5uXYGM5ccJ0XVhZXHjjDErQqaSpAVsYcxk7Zy695bnCfvYPvMXtjoqZF+cydDR83mlf0Urm8fTbXiB4wdMY6DL4xYdPYIwyzfMW/EaPY/M2flhT0MqGOJ5k+CdCk3A/EbO4/n5sMI2TmZOpYGFD4/z50yJ5rUskBX/ffMQEwnYEQvvgt+h9vYFaya3AtbY81fX1whiN5ffrMKCQoEBAICAYGAQOBfJfDtip7IkGZt3LDWUyYjKoz72bXZd3IrnR1NK0RPtiw35+VBBvUYT5iKDc42LnhOmoZPc3s0VBR+xjEhdA87L4Zw6vBNcszbs+nwZjzsDFCVyVdZIkE793P37HnOPnxDDZ/N7FvoiYW+iAsrZnG+QJGwrUFoD1lHwNy+2Oqrk37rs+jZTeH6jjHYiR4zbtgY9oWrM+f0KUZXS2TBZ9FbUSF6Fj8XvVs7GTF2Hk/NfDm3cyouivGce1WKU10XrI00fnvF7C+0kvKYYwwaMItw5WYsXb+Eri4W/BBE/KVWJYjev3qvCecLBAQCAgGBgEDgLyfwTYpexRw9NXd2nd5C73o2KCVcYOrae3SZMJl2P4iezPVKuB8wnoEzD1LWaCpnA2ZQ10KLz9PyKitD/IGD6/dSUrMppaf8mXc2B5+le1kwoEFl5Kwgim3bTqKup8CZDeu4V+7C8v176K93m3k7PtCkcSnrJ6xF0nMluxf2x85Qo0L0ho2azYuqfpzYNJTS+4FMm7+DvFpj2BM4jYYKL5k2rDKi92uiN3LcPO6U1GCQpzvKHx7yRqcLS2cMoo6l3s/z/zVNSpzC4TnjWHG1hEHzVzC0nRP6aj+X3X+4jCB6X0NWOEcgIBAQCAgEBAL/UQLfruipt+JA6C48nc1QkWby7GkSRnb2mOuqIf/DvDQJcTc3MGLYYu4maTF440FW+bihq/bjHLeCmEvMWRCARkNPqr7bzbw9D7DvvYiAtaNw1NdEIfsVGzYfwbB5b9QuzGDMjje0nr6MTgovSazei86GT5jqvZA8j6UELfXGwahS9IaPns09SV282lYnLy0VuSqNGTJqCM3sjFHNuM2krxC9B4rNmTvZE6PUO1zNq8X4EX2obalbuVDkq49inhxawfzdz3Hz82dk53qYyMadf+sQRO+3CAmfCwQEAgIBgYBA4D9O4BsUPV88Zp4gQ70FB0J34/l51a1UKqUs9y3nTrzFua8HdlpqiJPvsGLFISTG+twO2kK4pDmbg3fSz8UY1YqAVhmPDy9i6eFEajR0RkucQeieQB6rt2Zb4BY8G5qjlvmU5RsPY9lpPB20rzOg+wwiVXQxtu/FyrWTsck+w4jec8ho+x0HV/rgaKL5Q0QvwnoUh5f0x8bCHAM9LVQUFSt/uSP11m+Knmzo9pnZMEICJ1Fbv4jINDCvYoaOutK/8OsfYt5d38mygDvYdB/H0M71MNVW5GNsJGliLWytTFESZfM+KQ8dEzMMdNRRqPzZEWExxn/81hUyIBAQCAgEBAICgd8m8M2JXtgGbzrOPUO2UlN2XdvHwNpVK7ZXkR2vD01j2kkNlgRMp65OPofmTOKmzmBWjW3AnXVjGbX2POZdvmPPptE4y1bOFsazdspU8pr4M7l3HXSUi7iwpB9DN7yh8+JA1gxrje6nJ8xbvR/nvrPo0VCV4EldmXXwDXXGbGfP7N7IxR7Et8dsklvM5cjqoTiZaZF+e1fF0G1EtcncDBhDNXOdny96SL35g+itvLgXr9qyOXqF3Nm/n2J3T+wSzjJh3Fyemg0lZNcU6ljpIyct4Na+w5Q16U5jWxO0vmI9RuaLo8yctZ4Peo3p0bEhJlrKSAvec+XMAwy7DGNk5+rc3ujPumOP0Wk9gTWzvKlt8WVoOJENQ2Tbqzynmtc8vp8/HBdhw+TfvuOEMwQCAgGBgEBAIPAXEvhmRE9SlElc9Av2+A9lw9X3FJVr0WbsbPzaOaNGEalvbhOw5SSq3Vezd3odXgQtwX/fRybs3cXQRlaURuyhX99p3EpRp+vk5cz2aUTRwy1MWvuYXkv3MqF9NbRUinl4cAHDJuzgg60nO9ZOw6HgFrMWHqDuYH8m+bSm4M5ahi96RN/v1jKkpRFPj69mwuStJFb3Yufq6XR2NeDRvuVMmbudGIMuBOzwp319B3TVKqN5EnEpKTd3M3bGQkKjNRm6aj3ebpaUR5/l+30pDFwxDs0H+5i/KJAo9RYs/34ijawNyHt5gvXBWQxbM4t2DlVQ+6fDt2KSHwUza9ICzjx5R6H4828BVzQ8KRIjd1ZuW88Q12LW+A5l581ICmoN4/jOBbSvXYXy3AyS466xYuJCTobFYNh8ENMnjcXDvRZmsp9P+5eGjv/C1i4kJRAQCAgEBAICgf8xAt+M6JW/f0Bg0Emex2chkVWiTJokEiQS2W5xlX/LKevQtNtg7AvucO7ea7JE+jTu1Jc+7e1JeXCOo6fv8iGvGHlNY6pXN6EsJZ4POVKqN+tB/67uVFHN4PL+A1x+Ek9+uSJVHF2oIk3iVUwaSsZ2dOg/mEYGeUS8TcairiumxW84cugUj6LTKJXXpk4zD3q7qhJ6+iLhMemUyaliXb85XTt3xtFcAyUFKPoUReixk9x6GU9eqRRldR10NOQpyMlBpVo7vNw1eXzzHi/j0ymRyKOho4+mspi8rBxU7DsxYUh7LA3+ybYoFTCyuHskiNO3XpFTKqnYT+/LIRGXo2HbDJ+BntSxkOfh4Q3sOvcSoxY+jBvQBmsDFZJe3OTcmcu8TMqmTMZXThFNvep08O5H85oWaCoJpvc/1o8IxRUICAQEAgKB/1IC34zoIZUglkiQ/tRafgG6nLxsE+QfBVD2t2zembRCCn+UnoqNhH/YVFgeeQV55GTRLrEEyZdE5OQq/lf5p1zFObIdV2Sfy8nLy3ajRiwR/5AnOTl55OUrBfTHS8j+J88P60Ok0kpB/aWCyMlXrKiVSH+lnLLPf3qtX210n9P4IsH//zw5ORRknGRplZdSUiZCXlkF5c9zCKXSz6x+xvpz+X8oyH9pixeyJRAQCAgEBAICgf8hAt+O6P0PVZpQVIGAQEAgIBAQCAgEBAJfQ0AQva+hJJwjEBAICAQEAgIBgYBA4G9IQBC9v2GlCVkWCAgEBAICAYGAQEAg8DUEBNH7GkrCOQIBgYBAQCAgEBAICAT+hgQE0fsbVpqQZYGAQEAgIBAQCAgEBAJfQ0AQva+hJJwjEBAICAQEAgIBgYBA4G9IQBC9v2GlCVkWCAgEBAICAYGAQEAg8DUEBNH7GkrCOQIBgYBAQCAgEBAICAT+hgQE0fsbVpqQZYGAQEAgIBAQCAgEBAJfQ0AQva+hJJwjEBAICAQEAgIBgYBA4G9IQBC9v2GlCVkWCAgEBAICAYGAQEAg8DUEBNH7GkrCOQIBgYBAQCAgEBAICAT+hgQE0fsbVpqQZYGAQEAgIBAQCAgEBAJfQ0AQva+h9Dc9R1JeSGZmLlJlbfR1NFBUkPubluSfZ1tcXkxuZhblKrroaqmjovgvlFNcSmbqBzJKVTAzM0FbRUJWWhKfSlQxNTVGW0OZf+Fq/x6+EhFF+TnkloC2tg4aakr/nnR+uKqE0qJ8cnNLUNLUQktLHcU/mKJUUsTHlDTyy5QxNDVGR/2XuEoRlRSQlVuEvIometoaKMj/wYS/4utScXkF34JSOdS1dNFS/6OlBXFZMfl5eZTJqaGtrY60JI+8IjGqGjroaCp/Ra6EU/6bCUjFIooLcsktlqCtq4eG6h9vM39FeaUS2b2dS05eIcq65uir/wU32F9RMCGNf0rg2xG9/Pfcvf+UtPxyJGIJEqkUeSUVdE1scHaqgamuKvL/8Sf2T+pCnMTZHQdJMmmFV8e66Gn82Z1/Hi8uHWHr4QdU7+iHb5f6GGr9OWnkRN8m+NwLrNp2pZmjJVpK/7nOQlqax9u7p9h14Bo6bUYyuIsbVrpf1+lKS3N58+g298Mecj8im/o9PHHWyic24hH3nuVQv58vnm3qY/q7OkMpHyOucPZhEhYNWtOkljVav8vPRGS+e8rJoAM8KXFg0EBPmjqZ/Fu7tZLMBG6dPkhIeD6u/bzo1qoOun8gRWlhCs/Dwrh79x5vPoJLu770aueKodrPL1pelMbjS8c5eC0Rx9a9GNjFDR2VP6dtFSa94OqNMPL169CmZUPMND6nLSkhLTacU0dO8rbYmh4DvGntbPAHSguUZPHm/nkOhzxCxbEjXZta8fbSYe4ma9Gxnw9dXKv8sesL3/7PEpCWkpn4nBNBR3icW4VhY0bgZqv1n83T59Rl/WFyxE2O3k7GtZcv7jaqP+ZLIqLgYwxXTuznzJNCPCavpW+t39Up/VeU9fdkQlRayJvLezkTa4TPuL5Y/TmPxN+Tlb/0O9+O6ImLef/sCONHbEDDYxKzfJujWpxFzLPbXLr+EsMWgxjTtxmG6kr/NEIjkYqRSBVQ/HOeL79emeJ37PRfRox1f6YNbIaRtsofr3ipFNkbm1ReHnk5CZ+iruM/bQVaHWYyzbsFZrp/QhpA5ovTrA68i5PXcLq62qOr/O+G9etopEgpir3E/FkbKWk+gYkD22Jv8DWdl4R3dw5x5F4+Li2bYKkpT8qbm9yJVaBx6yZU1VRETd8MM2N91L4yQiiVSpFIpMjLyyEnB0n3D7PzfBwObT3p1LQmur+rU5FSXpzGqfULORJryrBRw/FwtfjjbeX/X0EKEomEioyLS4g8t4U1wa+p2d+PYb2aoP+7Uyzg6fkT3IoX4eDqiq2uMiraRpgZG1AZBJEgS1aWrjzlxNw+wto9NzBv0oexgzpgoPbntK38uLsEH79CtnEz+nm2w+rLc1kqoTT/HacCN3H+tSrdR03Gs+EfFGlJOelvLxEYcJQU3baMHdWBpPNbOXgrk9a+0xnS2vpXaUolUqRSkJOXIfmaN1NpxUutVCpX2e5+dz39N35RVi5Z+UBeTr6iaf70kH0m41XRdv7St3gphZnvuHgokEN38hm5cCkdHHV+vU5lZRBLkVeU/7fXj7Qkm7j7J9hwPJb2ExfS1UEVWYOSSsRIFRSQFH3k+ZUAFn4fhseqE4xx+12d0n9jY/kneRIhEitUjGiJivMIP7iYLS8smf/9eOy/5lHxNyvtL2X32xE9QJT3lLGdfSjtvpYNY1qhpaqARCwmNSyIyTN2Yjx4DcsHuaGj9ssRH0nxe07vPoi04Vg86mrz7x0hk1BeWoZEXgllRYV/6MR+T9sqeHeP4LOR1OrfgzomBshnRTB//CxoNpmJXs3/NNGTSkSUlYmRV1JCUeHf33n9JovccJZMW8OnukMZ07/114meOJ/jq2ZxT9qEIQO7Uctcysm1c7gvccNnQDdqW2pWPkC+6mEry6GY2IfnuB+vQqOmjbC30kM2JFgmknXwin+QUxFXty1k/ytNvHx96dTgzxe9rOhbXHiUgV2dRrjVrkrqjV2sCHqCZbdB+PZo/PtFL/Ml+7YFE6frTN+B3XHUUa0QmC8Sk5cQxvXwJDSs69PMxYqciHNs2HsZndpdGDFQJnp/jrrIHnQikQipnAKKioo/j+5Ls7m6bwsnw4ppM2QCvf+o6AEFH+4StPMQkXKNGDGhNznXAzgY+g43rykMbvUroleaxfPwR0SlyeHm7o61yZew46/fAfkfIrgb9pYSYzc8mlrzJwVAf/OW+ytOKM3+wIvwB0SXWNOxXcOfR4AlJXyIfsGDx3FY129Hw5pGf0WWfkijvCCNe+eD2BXyHu/ZS35V9CRFGbwNv8H1eH38hrRF9c9pzv+krDKpFFFWLkFRWQVFaTEfYx9zNuQtdcePoIF8DnHhh5k3/wruS48wuuG3bTrlRdmEn9hCuOFIJnaStREp4vIyysVyKKsq8+e8Rv6lTe93JfZNiZ44/xWTug+koPMaNoxpifZnU5OKMzk004fv7lZlx8nVNDXTpjgpilcx8aTnKeDg2hR7/Xzun9vE3IUXsO8zjl4dm+Fevxrq4kJiXz8n+kMm6pb1aVrLlIL0eN5GvkfNpiaKya/4qGSJo6UWGR8SKJAzwFy/hNdPIynTsaWJex0U0l5xPyyKMm1bmjRvgLmWAjlJ8UTFvQcjZ1yqafLpfSzxH3LQt7amOP450enlWNVzp4GdCWoVQ6MSMmIieB3/gTwMqVu/DlX01X+Yw1ScGsm5rfNZda2MDt796NyuFU466ayYOpeyWv3wqKVBerYIc0dXGtSsiqaKIkhFZCdF8TryHZ/Ktand0AULAy2UftIZlRdkEhf5htgPGWjaNqCerQ55yTFEJ5VgWacOVZWLePP8CSlF8qioqCAtE6FlboujnQVaShKSo18S+S6Fcm0bGtSxx0hb9WdvtdKSfBIin/IsOh0Nizq41bZBQ5pHQmwMKXlKmJookhQTQ3qxBrXc3LCroo9qxVxDKZkJb3gT94GPieEc3ncFw17+TPVug93/i+gVZ6YQGxtFQnoRxtXq4lhNl6yom2xYvJa3irXo3K09NXSzObtrD7HKznTs0pmOLepjZaRORsJbouKSKNO0om4tO0z11JFDREZiFBEvXpKcr0L1us4YSdII3rCCO1nGtO3qiUcTOxSKs/lUKI95VVNEOal8SMtCUacqDg4WyOcmExuXjFi7Cg4O5og+JRMf+458RUMcnByxNNb+ST0UcXXrAva/0sJraKXoSUV5JMZEExOfCnpWODlWR7MsnZiYZCQa2qiIc3gXn4q8vg11XRwx19dEQVJKxoc44uI/kFkih6qyIsoammiowNOTOzgWnkXtNj3p07UVuomX2X7kMdqN3GlgpUFxvjLVXepRw9oUNYX/39eU8+l9PHHxiXwqAgOLajhUt0RXqZz4+6fYsOkQ7zXs6NitKy3d6mBTxRBZbLk0J47Lh7awKyQec5d2ePbphFnxS4KOXEHRrDbuzibkFMljUaM2zvYWaFVYTDnZ6UnERsXwsUgBczsnHKxNUf9JniRFmbx/F0vUu08oGVhQ094C+fxU4j9koW5ija1NVbSUpBTnpBAfHUNcYhz3r14kuqQ63uOm0MvVmPKCjyTI+Cbno2VmjWPN6hiof/1DUSZ6+3ceIqpC9HqRfT2QQzLRGzCFwS2tKS/I4H1sFNFJ+WiaWVOzpgUFb28RsGU3L/J16ejpRbvGdaiiLSYhOpL3H4vRtXCglpMt2hXvqVJK8xK5eWInAUeeoFnLg4G921Db0QEDuRzex8cQl5IFqrpY2tekmrnez+7ryhoUUZCZQuSL50QlF6Br7USDuo6YqJbyMSmetzHJFKGKsaU9jtXNkS/NJik+lpQ8CVq6mhS8jyapSBU7lwbUtjagLDeN+Jh35InV0NWW8D4qjiJVc+o2cMHGWAt5JBTlf6ooT2JaAeqmdtSuZYeeMkjFpXxKjuXF0whSi9WwtrNGJeshuwJOkqzmyqBBPWjoUhsbI1nLKSfz/SuOB2zjxMMkGvbwpYNrNbTIITVThLaJJfY1bNGVK6O4XIyisjzZCZG8fZ+DmpEVTnZVkGS/I+LtB4pRxqCqA7VrVEX1hzYkpbQgi/jXEbz7JMbQwpCy9AQSP0mxruOKi0NVlIpkorefXec/VIpeDU2KstN4G/GE2CwFbJ0b4mKjTlz4JXas28hDqQuTRnjiUqs21Q0VyfwQyfPoNETKetSsVxcrXWVK8j8RH/ma+LRiNC0caexiU3GfSEUlZCfH8OxtYsU8ZItqTjhU0aCkqAARGiiL0nkdEUV2uQo2FmZISz6RmieHda166Hx6xokdq9h4U0T/GWPpWMsGtZwbLJ57jlpjF9NY/g0pEgNquTXF2VzzHyVCIqI4O5HHYc9497EEI/v6NLDRJCXhHXmoY6ClSPL7DCzqt8BOT0p64lui4lMoEiliUt2Z2vbmKCNFVFpAcswL3sRnIdG1oVkTZzSkhSTFvCXmXTIlKlVxc2+A8Q+DTjIhK+JDzBti4pMoUbHArbnscwllRR95/eQVydnF6Ni44OpctUKgJeIyMhJeE/4kgo+l2ji7OKGYEcp3kzdS2nwKE3rXx87SmKK0eDLExrg2c0Jb9mQVlZMW9ZiXH3IQiRWpUsuNOhZalBdmVtTH+xw1HGpqEnnvMelyJjRq5Y69oXpFlDTnfTSvYuP4WKCIc9M2OBh9fR/xu4ztd37p2xO9HgMp8Pi56Mk6xec7xzFw2RPGnDxPP5UITtyMw9LeitSHJ7n5qSaTx/ek/PUuZswKwdFnOv06NqK+rTqPTh8iQc0RG4XXHDjykiYjZtNa6S6LFmwly7YJ5qXJlFZpw0gvVx5tm8PhKH2692+NXm4UF88/RKOeB61rmyNOe8aJc0+pOWgx870bUhZ3kYWzv6e4xXxWj2pA+o3tzFxxCr0WA2jtoETk1TM8KanH3LXTcbcx5OO9Y5yNhhqWCjy+cJ5kUw8mDe2ItaFGxVtJSUY8l7bOZdm1MroO86FLyyZU10hlxbixvFRtTKem1qSGX+RuhgUjZvnTpV4Vit6c58yjHKpW0yUq9DRR6u6MH9GdGmY6lW86ZdncPnOIVwWmWKgl8zjZlP6ebmTd2cXSXdH0WDKfVuopXLwchp5TQwxy7hOwPxynflMY69mQzAcneZSljaV2NtdD7qLexJuh3RpTVa/ybi7LiuLS2etkKhsjfXedc8+k9Jo6hS4OytzeuYyNIR+o1aEtNXUKuHvxJqVOXswZ25vaVmpEXj3O5TfFVLGxQj3rMbt2nsfQcy7TvH8+dFuc+prQG08o09RHmvqUW69FtOrTj7o6SQQuXc1blfr07N2RGjoZHNsaQJxafbr17EIbt2pkRdzmZaYyRhp5PLz6CEUXTwZ2q0PR20e8SSlGWb6YqNdxaDi40dhBi6uBq7mdaYZH7750qGdE5OW9BN0rpK23H411YwjcdJCCaj2ZOKI3prk32XHgKVUau2Onmc/7DBE66hLePnxArmlD+vT2oLaF7uc3ziKubF1A0BfRc9EgPPQKUblKaMvnEP7gJVr1OtCimoTQPbsIy9WhYdN6qH16xe0Xubj2GIZv7+aIoy5z+sZbVC2ro5L6mNB776jq3oUerRyJPbuN4Ec51O/Yhz4e7mjEhbAm4Bw5VVxoYqfG69v3yDNxZ8RIH1o4mfwo69JCou5eIvRJKjpWtugWxnHn0TvMm3TFs3MjxK/OsWHjAZK0HenaqzvNXGpQ1UQP2YBReUECVw9vI/DcOyxdPejXpy36ec/YExhEoqQqTepWIfHZQxLlHeg3fDjdGlUlM/IJD5/HIlJSIy/+OVF52rTs1Ze2LpYV10SUyePrN3j+IR81VXkK8vOMYMwAACAASURBVKXY1KuDXvZj9h+4jlrD/ozy7Y5OWhhXb4aRrWiKlWEJ986eJKLIjiETp9KtWh737z0moUAJdVEKj1+kYNWkO/27NkLvK/vxfxS9AA6FJlSI3sA6Eh7dDycmWwEtuY88efYeU7eOtLIt40TgLp7l6dNj4CDcrNVIiX5FfBZoKhWTL9KmdpveNLaqzER5wQfunN7FjuCnaNftzpB+rbDSKeP13Ru8/KRGTXsDkp/f502ODm36+tC5nvmPEQxxCamxLwl79pZCeVWK0mJJF5nRsmMbtFLuceVpOhbONZBPieDuy0wc2vSnXxNt7gdvJzDkFQb12uFqUsTzh08pNG7M6OkjcSiL4si2TZyNKKJ+h5aYlCTy8Mk7DN28mDG6B7rF73n68AHv8pXQFGXw7HksZq28GdzeivSIcO6/+oSGthzvo+Mo13OgoV0BJ3adIEm9CUN9u+Pi5EBVmRUiIic5klO7t3P03nua9huNh4sZWREXCTr9BIse4xjXy5n0sOvciSyhRfeeaCZc5nDIA1Tr9qCFQQrXwz5g4VIH1fSX3Ax/j1XrQYzqXZ8v00ZLc1N5eCqQjfuuo960K21s5Qi7eJnoEgsGzZxL/7qqPAzZz84LH/CeOZfaKrGEXgxHpGNI1rMrPC5xYsp3YzFJuMG2td/zEFdmjO+Po7UZpD3h0qNPVLXWJPreHVK0GjLax52P4aE8SlLA2lSRhNhiWo4djoumbCpFKRmx99m3bQu3spyYPG8a9TSTCT15kvzqnvR3lefq8f2ERhrjN6wRCRd3sf1mKUPXbsdD7RWnt69k7Q0xg+dNpkMNcxTSLzNz/B60PYbhbpjOoxt3ybTsxrLlY6mh/qNJSMuL+BgdxqWHCWgZaZEZ/YIEaXV6t7Yj/PAq9jwqo66bPQVJRXSYPJv6Bbc5dvcTzo1dUEx9yqVrUdQZNA3f5mYkPw4h+GYWzq7mxN6JxnmEL3bJ9zh1JxmrmlZkvAxHp+NsvFwqa0BcVkTi44ucvpeKtaM1H1+EoePhT49qaVw5fIZMI0dM8l5w6kYCzcfOwau2NpH3z/MgXoypoRyvH4YhZ9+R9o4fWDZ6DaVt/Zne1wUT1UIubJrHiayW7D7mj01pHs/O7uDoKy3at3Mi/8VFjt3LofvMpfSyzuPUOn+WHU+lyzhvqpd/IPRMKAX1xrJ/eV/UksLYEXwH05p1KP3wiAy9bkwd4PI7Vezf+7X/EdGD6ENT6bMwnLH7N6FyYTsP5F0Y1KsRRc+DWbgjknHL19G1+n2G991Pk0W7GdLMhKKwLUzdFEPH0YOoq5vG9tlLyGi8kM3DNVg9ehqv7cewxK8Vpno6GOqrcWu5N4ue2vLd91NxM1flnH8/tiS6snzteOqZKnBsuhf7CzuxadlQ7PVSWT7Ij7e1Z7JmTBsM008yyC8Qm5GrmdTVCdXXuxk04zytlmxlqNMnNs/fQalLp4qHXdSZrWwJN2Dt8uk0rGlaOZ9QKuHdoZmMPQ3jlk2iZTVzFLNfsmDcNPLrjWK6T1u0cm8wddI2zHvPZ0IfI04tWkpsVQ96tKhB1tUtrA8VM3LdXLo4W6Mh619y41g3fRKxVl5MHtIRbUToGuiQ/ziI8Uuv02LGdDwcdCkvUsbUTMzJJTM5k+HE+BnDaSgfxqIVoRi37kxLZzVubPue66KWLJ/pQ93qhhWtOu9DOFfvpWDTxA3LgpvMnn0Ei4HzGNa5LrnnFjDzYApdpkykVyN7IvfNZvlVOUb6j6Op0kuWb7yCVZdB9GnjgmFxOEtnfE9WfT/GerX5cehWms+9w9s48UKEW7sWVBW/Zsf2y9i082NYX1vOLv+OSN1O+A3uhpNJOttnLyJStyPDB3ejesktVm+5hrpLS1q66HBvzzbui+rj7a5PTHw2ts270Kp+NZRFxYjllFBTEnFy9QxuFNRkyJABuNnrEhe6mZWHoqnXbwT9WpsRunoe51Mt8B0zDIesG1xINqK2hTyPrl0j36AWrVwtib2yj5AEI/oM86NbI1tUK4z7p6I3lAY8ZOPRx+jVbEqLGopcP7yHZ8ruDPVsyvuQQO4VW9DPdxCN9D6xa+0W4rTqM8TXg4STGwh9r09f36E0KLvBks2hqDYfyAivNiQdW8aeR0V09BpGz6bVSLu1i2W7H2DUyZthvRqRfnoDm8/GU2/ACAZ3aVDxJiw7CuLvsnXLITKrNMVnUA8cVJI5unkNwS+1GDBqDN0t09m2+RAfLRvh49ObGhWLoj6HjKXFRITuZnfIBxzbDWCAhzN5EefZuOssig4d8RvYnsKnx9h06CFWrbwY6WHF7ZPBPEpVoXHzJiglhHLsZgLVOwzDz7MZhjIHyHrDge07uZltRr8hA3E1VQFlFcrf3yJgxwmyrDszur8jL44c4GGeJT19vWlonk/ovq2cDpfSYagf1TOvceJGDMZuHWmglcyZQ+fJsW7O6ElDqP2VEy1/WfTe4zZgNPXLwzh++RV6bp1x000lJDiEjCruDBvsztsTB3iWZ8zQUX4Y5T3k4L5jpGg3Z8TwjpgoiUFZDz3Nz6EnaRFvbh9j37EnGLkPZ2z3Kry6FMyByzE49BjJsDY2JD2+yLbNB8i08mDOHF+qf15YlPfhOZfPXSZRpRb9B7TDSFqGSFxCWtRdDh64QFG1nswY0RaF5KcE79jE+TRLRvmPxzjmKAHBT7HpOZEx7YyIOHeQvZcTcBs+C18nMZcO7SL4cQE9J02lvXE+IQf2cvGdBn4zRqCXcIMj559i0bQ7dTQSuXD6HMlGHfBub03kjVuouQ9jYFNTykpLEInlKEp/ypH9wSRoeDBzYhdM1GRzjz/HIgszuBdyhEOhkXQeu4DOdbRJfXOToJ2HSbPqw4x+VtwMXM6220qMXDKXZlofuXv3Ofr1HHgbvJ/EKv1YMrE9cqmvOROwhn1v9Zi0eg1dbD/PWSsvIOZ+CNsDTqHadRIzejqS8fwym9cGEl91AFvmdCLh2gECQhLxnj4TJ/kY7r0uo3FHJz5e2s3KA4n0WrGNThpRHN++hmu0IWBJP4rePeN4wB7eVe1E/8aGvLoYzOlnYvpN7kfeuR3cVu3M0uk90SvKRaxvhr5yZYHL8lN5ELKHrSeTGLxoPjWKbzBvwkrEbaezfKw7GdeDuafmyYS2Gry5Eoj/tki8NuzFyzydlyc3Me2MiLkHVtJMOZ934Yfx9w+h4Zw9jGso4tXlbczeFoX3psP4OH9pW+Vkp77ieGAweU6ejO5eB4XyEopKpahQQFjwQmYcLGbCmuV0tFEk52M0e1asoqTlTL7zbYzoUwzH1kxnZ2x9Nq0ZSXHIHOY+sGX91hnUFGWSqyIl4sgqNlxWZ9aGedTXziFHZIx5xWiMLKL6kVsHF7PukgZzNi6gvk4O2aUa5D7YzsKTmXj7DaBK0XMCNgZS2Gop37UvYeeWSzQYt5iu9iqUlhRQIlZBofwJS3xmU+J1iA0DLRAVZXNrw2jmhDly6NRsjF+fYdzEAGxn7mVeOxOKst+wfsRQLqgN4thuPwqOL8ZnQyzTD2yjm5kij4P8GRcsYef5jZg83s3I787juXQHXnU1yMoRYWZu+F85HPw/InpSbq4exLgTaqxc35fLK5eQaduJjo3s0VVXQ12/CnVq1UQ9+yhD+gfhvjiIoe5GPFztyZx7hnj3ccdcXxc1NQ0sajbAQSuShUNn8LHtEpZ5u2KoqVgx5+jOam8WPXdk5fdjqWOiw90VXiyPdGH1ypE4mWhzbXE/1sQ3ZM1yP5xMsvl+8FAiakxl1ei2mOaeZ/CwQGpM2cLoNrboJh/FZ+R+6s7djKf8DaauPIl103a42Fmio6GGtpkNdWvYoKX24+KS+IPTK0Rv/MqptLY1RT4zgvkTZiNtNplJXu4YiF4zb8ICFFvPYJxrEv4zD6LcuB1Na1qir6GGpmxYw8kWAw2VysYqKSLs6GoWbwohz6QRQ8eNpkdje6QvDzF+yRUaT5pO/6aO6CrJEXl6Of67o2k3fhZeLWuSfno+0w7GU7+FO0625miqqWNo5YCTjRman7cikErKyfuUwvv3H4h/cZHA/eE0GL2cEV3rU3x5MbOCP9Fn5ni61K9O0vHvmHMin0HThqH7KojlIcWMmTKGDm7VUc55xGLZHL16wxnr9eMcPWleIjtXzOd6uh5uTRpibaKDmpYB1exqYqGbQeCcBbzV92CUbw+cjVLZMnsBb3U9GOnbA6WH61h4NBKb+o2pV8MCDTVNqlQ1Iu3GIc4k6NF9sBetallUDq3I1hKI8zi8fDo3ChwZNtQbN3t9Em9sY0XQG2p7DqNfuzrk3tnOsj3PcO7SFZPiYoxr1UQ3L4zde24iX6Uuri7V0dNUw8DcFrtqFuhrqf6/iJ4OXkO90I06zLbz8Zg7u1K/ZhU01DQwta1JNd0Szm3fSJikOgN8vGikn8f+DRt4KufAgEFdyby0mSNPRXQeOpL6ZffYFvwCS48BDOxcn8gDS9j9oJjO3n70bGpLyvVdrJTN0eteOUev6NpO1hx6hlU3H3y7u31ehSsi9lYQS7bewLqlF2MHd8BIrZiHRzayKugljQaNZmgjefZvOkRa1ab4+vam5s8WBBXz8tLuinlOTh28GehRi9wXZyvm6GnX7srIgR0ofXOWjfuuYlC/K30aKXF8ZxAvc4xp1LwhVfXU0DYww6a6LeaG2lSsmZHmEXH1KJs3BfGmzILuPsPp79EY3Y+32B5wkk+W7ehTX56Q3afIr9uDiWN7YSn3idC9mzn5WEq7/l1ReH6Cow8+Yt+sJbXNdVHX0qeqTTVsrUxQ/8otin5R9K4m4darNwbvLnHwWhL2LVtTx1wPDS09qtpWw1w1i9NB+3meZ8awsSOooZbBzeOBbN4XSplNK3z9fPFo5PCT1dtFvL11jL1HH2Pcwo8xbTW4GLiV46/K6TVrDp5OJhQkhBO0cT2XM60Ys3gB7S1lLVZM9J1THDh6Be3mI5nYpx4VMcKyTMLP72bzkedU6+XP7L5OKBYmcuXQJjaey6D9mFm4K9xh77EI7DwnM7q1PhFXjrD39Ctq9J2CX30Frh3dz/HnpfSZOpU2+rlcPRrEiVcieo3sSfmDIwSFJFHXoxvO5mqoaRtiYaxBavh5Dt7Op8ec+XSxqYz2S6UiPsbc5fDewyRodcZ/SrefDOuBuDCDu+eDORgaSZfxi+hWx5Dij9FcOLSL05Eq9PNqQ/bdY1x5l4+OdQt6NTMmJVUDZ6NIvt9yAfO+q1jqVRO5wmQenN7Cot2vaTN1KzM8Pq+IFhUS9/AigbtD0Oo1heldalGS/JbjuzdyIaU6yxd4k3b7AAHnEiuGbttUU+BTSiLxcZGE3TzH5afy+KzZgYdmFEe3r+IabQlc1J3U+ydZsfoESk260LaGOerqmhiYWVLdSp235wNYuv4MIrs2+I0ZTbdm1X6IMCIuIvFZKJs3HEShlR89TaI4eCmOj+nFeIwcglZMBKZ9htNYM5uo63uYveklnt/vwqtKBi+Ob2SGTPQOrqG5Sg7xYYeZu+AK7kuCGV2/iLiHB/FfdIO2Kw/jV68yWiwtKyD+4VmWbb2I+5QVDGlYyUW2AEZUkM7jEytYdEaJOQGraKKTR9SDICZPOUX7xTuZ6mFDWeEn7h1byexNsUzauZ6m4tvMmrSaKNVaDBg9kaHdnMl/FsKSect5UGRL/9GT8OvljtHnRcKS8mKSn51jydzl3C+yYcDYKQztZMn1tVPZHmGGd98WGGuroqGpi4WNFbnXVjHvki4r9n2HS0VUUraQR0R+5gMWec+i1OsQmwdbIyrK4cG2cUy/a8+B4CmUHF3MkGXPmXzlNAOrqiGb03dr9RBGn1Vnc+guatxeyYDvE1l0OoDWWiJizyxj8OY0Vp3ZgWvpSzbNn8bO2/k0GzCeqaM8cfxSgH9vgO5fvvo3JnovmdTDm0KPNaz/yRw9Mh4ww28mSY39WdNDncXjZqLmvZw5vdwq5vHJVnTJK8hT+OEAvv0P0GJxEL7uRtxa2Jmlsa5sWD8B54oHiRzyCgrIFzxmzuCZfOqwhKUDG2CoWfkWclsmei+cWLVWJnra3FkxgOWR9Vi9cgTOJlpcW9KftfENWb3sH0XPJCeEIcN/FD2dlGMM+Sx6PSWXmbT4PO3nL6V/Q3t0lBWQk62slf/5Qoj4A9MYd1qe8aum0OpnojeJSV7NK0Vvokz0ZjKubiyTZx/HYeQyRraribG6bIJ8JYcvU/TE4mKK8opIeXuHQ9s3cTHNHv8Ns2lccJPpS0JpNHEGXu7OKCdeZb7/BgpdhzF1cEeqG6vzKmgGM4/nMHj+VDrWtkVDNgFfXuFnKwPzE+6wZ08IhVXc8XApZM+akxj3nsmQzvV+ED3Pz6KXcuI7/I/n4zPNF43ne1lyKIOh86bTs7kjGrmPKhdj1Bv+s8UYkpx3bJs/m+e6zRg5pB+1LfUqokkV3Mri2DxzPpEGnStFzzCFLf4LfxA9bq9k8dl0Oo8ZS48mNdGUsZHmcWvnQtbfVaDfyDH0aFr9x7lhn0XveoEjwz+LXsKNbaz8QfRc0Mh6ztZVW3idUY6Ze0/6dXJHKfo4K3c/pV4XH/p1dkVPTcZJFrn46SrDLxE9mej1Q+NVEFuvFdNjsC/dW9ihVFEmBeTyEzi4YUOl6A3yws0gl6ANG3kqZ8+AQf2xF7/mcPAFUhTNsDTURsfMjgausvlTqtzfv4TdD4vpMvBXRO+6TPSeY91tEEO6fRE9MXF3DrJkzVkMWngxYWR3LDXKeXxsE2uPRtPYyw+feiJ2/xPRi7i0i90y0es4qFL0nv9/0TvHxv0y0etCb1c4uOM4eYYtGO7XC1uDz/duxSrnylYrKiujrCSftPinnDm4j8uRUtoNHk9/5zyCd53ko0U7eteVcGrHAT45ezJ10iBqqH7iyt4tFaLXtp8H0ieHOROjR6+RY+niqFNxbVmb+VdWdv6y6CXj1qMHOrHnOB6hQo+xk+nuqP3D9UvS3xK8fz8vCswqtuxwMpSnIPcj0U9vErz/CG/F9gybMp3ermafO/qfi97YtppcCtzA/scFdJ36HYMbVaHk/RMObt3K1Rwrxi6aSXOTStF7e+0wO3YeQ6n1OGb5taNiQ5nyLB5f2M33ex9Qtct0lgxthHLxB64Fb2PbpUzajZtJw5Kr7D0egV3vyYxu80X0Xn8WPXmuHwni2IsSPD+L3rWjQZx8JaLniG4U3j3KqQeKDPWfgXs1DeTk5ZAv/MCto9tZfz6DbjNWMazxl61txKRH3+Hw3kMkaHX5B9ETySJ65w9z4HIUXSdUip5MVJ9fO8aWXedRdO1MC3t7VFOvsfdsDA06tqFexx5YJh9n2fdn0e/6HRtGuaFQnMqjswEs2/uWtrM2M75F5WgDX0RvVwjavaYwrWstipLecO7QHp7JuTHdz53Yy0EEyOboTZtO9cJ77D3xAuvmHbGXPmH3gWjaLdyIh1Y0R7et4rqcTPS6kXz7CMs3XaG63ypmtbf4vDBJHolsL8ecdBLe3OPwnv3cy7Bg8pr19HL8MpYqISf5LSd2rORojDHd3etTp54mIRs2Em/qSqMGPRk5wBX10k9E3tjLnI0v6b1uF17mH3lxQiZ6YuYdWo27cg7x4YeYK1uMseRIhejFPzqE/8LrFaI3/LPoSUrzib19jHnLg3Catp05Hg58mcJYnp9G+PGVLD6nzNyAlTT+LHoTRgfRdFEgCz1rUV6UyYNTa5m37R2Tt2+io5UcH99HcHLPdg7dzKbvsgAmNNEmOfEtl4MD2Xc+jnb+AXznWbNS0kTllBTlkZ4UzeXDgew9H0ubaf7Yv9nN3nfNCNo+BmNVWV8ph6Q4hyd7JjHiuBrf799BO6svTzBZIOF+heiVDTjMJh9rRIU53N82nhn37AgKnkL5scUMXHQT32PXmFBXE1FRLvc2Dmf0OV0CQjdQ9fJKBq5PZNGp/yd6pzbRUF1Mwcdkwq4cZtPmo6h2/o6AJZ58bkH/soz9O7/wTYmeKOchfu18KO6+im1TPNBTV6Yk/Tn7NmwlTOzCuCmDqKWbzd5pvqx7Zsa0pQvpW0+L+LhkdKs4Yig6y6BuG6k9cyeTu9qRc30xfSafofbw+cwe2h6tnDe8K69GbeNo5g+ZRkaHFazyafhZ9CTcXO7FghdOrF0/gbqm2txa6sWyyLqsWTOG2iaahC7sy9p4V9asGkUt4yxWD/QlouY01oxvh2n2Wbx9d1Bj2g7GtauG7odgvP32Udt/G36OyaweP407Si2Z7T+BFlVLiEoqw8bWBj0tlR+GM94fnYnv3kyGL1tIt1pVUcp5hv+YWUjdpzDVuyUGZS/xHz8PxVYzmNjHgL0Tx3E+vy4TZ06ko6Ma8TGfMHGohrFso1ogN+0BF0OzqNemIUYJxxi9JIx2382hg+geMxdfovG0uQxw1eHS6lnsi7dhyuxRNDct4cnrjyjnRbBu9T6Ka/dl6nhvnDU/EZ+pRjUbc3Q/bxj7/uJixmx5SZvRc+lb5TUL5+7HyHMRo3s3pOTSQmYczqCf/yS6NrAj6chCZh/PYeDMsTQUPcB/zjZK6vviP6EfjuJw5k9fTXbD8UwZ3IEaXybEinO5HriA5UfjcO03npE96yHNSaNM2ZQqBlkE+s/jjV5nxvn1opZRChunz+eNvgdjhvXCJuc802dvI92yExPG+1BXr4DUfHlKY6+wbv1hCu27MGm8Nw6qeaTkSjGtasidbf6cS67CkNF+tKxlyvtrm1m2/w11+ozAq0M9DBTzuHdwDUt2PqOe9zhG92+FTuo9Vi1Zw2OxE8MmjKSFhQKZuWVom5hjrKtZGaWikMub57E3Qgvv4cOoW3aLhSv3kWPTgbFjvXFUzSdTpIaBWgkXt28gTGqH9+CBNDLIZd+6dTyRc2Dg4L6ovDnL0SsRqNq4UK+OE3a2Nlia6aOurEjYgcVsCU2lpc8YvNo6k3k1gGX7HmPVc0jF9ipFVwJYdfAp1j2GMLRHI/Q+90rFSWEErF7HvXInho8dSXu7Es4EbOdyoj49BnnjrhnN5vVBpFk2Y9iwvjjq/WRfL0p5fWUPm4NfYtdmEMP7NKLgxRm+330RnbrdGD2oEyWvzrBhbyh69bvj52FDaOAaDj4qoNWQCQxoYUN5dhZiDUPMzYyQ7cSSE/eKJ9FJaNnUwKQ0gv0HriBv50G/RnKc3HecNPOOjOplw+0dawh+rYHX5Ol4NVbjcsB6jj1VpMdIP6zTzrIuIBT1RgOYPLwT+uW55ImUMbeuirbSP6xE+cX+Of/9bfbuOECkQhNGT+xN1rUdHLicSOOBI6lVeJ31W0NQbODFlJGdMRLnkVeuhL5mMRf37OTORx18JozCpiyO1/EFmNSoR/nLExw6/wyHHhMZ1cnhC32i7pxgx76baLr5MHNIXWKuHmDTnhvouA9jzqj2lLy+xv4DZ8i36cTkEZ35cmtkRd9m1/rVnE0wY9iMKXSppUNuegoZidFcOXWa16qNmb1gLDVK33LqwH6uZdswarIXck8Os0sW0esznfHt9HlxOZhdJ19Rs/80RjWQ5+rhvRx5XkzfGTNpp59LaPA+jr8U4TXZD903J1m75QxabcYwzbcdeqWZZBWVkZ8czvaV20mz7c2c6YOwVysiJS0HebVcru7bz0tasWDuIGQL4b8cYplInDvIrtOPaTVuCT5NLSsENvX1XXatXsl9qRuzV03CMPY0qxYHUVh7AGuX+qAS/4Dda9dxT9KIJaunUqMsltDDARyONWXqd1Opr/95HeZn0dshG7rtNhX/btVJeXaD09eiqN5hEB3s4d7ZvQSGJOE9bhgqz7az5IYasxZPx/j1Tr7bHU23JbvwNI7n2JZlnMltwMaNY1GJv82WhUu5LXJj7sIJNDKDxHcfkSpLSHwdiUXbTijHnWLdiovUmhTAhBZf7jQQ56fz9OxW/HfcpsHIzfi3U+P8toVsCs1n8IZARjQwlE3W5u3VXczY+JK+6/fibZnJ/7F3FlBVplsf/9Hd3WBjgIpiK7aoYGMRJtgxtmOO44zdigqo2N1iYyt2iyIgKCHNoTmc+NZ7wJqZe8eJO/d+986zlmv5ct6n9lP/dz97//fTI6sYvyOd8aGb6W5dQFzUDqbPPo/HDwcY3aCYuKjtTJsTSful+wlqUHF1LROTEXeDlTNncKaoMd/9MA0PRzmxL5MxtzAh8dJKZh9VZ27IclqYlZEVf4e1M6dwx3IQ6xcNV9hnntr4PfuT3Zg7vQ/pF/YjbzeEWmU3WDVlIXnNpjGgUjoihy40MnlPyMwxvKo3l63ftEJJLqMkN4nbkRcpqNyNJmbpbJw+ileuUxhje53RC87RfOJSpvd3R/buJamq5uiknmLM8CVod5/N4ik+WJa+4/mbIhxqiFnrO5aENmvYM6UxksIcbqwdyeQb1dh1bBaWcWeYOHQmGa2XsHd+J1TyEtkyMZCL1mPZMbsdyUcX4rsygQUnttJOX0LM4e/xX5fCsuPL0HscSVxxdbq2tOfGqkAWRDcibNdkKv8rEdvvLPu/BuiVpb/g+MEwVq05QZFNXdq3ccdSRxWpXAMHl4Y0qV8TC0MtVJXkiF5fZtn8Hzn5LAtda2e8Bo1miFdDTEhi7dhh7E00oY3PcEZ3d+bhrkUs330DkZoxtT36MSGoG6rP9jJ/8VbSbD0ZM3IYXu725L66wqZFCzj51pIhs6fR1jKHPUu+I+KdLUPnTKKVSQa7Fi/kTJojU74dgTPPWLYwhATTtowf1gmN+JOs2HIJ8w5jmTygKbk3NvND6GWsOo5l2khv9ONP8sPiTdxNLsW0SmMGBAXRs2l19D9jZM9/fZzpE1cQp12THoP64SS6T+imAxRX9WbKpO6ovIhg1ZqDlFT3Zs7kAOzyb7Fs8XquxOWjZ1eXPsNG4eNRCxOdcvW9OOc5W5YFE6dmhzk5xK/z5gAAIABJREFUFFk2o3eHaryJCGHNzijsPAfQuZaM42HHKLCqg3sdGwoS4ym1boJf/w6I7+1kxcaDvMpVxta1HUOCBtHGxR7dCoLlouRbrFmwmAvvNHFrVZe821fIsGhGz471Ed3cw74bGTT2H03fZpY82LOW8MtZtPcfzdCeDXh/cy9rQ4/zTm6Jm6slyU+ekGtcnwGDBtO5URUMFa6hcorTXrA3eBU7zjygUNOaZl6+DOnXEtU3kaxZtoVXsqr4CABEI5Hdm3bxWlqZXkMH06NVDVKu7GBtyH6epcuwdW2L//BBtK6lz/MTYazbeoxX2Uo4ubVnoP9A2ro5kXphPT9uPk2heWP6dK1HwfPT7L8Yj72HL6P8valjb0D2k3PsvxxPpSbtaFm/KjrKxcRcPcD64B3cis3DrEZT+vj50bVFHcwU4yAm9eVNtq/bQEQ0dBkwFD+v2iRe28v6sCNEZ0Al904Kr0TbkhfsDdnG4xIH+owYjItaIgdDtvFE7MSIsUG4arxiU/BWLkVno6KmhLgUKjfvzeigAVQvvsnKVdt4VGRPJ88maKdGceLyK6w8BuDX2ZW0KzvZfuIpVq0HEDioGy62RuXRMmQSUp5FsnfvKRJlxthb6CJT0seluYeC2PnN1f2s37iXt5rV6O4/DO9mLliWu40qkgJwrN/IpbcquLfvgL04jvPnolCu3p4hfq2RvjhL2M4rqDp3ZGxQX5zkMewM2cSRKzGoWNakQ68B9PVqRWUzwRsaytKjOXnoCDcTCtHT10ZT34YG7q6ovY0kZHsEuVYtCQz0p456PAe3hXHmcTbWtWpjWJJGQkoZDb0D8G9rz/MLuwnedU7hkejWuhsDB/agaQ3Lr4oQIitM52HkPjZuO06Ktgud29ej+OlFzt3PolH3IQR2rcbLS3tZHx5BktSUeh5d8RWIsCupcO/kDjbsOI/Evhmdm9iQkRhLXKYGpgYaGFpXp0O3ztQ0+8B9Jic79g57QtZz7GkJTXsG4NOqOqInZzh4MRoN2ypYaslRNa2KR4c2OFvofNTWyyWFxN45Q1jwZs4/y8asWkO69BlI7w61yX92gX0HL5KhaUtVK20kysa4te5ALZ00InZsYOfld1TrOJhB7Zx4dSaU7ZeEZz961Dcgal8YFxPV6DgkiHaVyjgTuonIBE16B43Dt4kh5/eHsHHXRbLUrXBv2w0/3964mRVz9/ROVm88QEyxHs4N29LXbyCtK8HVfZvYePgBth798Pfxpmn1Cn2JtJg398+yaU0w98U16OfvS3fPhujnxHLzfAQ3imoxOqAN8uSnRJ6KIMnakxHdXFGT5JPw+BJ7dp3knboDte11KS7ToX57b1rVNOfjzbykiDd3TrB4/kIiCxzp2LIB1SpXo17TFjSsakROfBTh6zYR8USMp68/HR2yWL9qOykmrjR0NiTh5gM0Wwzhm37uiK6HMHvjVaxb9CHApx2motusXRLMrVRlKrk2p4//INo4lnFm+0buFFlTzUKZIrXq9B/Sk0qCsfSHJCsiKeYme/c8xNV/OO1s5Aqv3m2X8ug7MoA6xsrkJjxkf+gqwi5n0DxgOuN9GkPiSeZPXUOyVTN6d3FDEnuFXQLdSr/JjGlvzf2j61l3LI6GfjOY4tceW4NysCstzSMu6ijLl2zgZgrY12xEjwF+tLPNYff6ZRyM1qZH0GRG9GiEiVoJCY/OERpyjDwrF1xsVMkUadG6d19cjUu5vv1HdrzUoYGzHhnZenj5elJ8bSvbb5RSx8WSnHQJHkNG08ZJ0GAKNnpp3Diwnh03xbi4WpL1XkKboaNpZJjMsTXfs/LgA1RMHWnUaQCjh/fGQV3Erf3L+X79CTLVzanp3lGhFW9mI+H0sjEsOJ2LR98APJ21uLlzJYffmDN83hx8W1Um59Y+lmw6i07dNtTQziFZbIvPkN5YFTxnx9IFhF0R4T3tewa30OP0stlsvlzEwNlz6W0Ry+KQazg0dEOanIBlh1EMaeP4t43e7wSjX5dNJkVcJkZcWoZcWeDKUlFouuQooaIi8Jh94qoTeOBKS/JJS3pPmbYZ1maGaKmroiS4/4syyMyToG9qprjWlYmLyc16T0ahMhaWFhjoaAouQZSUipErqaKuoYGaqjJCSBzBiLhMpoS6hiaqynLKFM/KqGtqoKoko6yklDK5Mhqa6qggpbREjExJFQ11NZCVUSqWoKSmgaaaKnJJKSViiSK6h/C7klxCcWE279/noqZvjpmxPprCFe5n0pHLxORmpFMo08TYSB81ZTlicRkoq6KhIdQhobS0/FlTUwNluYSSAhHv03JQ1jfGzMigXA4fCpVLFaGwsrNykarrYmCgj7aGKrKyUkorePQEzFYmLpe5iooScqlMUb660CepmAJRBuk5YvSMTDEy1EX9M9JQuVxKsSib3EIpWvp6qJYVIVbTRkdDHSVpGWVSGSpqGqirKim4jwROOlU1ddTVVRUcdUV5Ql4ZuroaSKTKCt4oHW0N1D4ba8FJRVxaSHZ6GvkyLUxNTBRhzcplIUaGMmrqwnjIEIs/PaupqijqKMjNIENUio6+CcZGeoq2yMrEFOSkkyESo21kiomh8Hdl5GIh5FwuElUdDPS1UZVLEEtkKKuqK8ZQRVkJeVkpJcLfhH4I/IkV7v0l+VmkZxWgrGuEqWAPqvZpvip4scSlSKSgqq6OumJ+iBVty8oTo6lvgomRLqpIFX2QypVR1xA4omSKsRGeNVRLeHnjPFHxMqo3bEwdJx1eX97NzlNxOAtOLR1cUc3Lokiqhq6eHhoqMiQSKUqqQn0qivrEZeXPH/ryYeopeBVLCsjJFlGmpImegQG6WuqK+SArE+b1B7kKa6V8XX7KW0Z+djYFZaCtb4AQfaysTIKSitrHcRYL60LxrIaKkkCvkEdmZg6lyjqYmJqgpyXw4n1w8JBSJi5CJMqlVKKGjr4hugLNkoL7saxizZaPtyLMW34RqGmiJpgsyJXQ1tVR9FdWVkJuVhb5pVJ0jEwx1vsNIQTlMqQSod9CfeV7kbA/SKQV87eifFF2FnnFFeXrC+ULXNX5FBYVIlXRJrdYg4jbeRyLKsDKVItRXsY0rPpJgy/IUJB9oSiHvCIJmoYm5RyhwrzNyyWvsARVbQMM9XXQUBOuub/cShXXhfm5ZOfkIVPTx9zcSDHvhDJLCvIQ5RUgUdHG0MgAbQ21ivlUqpjTKhXzV1omPMtRUVNDTSCkFYuRyIR5KqxDKCstRSJTQk2jfB0LkQlE2dnkFoO+mSXGuuoKrbW0rIS8nGxyCkrQNDDD1EgXYW8pLcwjV1SoWBeC/apQR3mSK8YoLzeXAokaxsKa0VBFSTHOpZTK1cvHvWJflqhooiNQSgn5pBJKCoUQf/mUqWhjJOx7Gmqofi6gDxq9TYdQaj+MUd5NsNRWRUVVeE+g8hDWWsWaVBP6IKFAlEeRRBldfS0oKUaqZYi+wOVaKqyNXCSaJpgbain23YI8EdnZOSjrmmFhWr5XC33Nyc1X7B+mxgZoKmT+eZIr5lVxcRka2oIsBLmVUlQK2tpaCqotxVosLR8TYQw01IX5UEKeMNfKNDE301fIqEwxhsKYKCvKEHj3VBTvfz5P5ArqkcKCHDLShbZaYG2mrzjbPpx1akIeNeHMKJdrcVEeOVkipOqGmJvooq4mrFk54pJCRDnZFEg0MDY1VthpC2erKCeLvFJVTMyN0dEUzs0Pwyucn0XkZmeRL/7sd2H9lxSRl5VGZrEqFjZWGGgJe50ciRB2MDuTNFEpRta2mOhqKhQ7pcUi0tNEaJlbY6AunCWlH8/pD3tbUWH5Oaesa4KJgU7FmStV9FOQpZqGpmL+Cmf6x2dlKYWiLDJyS9E1tcRQp1ye/4npv0aj93uEq4gi8TNS3HJmegHtfNxSFMzz/CYbnd/Tnl/PUx554XPC2Z/mEYxlhfR1rPrlG+YHdvl/lEeQk0IeX00e/Dn6LGfuF+z/fjn7Z/IW5PyZ3L9GHhXdFXr8T0mn5XKZAvQrZPfrBX+GRMqZ+ctl/uv9+u3y/wh5fnUcftbsinkpdOjXxqZM9ID1C4JJ1GtNwLDe1LVRIeXpOU5eTcbB3YOWDaug+Zvnzpct+iMyVszarx6b8ogJwpgLeSQSeJVUxuMECSVlckz1lXEwU8HWVAVDHaV/GuP5w3gp5o+iDZ8Pffla+rW59Vum0xfH9sfJq6QA8ekiKQlpUt6kSSkslZOeK+Xw1RLiUiW0aaDJtF46NKnxC5EMhHnwU/kp5kZ51Ih/Pjc+yfLL98r/LqyZrycN/zpJKMpVRP/4yVr82ObP94qf78e/JMNfm/8/b9mv9E9SSHzUGUK3nEC31zdM7uxChQPsP+5kxTgo2vKTvezDfP20h/zSvvuvk7miPb/pXPhCyr9hbyrv18/PVUEkso8RXD7uer9ytn6YKz+zj5ULYU7LbfS+2M8VkVTkCjvnL7frirXwD0fvH7f7n87qf1Df162Ev+6t/2mg99eJ+e+a/pbAv1kCZRlcCF9NyJGHqDu6UsvJFE0tA6rVb4q7S1VMdASN9v+vJABwAQQduF7MoVuliv9L5aCjoYSRrrIC5GlrKCk0Hx+AwIeDQzj0Pn0k/L5+C4f2nyIzJRRAL69ITna+HFG+oBGUo6KhRFGxHF0NJcZ4a/NNd110/6RIIb+vx/87uYqz3nJ5zxpW77qKfpthTBram0aVfn8gwP8dyf3d0/9ECfwN9P4TR+XvNv0tgT9dAkLM3FyS42OIT8lH09gKe1sbTIz00PzsmvhPr/ZfWGBylpRF+wvYdqaI4hI5UuHqTREjthyAKQk6jPIP+fIkoDtlUFYr1/IJV10/TR90eL/WbAEkSiTCVZpw915ezz9RFvxyRUKMX+GfQr1VbmYiE9oqtE0D1NTK26inqcTwDtpM76OL1q+qlX6t5X///jUSkJQWkZ2WTEZeKcqa+piamWNm8Lkj0deU8vc7f0vgP0MCfwO9/4xx+LsVf0vgL5CAcPUvU1z/lweCF2hc/hSd1F/Q9p9XUVgiJ+JeCfuvlxD/XkparpSsAhmlxULYqArk9QHMVXRTQ0MJUwNlTPSU0RRA0wfTvg9A7dNt7T/tU5lUTm6BjMw8GYVFcuTSn7wulCOAOKEKNSXBbLUca5ZjOvS1lbE0UsZUTxktDeF6tBwrCmZk1iYqVLZSwcJAGQ01JQx1lalpp4qN6Zc2uf8Wof/PVFpxlVfR339mLvM/I5K/O/r/VgJ/A73/t0P3d8P/lsD/tgQEYCQukyMAPgFwvcuUkiGSkVsoJylLSkK6AMTkFJfKkCoALmSI5KRkCI5QsgqbvJ8iva+XqaAZNDVWxtpYBV3NcrCmUO7JUVyxOpqrKP4J18hq5Tw5CLWqqChjrKOEtRGYGSgrrpcFRx0ho5IyH7WNHzWTSuWavf/HmPzrhfr3m39L4G8J/OkS+J8DeiWZMVw+d4X3unXo3NZNQWHxR3Uagt1PuSH3Hy3pa8b3nxsnf00J/xHvyCXkvHvFo5gU9Gxq4VzJEh1F0PqvTYIcyuX9M7ErDKEVv/zhsf2a1lTYvH/Nq//GdwRyzwSeRL9FycAO52oOGGp/GbhV8OgTPFyV1dQUnr0/m81yGYXZSUQ/iaXE0IYazpUx/Yze59/YOQXAEoCcsBaF/0tlUrJS33HvyRsKVc2p6VwFYx11ikplCs3f+2wZeQVlFH/wQtcQvKK/vgeC5s3CSAVLo3KQp6ZaMQ8rbnEFu0AdTSWFRu5zA3yBSDYpNpq0Em3snV1xMFT7a7aNr+/a73hTCEBf7pWtrK6FRgWo/R0F/eYsckkx6W+ec/veS6TmtWjRol55KLx/QRK88PPS3xH9Kp4iHSdaNqhcwXNZHoJSKhVsRJUrGB8+2QvIZVKFB7tccEgTdiVlgQXirzgrfpsQZJJSMpNieB6dgFZVDxpX0fuiAKEfpSUlyFXUFR7Bf6wHcqTiQpJfP+NZbBHV2zWnssCG8AeTTFpK9rsYHr9IRLtyM5pU/8RD+HnRwlgK3uMKJxmBpUNZcNCWljsfqSgraHZyk19w/14Spk2aU8/a4A/29w927A9m/58Cerkx5wg//BQNLRF3XqrhP2kkzSqZoKasRFlBNikpKWSICtG3qUMlS61yd3tZMUmvHvPsTaaC7kOuootTzbrUsDNUuPoXpcXzNDqB3DJVrKvWpoadkYKq4fcmubSUrLRU0tOSyddwwqWyBVoa5SStMkkeb54/JzEtHxUjO2rVrITxh3Blv7fCf1e+klSuHgll6da7NBgwjcAejbAy+MSvJi8rJCMtleQ0EWoGljjZmqOjWQ5MJIWZxMa8JimzAB0zB6pWdfgoB3FBOnExr0nJLEbHshLVq9hiqK3++xepEEYnJ4O0tHSyitRwqGSPuZFuRYg4MelvY4lNTKEIPZyq18DW3IDfhFf/KvnLRDw+t4cVIRcwa+JDkL8XVc0/hHAXGiEl/lI4wUefYt96AP09G2JaHo3qYxIO1Zhr+1mz5giyxj0ZObwPLsafl/FXdebX65HL8nl1/RjrN59EXqUdo4IG4GyprbgeFQCh4JmXHXeN7duPka3vjv+g7lQ2/vqDRgBviigr5caAvzi/fvYBIikh9cUVwjeFcl9Sm8HfTKJz9c9YgH+9W/+Zb5SlExWxlx3HE2g2ZCIDmtn9Je0USJNfP7zBxaiXFJQWUSAzol2/4bSqoq2gGSnKzyY1KZX8UiWMnaphb6SpGCdJcQHJr5/w4HksJVq21HdvQFVrfQV9TElBNm+iX/DmfS5SJVU0dU2pUqsmjmY6SIqyeXxpPxs2n0DmHsTGmd3QrEA7ZQUZvLx9jpPXX6NZqSl9e7bFWkdFiCVGbuorLkdc4E5MCjr29ejYtRP1HI0/Rpr4S4T1a5UIJMWiJK4f3sDK8Ls0mBTOfG/bT7lkYrLio9i8Yh1JtUaxeKQHur//mEOg1spPjeHYhu8JvqzGtAMb6Gb1IQrIrzX2H/wuUGnlv+Py0VAWr71Ek2nhfN/75/TFkmIRt7fNY2OMEfUdDZDnp5GYKcHCwRYdWRHv499i32cytV5vYNa6h3htCGVKM6ff2aj/jGz/Q0AvjfAJo3hWfz5TvR3RUlVGQ6ucP0tIhclPiTi4nhU7XtHru+2MbGeLjmDDk/WS0OXfc/iFGB01GTItK7r6j8GnRRXURY9Yv3Qbhc4daaj7imNX8ug6Ziytq5mi+SE2dIXNzy8q++QCbcmXq0VWIuL5jQOs/GEdGe6z2TCpM3amwmFawr19K9n1SBMPj8rEXb5IfvXuBPVoguX/RyNhuQzR24vMmxGKUbvRDO3VFJvPgB6Fydw4e5g1m45j2nY43wR0obKFDpS+5+zOcG5k6uNa1ZD4B0/RdOlEz/buWGtmEbEjnHs5JtSppsuLO88wbtiN7u3csNav0F59cLX8hQERCAgUFCyfs2xIi3gXfYc9was5m16FiVNH0bGhE2rISb53jF0nH6NXrTZ6mc95WWhNp15daVTNsjx26H9UkpP/9g5rV28h36olAb49qWH5OUiTk5PwiLvRaRg41qFONZtP4d0+QT2kSXcJXr6V19aNGTTYh3qKufmfmOQUJD1mW0g48SpVCRg2CFfrLw+S4pxEHj18SZGmDfXq1cRYCK3x1UlGUX4OWaIStHSNMTX8GjnIkRXEczI8hOMvtPAe/Q3eNT/TmkiKyBE4BaWamJqaItDA/XlJRlGBwJlXiIauCWZGf/BQ/bxhCiLfpzx+lY1d/Wa42On/ec3+hyWJSXl5mxOHLyB27sTATq5oygW+PmFPV0ImKeZ9zG0Ohmzh7BsNfOZ8T0B9C2QlucQ/vs6pi3dIzswi8VUsZXatmDhjPC0cIOHFZcJW7ODp+1LUtLUwtq9Lj8G+tK9ljYpcRvrre+zYsJonRt3ZOKcPH52g5TIK0uI4u20pS/c9ocmoRcwd5oGhkmC/WUrSi1sc2HkQqfsIJnav/RUaPRmlJQWkvc9G09BCwb/3r05yWSFJL0+zeOYW9AcG80Mfh09VyqUU5SZx/8Zt8s0b0d7d4Q/vcbLiHOLOhjBu9ROG7thEb1udP95FeSmZ764xa9Ac9IZvZ2n/Kj8pU05pfganV37LvRojGNfWnqzj8/EJzmDuni100E7i4rbVPK87nzG2Nxg3Zj2V521kbuv/xHgXXy+u/x2gl3OBwB4LsZuxm4mtLdH9ifea8AUoSjlEUN/NuM3cyqj2dop3CuMec+LaAxzaelLdQBtVJYGMVgsNNRXuh41m7iVTZi0eS10zGdsnDOa6bSBLRnfEyrDcQysn/hbHLsbi0tGL2raGqFecJYXxlwmPSKaljxfVzfRR+6jplyORJLB53EgiDYex4pvO2JtpI0+5wMTRazHyW0hQ+6oo3VjJiE1J+H43E89a1mj/ljPq6+fHv/TNwpRLzJ22CYM2oxjS8ydAT/jCzIhl9dw5vK/cnVG+Xalqqcv7+3tZGHwDF6/BdGtdhfgzqwm7KqPX0EHUKrnE0rB71Ow9lB4tapC47zs2PdShd1AAbWrboYjymfmas5H3UHasT6M6VTBSRNAAWV48505cQ1q1GY1dq2DyUZslkIZKuB0+m1XXYeDI4Xi6V0ZVnMjOH3/knrwRvr7dqKlxl8ULD6DmPhD/Xq1wqGCX/5cK8DcWXph8j7Wrwsi3aIG/b0+qW37pRai4YpLKFDGJBTuyX7qakafeZ+OyLcRYuuM/xId6Jv/6A+g3dvPj60WpTwkP2UYsVQgYFoDLT4CewOuluK5RUv6CUP2r6ivLJ+rsYa68ENHIsx8edcy/KhvFiURsD+HoU3W6jpr4BdDLfXuXUycjydRxx6d3a6z+hHPvY6PEedy/fIrz95Np2MWfti5f2d6v6pVAlitFKpWjrKpabm/4r05l+URfPUn4wWs4+kwgsHW1n5ELy4rSuH9mH5sOv6TRuDkMd7eiJC+LdwkJlOjaUMlIwvPL+1iz7RqVB/7I3O4WvH15l2svVWjc1B0LfeFWTyDFF8hyhQ1WTmbsA3ZuWMVDA2+C5/RB+7OuyvLTiY7czcLQg0RnW+I7dS6ju9VBUy4lNyWaq+cvkFepP74tLX5VOnJxPrH3I9l+7D4tBo6jQ52/IIKqvJiUmLMsnr4ZnQE/AXoKRyJhvUgUpONCkIA/muQlIhLOhzB65WMGb99Inz8D6FFG7vubzPKdidbQ8F8AegKPfzEJTx6jXLshDkpFvDs4m66r37Pw2F68zMUUpb3glbgGVYsuMG7UGpzmBTPH42+g90fH+8/LLy3g2dVTXH+Whig3A4lpA/oN7ISTUhpnwn9g+uIzmLTwpl0rD3r37EIVU41PIW+A4rSjBPZZh8u0LYysAHrp0Xc4e+0BZrVqoCbTpaqzMzbG2qgop7IqoD8XzIPYPLMH1kaaRK3wY8o1O37YMJXGVkaKLx55cQqnQtcS8d6OwUEDqWtrQEniZdau3oe8ng+DezbFSk/jJ4dqCmFjh3NGdzDLK4Be8skFDFr6Ev+1i+hR2w6d5GMMGbwaqyGrmdCtFuZaBTy5cJwjN+KxquaCdsZ9rjx6j33zHng3Nub5heOcu5uMQ8t+DPZphb1yOpEnj3I9XkzVWlXIfHSFR+9VaNqtL41Msrh08iR3k1Ro4TOMPq1qYlwRFk0YLLm8jOyEZ1y7EsmVqFhMG3oxsEcrzEvjiTh8jGixOdWsNHgZdZ03Yku6+gbQwa0S+hrKiEVJ3L1+jccv43j97DaXHonoMvp7RvdpivXnGj0BlOXGs2bOLN45eDNyoAD0VLizcz7LzsvoO3Ikng0dybq7ndkrL9Oo31AcEw+y/ZEm/caPoEM9R7KvrePbdfdxGziB/h1cMRVwjayAZ+f2sONiCq5dfPBsUh39kjcc3bqNu8WOdOvtjVtls4+A/MPkfLBjNsuuSOgXOEwB9OQJEcyaswUajSBwQFsqayewcdZs7qs0ZUTgABpU0iP1+TVOnLxJkYEV5pr5PLn/nFIzV7p0cId3dzlz4TYlFg3o078njarqEHfjHKduxqFvaY9Wfjz3n6dg4tqGDu5WJN27xIXbCVjU96Rvz3Y42xiUH2ySAl7fv8TJM9dJV7GjlacXTauq8vZdAQZGZmiXxnH+dCSxhaZ41Dfl5rnTJJQYUslcncTEdAxqtcGnZwec9fOIunCaG7Gl1GntSYv6VdFXLiMj8Tk3L13g0p2XKDu0oHdLGx4cPcoTqQ4Otjqkv0pCu2oLevXqTD0nk8+uo2QU574n+t51Ll6+RTIOdOrVHY/aprx/dotzF6LI17VEvSibfCVzWnbuiJ38Hfejonj2thDL2k3p0KYJjkYfELeU7LcvuBsVxf3nSehWcadlo8rkPr7EzbfKNPDwpL5pPrcuRvAwS59mHbrQyCKXXZs2cfV1Pra2ZhTkFGBSsxU9u3WgjrUSr+9cJuJaDPrVm9O1XSMMpGm8eHCH2w+ekSU3o0Gbjni4OaElLeZ9/FOuRV7g2sN36FWti6uTLvcO7+Ty63yqt+hOn15daeVqScarh0Tdvkd8phxHt9Z0bN0AC7VC3r18yM1bD3gVH8ODWw8otmvD2G9n0LVG+dVtWe4bIg+HsHrLefJ1q9OxZ2+6dGxDFc1MHt2J4vHrJPJKlbCu2Yi2Ho2xM/h0zSyXlSF6H8+965Fcvh2Dkk09uvfpjttHzVoxCY8uE7piLadf5FCjZQ96de9C24Y2ZL16xK1b94nPlGBXtyWtG1jzNuocV19kY2Rlj0bGA27GiqnTrjf9uzfHXC4i8eUjrty4R1KuBNu6HrSsY8SLS6d5lKVDc89etHI2QPQ+jvs3b/AkLp1imTo2dVrg2bY+2oXJPLhylqvPMzCwroRO5j2ux5RQs00ffHu1xOJzcwGZmMx3Mdy+cYuY5CxKZFpUdW9D++Y1kSQ9ZP/6ZWy7GINF/Q507dQ9jaNBAAAgAElEQVSBjl08cPj8i7c0k0fnDxB84CkNR89imLu1wutcIkSmUVFBVaWY2HsRhASfRK/jDL7tbEzik5ucfyPD0cYSXT0DKlWrjPnH/bkc6Ck0egZdWTzMhesnDhH1VpWG7TrToYE56fcuceplLsWvr3P6uQpD5yzAv5kN+Wkx3Lp6jQK7nvRq8gm0CWOXl/6Ge1cucvlONCXG9fEd3B2r0ueELvyRXVEpuLbtSadOXenVqS46shIy4+9z+NAJokW6uHfoSedG9pSlvya+yI6aVrlcO3WSGy+KaOLZi7Z1DXl67QK3YtIoLixGx8mdbl4emMozuHP6MBee5FPF1ZrUJy9Qr9ONXg2yWTk5GO3+a5jklsGB3Qd5o1yZ1h3a4ljyiKPnnmDS0pe+7qaKOMdnHohwblIN0ePr3Iotw73HYAZ5N0RfWUJRZiJXz50nOjWPvJxc5Np6GDu60btLG6wNVRGA3pvzIYz5CPS0EBdm8PTyea6/zqC4IB9Nh8b07tEWWx0lSkXveXTrEpGXbhAvtaffiDG0raqrsI8syUsi6sJZ7r18R0LsY65GvcNz7gEW9/slgCZ8vAthhlRRKs0n8eBsvFansfDoHrythQNOqvgALIo5x7iRy9Ht158qmS+4G1OIW89AhnVriJ6yHElBKrcuX+Jx9GuSCgzoFDAUj8p/hTb7t0Om/yKNnpjbW2aw8q41U2YPphqxLJ8wmYd2g1k5ry/WqUcZ4LuB2jNDGdvGHiMdrZ+pz4vfHyXQ50uglxV/gx2b9hJfWMy7V89ILKvE6LkL6d8si9ldR5LUYgFrx7fBXF+duO2j6b+1gMnrluLlbK4Isq4IwVWUzNkt6zmX6US31lbcO3Ueae3u+Hk1xtZI+xcoLpIJGxv4BdC7u3EUE/eXMW3TfNpXtUaz6Brjes6gqM085g9viY2RMu/u7mbyxDVI6vZlWL9WyF7sY3nYbZw6+jOgqxuFd7ay6vB7ek9fwoCWZsQcmM+Udfep02s4Pq3seXlgBVtvy2jn609XNzPuhi/jWFoNJn0/Ho9q1nzQ/2Q9OkbwyQSadO2IVsw+lh9Kp8/oSXRxVePM2hmsiSyh3YAhdKwu49SG9byy8mTqhIG46qWzZ9MOUkyb0bNTI7TTzzFnwX7su37D8N4/0ehVAL3Vc2eRZF8B9EzLOLtqCsHRVgwbH0T7OrYUPD3Ot/PCsfIaiNHz/VzLrc6IbwJpWdMG0fOdTJt9HKcuYxjSpxnW+uXxb6Vlhbw4v4c919Ko4e6KLP4+ryV2dOnuiVsVSzR+wcby/o7ZLP8M6JXe2cL4xaew8p5AUO8W2GnksGv+BE5lODFsTCCtaltTmHCb4B9+4FK2OV36+1BbPYG9Ww+QqudKLx9vHMVP2bbzAkZN+zPSzxO1NydYtGgrmaaN6denPepvz7L94B20a3fCx7sJZc+OsPtiKo18xuDv3YhyEzs50rxown5cxLViN4YIcVyLL7Ak9AoW7foysJ0FNw5dIEevJs1ra3Ji8xru59vSvY8X+imR7IyIwbnzcIb2cOXt2XUEn0ikXu9A/Lu4kHn3NFee5uHk1hQnrUxevRNjbSjh+qGdRGYa06WvN7ZZd9h56AEOHQYS5NcJO51yO8syUSxnDkeQpF6dRpWlnNm+n3Snzgwb1gubtAusXrKe6xl61HapSZWq1bHTKSApTYpd/cZYZESy5eATKnf1Z7hPC4yUQCyK4cTuo7xTq4pHQ0tyMkvRs6uKcswhQo7HUbPjIAZ7OxEdEcqWk++o4zWEAe7K7N0YwpMSW/r5dkfzzUVCwyMordyRUaP6Y5FxhfWbjyFx8mT0wMak3LnI83wj3N1teXp0O5eTreg30g/r7LtEvSqiepMmWEveE5cuxtzOirjIvVx4UUgn/7F0dtEj5vZFbkTnU7lhY5ReHmf/xUTq9QmgoWYcF6NSqdS6G+0cConYFsLptyb4TJiCt3PF1a1czNvHEWzbHkGBRUeChnXFKO85p4+fIlZehZ692yJ7dZrtey+h5tKbMUM6Y6tTrlXJjLml+GgQ2zSkjnYMuw/cxKjZIKb4NqNcYS1HnJfC2X1bOXYnjY5DJuPtokvcw2tcfZSGo3tzNBPOs/fEY6p196Mu99gYfBbtxv0Z1MGemMuHOPtCDe/xs2mj9ZyTp6NQq9ORVvZlJKSXYuNkQ/z5UHZEiug6YR5dLN9xbP9B4rTcGerblKxbR9iy5xrG7YL4pr8zMSe3sTw4Ao1GAxnm6UT81UMcfyCh26QfGdy0AgTJxaRE3+TIwdPkO7bHz7Maby4dYNvRJ9Twmciojna8OLOPkEO3qTlwEkPb1EBLCGX4uTJRAHrnKoDemHKg93mSFwmg4gS7L6fRdvgo2lpLib1znt0Rl3mbISIlIQlVx5aMnjKeTrXMFLyMCo1e8Bqe6HdhQT9HLp6/gWqNDni1rI52SSax965yPc+axo7KnFy/gNO5tZjy3UxamGRx5+pV8m2706OxSUUzysh695SI/RHkVe1IG+M3hG7Yh3rnaXzb3ZFHp3ax9uADek5aSLf61opwZkIbyvJTiDq5iaU7Eum/cB2eZikcW/cdFzS6sWKGBzlRxwiNVGfYiGbEHt3KyVQnxozuhXbKdTavDiW1ih8/jPfgbcRm5q08jHaDTjStaopJlZa0d05m2ZRNaA9YRVDl1xw8G0Mdr360rKRN+uOT/PhjKDLPBSzzcyb6ZDCzlx/FuscYhrWtxKvTW9h2W5XpK5biYVnA+a1LOJpWk0njOpN1eilzdmQxZMkKfBtalNMJ/QToeenncXnHSvYlVmX6VB/0026xeuFKEqsOZ+W4pjzYH8oj9cb0b2vGzmkTeFF7MqGzOqOUHcOeVWuIs+vLhP4uFL8+zdTRa7Afv4ul/X56dfslSJL/EtATXpGVURB9hjFBc8ltM5Zv+9Qj7sQalp8oYubWjXR1knIhfD0P5Q3x867J9RUjWJfUgs1hM6n1J1pF/HZI98s5/nuAXs5VRvYch7jPVpYPdsFQU87LbSPpuSaJCZt24291iQCf1dT5bg8TPazQ+XhX+kkwxe+PEOiz/guNnhAPsrSkFKlMjiTrMUsnTCTK3I/V37kR6juB9NYLWTXWQwH0EneOpXdIDt+sW0H3muYVm6xi1iAuTuP4D+NZeDoFd59JzBzcHjtTnX/AY/ZzoBe1PohJh+V8u2k+batYoVFygwndpyFqNYsFQa2xNdagMPUy00ctw8h7BiN7NEAnP5KpYzZg3WsWgd3qoZlzmsljt+A0YA6BXq6U3V3FuFUv6Dx5Bj0aOpEfuYiJmxPxnjqNbm6O5Jz+nonh7+kzQ3h2QrfC7lD07hWJxRrYWmjy/ORGFu17Q68x0+nV0p6nO2ezNkof//FD8aihy51Ns9n0zJLAb4Zi/jSMpcdz8Zowgk6ulSE5krkzQjBs+wtXt78E9EzEnF4+mY2xtgROCKJdLRsKn51i1txQTLr0x/DZAaIKajFyogD0rMmN3s20mUdw8BzF0L4tvrABFNT3T0+t4btVJyir1pnx4/1o5myD1j9wpPkp0Cu5GcK4ZWew6TmRET2bY6shYu934zmWaseQsSNoXccGFdEbwpcs5p5aHfz8fKhvIGLr0iU81a6Lv58PrrpZhC5dxkuDhgz296GS9AHLl+5CqYY3fv06Yii6xIoVB9Go3RPfvu3QyzrHipVH0a7rQ0C/djgYfjAELePB3iWsO59LO//eOIifErp8B+J6fozqWp3M1BR0q7vhapzLljWh5Jg2w29gD6xK77N2zS5K7dsxyM8blWc7WLPvCZU6+dKvsRonww6Sad2cHr06UVlHpojVqpzxmM0rtvLKvD5+g32oVfiEDau2k2TXjMFDfHAxLv8ckBRn8jYhC2VtPVTzHxKyMpxU2y4EjvTFTfUBwUs3cFfWAP/hvjQ2S+bo5jAuxsmp2awZNmXvePY6F8dWnfHu5I6ZEE85L5rdq1Zx/LGUlr6D6dHSBStDVWIu7SDkyEsqtx7IkB41ib+4jbCjr6neMYD+jZTZG7KVGHkVAoYGUEs/m/M7VrPlmggPvwn4OOewPWw/GXrueDfQ4tLJ07zTqIFHYzsyYl6SpWRNo5qmJD5/RrFVcwJ6t8JQXaBqkSMX53B292bOPi+my+DxtDJLYv+WcK691aRh6yboZMfyJlOCuZ0JGfGvKDJyZ1RQT2yVk4gID+Hoc3W8Rn1uoycl9fk5tu84RYFVZ0YNb0X6pV2EH7mDlWcQI3o0QCn1KXs3rOfcW138Zkyna81y8FGQkUxqVh5qxsbk3D/Kpt03MGzix6zADuhW+DdJCzO4cCicY7ff03n4NFpbpHJ85zbORCvRqH1z9HMTiEsuoHKrzjgrv2DXrsuYdxrPpB4OPL24j6177+HU8xt6274hdF0oz1XrMiSwP41rOmCgKuLOqZ1sOxJL86Cx1MiNYOOuZ9QNmM+YDjYUvbnFno2rOJTmzJT5U7FKPErIlrMYe05mei8HXlw9ROjWK9j1/pap3auVz5+CVK4c3c6OM4l4jvuWPg3NSX91ldC1m3ggb8GP830puX+UsP03qeU/jeEeVX4eTP6fAT15GZmJT7h45gr5ti3x8XRDX+F5WR7HXFpWwJv7EWzYsJ/iuoEsn9oLM005mXEP2Ll2MedyKtG/bQ10bBvQoYUzOkKM4Lz3vL53hesF9ni3cyHvyWnWLQsm1rQ9k0d2QR5/l1yr7nRv/CHChhCnOIPE+GwMbE3Je3KSdZuOo+rxDd8PqkPMhb2s2nufPtOX4O3yARwKG2MJbx9HsmbxJrS8pxHonsOyb9cRLa7M2LnTcUw4xjUdD7oaxrJiSSiaveYyr58b8ux3nNuyiOWnREwIWU391LPMX7KbKiN+ZELbqqgoS8hOuMiPk1aRU9ePDg5KWDfxopWzKWrKZWQm3CL4u5Uku01iZWA9MqKOMnf5Eep9s5iR7mYk3DjKvNUn8Zi1Eh/7XLbNnMgNp5FsmNGOnDvbmTbrMj2Xh+Nbv9wm4RPQe8KQHevxyL7KvGmrUPdfwqK+9SA/nciQ2czenc7Unetxk6dRpu+IXs5DNi+cxz2bQLYu9CLn1HLGbEpn8u61tDcBUcp1ZgbMRGfojl+8uv0C7P8ToJcffYZxo9fgMHsts1o6Inp0lFETw3BbEsIwq1i+HbsApaZD8aytQ/rLG9zPrcKoKaOo/cuOvn8WZvtd5fz3AL2nYbTp/yPO08+zuI+jImyQ6MaPtB12lO5LjzLRNYohfVfhMn8vEzwsvxro/eQTkBvrRjL7miMLlvYlctJwHtaYTPBkTywMNXkSPJSgY9rM3TyP1nYmaHz2dZn3+gJr1+wmvhTQq82QkQE0dDJG/Rfd7H8O9F7vnc7wjamM2fgDnavboJ11lqD+C9Hss4wZ/dyw1Feh+P0Vpo1ainH3WYzq0QDdgmtMH7sa8x7fEtStPtqiC0wduwGr3rMJ9K6H9F450Os6dZYC6BVcW8bEda/xmjZdAexEFwXgl0A3Afg1cELvA64QZ/HgciTPs5VQyXnMvnPv6DFyGj1bOvJs12zW3dZn0IRhiiucu6Fz2fjAiKEThpC3dwphr2wYM3ssHs62lCVFMnf65q8HepZyrm6axepbOviPFa5n7RE93MfMRceo3Wsw1rH7ORxvwaCJQbStY0fO3RBmLL5Mrd4T8fNqgODL8SHJcmM4FB7OxacpFCtb0M6nP52b1cakwmbvp6vpp0BPEn2Aad/tQ6fNGIL6euColULY7GlcLXFlxMhBNKluCnkJhC9dzD1VFwL8+9LAJI9ty5bySN0Vf98+1DPMIWzZMp5q1iPArw9V5Q9ZtmwXyjW749+vI8aiq6xYuQ/Vmj3w7dsew+yLrFx5CLXaPfHr2x5Ho4oBAfJfHWfxquOUmNbBxa0yZc/OcSVOhoNLbWpVqUqDuq5YKSewbnUYIvNyGz07yRPWr9lGvlUr/AZ2Q+3FLtbue4xTx4H0dHjLhuDTKDXqR+CADthXmOIJNnrBFTZ6AYN9cBU/J3hlOHGW7gQM6o3rB5s9eRmprx5w+1EcYpmI+5FXybfzZEjQQNxUH7J5RQjPNJsRIDyX3WL18q08UatFrz6dqGaoiaauPoZGBgpPa4XeSi4m+dkV9oSFcfzOe6p2CGDkYG+0Xh8h9Ei0AugN7uFM/MVwthx7TfUO/vRTAL1txMgrlztjWEm4e2wjGw7HUadbEL5uxewKO0C6rhtNbEREXr6LQaM+9PGogZaaJgaGOqQ/OknY/ijMGvVjzMAWH4GTrDiDiJ2bOPu8RAH0GinfZXPIAeIMmuDbtzU2Wuro6GuT9fwMwdsuolvXh5mjOqMvTeBUeAjHngk2ej8Bei/OsX37KQqsOzN6UBNeHVxP2KlnNBj2LYGedVDLTSQibC077+XRadxsAprYKWQjL8kh9sk97sekUlSQyv17MRg26MuMYZ8BvaIMLhwM5/jt93gOn0ZTtafsCAvnoVojhvh3wEZTBU09AwwN1Hhz4zBbdl3DqvNEpvRy4lnkfrbsvomN1zeMb2fM06vHCAnZw6NcYzwHjWZYDxcSL+1k2+FYmvoNxvLNTlafzKbblFUENjNEmv2C49tWs/GaOsPmzKN2wTlCw85g0mUqM/s4EX3tCKFh5zHvNoNpPaorll5JTgxHw9exM1LOyIXz6FLHBFHSY/YEryEiwYqZi8ah/TyC0P03qF0B9H5mGfgPgZ6coqy3PLxxhddiB9p3aoa17k/phOTkvH3MvrD1XM1148cFQTjoQ2bcQ3as+o49T2XUsdLAvP14pg9qjmCSKxWA3t1LXM2zp0fnphhLs3l2aT/LVu5EZN8CrzbVsKjSXWFK8yFJS0QkPrvD9UdvUVYp4MHl68gajea7QS68vrBPAfR8pi/By+Xz8Gsy8lJecDRkKSdSajGwnQ3J+YXEnzlKceO+NDPVwtmjJRrPTjD/hx3UmrmJWZ2doSCDh0fWMTP4Nl4rtuAlucrClUepO2ERo1s4CnZGChu9heMW8lzXFTNxMR2mLWJYczuU5GIyE6PYuGAFSfUmsTKoPpm3jzF32RHqT1rK6EZmvBOelx+j8dTlBNRS5dK279kQpU3gN/6oPQpn/wsnpnw3Eme98pH6CPRWPWFI+Frqxxxk4qSNuC7aybyO1aFYRPSxFQT9EEnvrYfxM4rj7MUnSPWMSD63mRuGAYTO68j9JcOYdbsaW84tpa5go5dyowLo/ZIzxtdq9MTkR59l3Oi1OM4LZm5LewqeRzBqbDA1v19DX+1zjBx+jE7zluPtrIlcVQt9Q2OMDHQ+Ue78Lkj2r8n03wP00k4zoPNYcjuuZve3HTDUUSPz9HQ6zXnB2JBw+ppdYbDPalwW7GNcC3M+Mzn7KNnijOME9VlH3WlbCWxrja46CiNjGYJxuhJK0jwilk3maGk7Zo/rwvM1AaxIaMLqxYFUN9Pg0JSebC3xZs3cAVQyraDgALKjT7N6/XF0mvsysI09z46EcDTOkAHD/XGvZILGz8BeKlvGB3JObyhLJ3RUeN2WvtjFoLH7cPt2NUObO6H1eCMDZl6m49xF9GvkiIEalKRfY/qopZh0n82IbvXQLb7BjDGrMO8xm+FerugUlGv4bHrNZpiXK7KHaxi/8gVdpn5L9waOFF1fwYR1r+k6bRre9R0piFzMhM2JdJs6Ba/6H4CehCeHl/PjsSwGjg2kuvgm32+4Tlv/b+jW0oHoPXNYe9uAgPFDaFXDgPtb5hH80Jih4wehdHo2c04U0H/6fPq3qI5K+gXmTA/FpO1oBvds8jMbPVluImvmzSLJwYugAV2oaqFFbGQw3297SVvf0XRrVYV3katYsj+FroMDqZl3kmX73+IROIruTarx/sj3LDyZR+eRQXR1r4puxUkgzozmwJbtPFN2pqdXK7TeXmL32TiqtuuFV8s6mGp/AlAfJsfDnbNZdlVO/+FD6NSwEsr5T1k9azEJFt4MD/DGWe8xi6evJbtyL4b5daGGuTrkv2PH0kXcU3dRALn6RgVsX76URxqu+A3sRV0DEduWL+OpVl38fHtThcesWLYbZedu+PXtgFH+NVat2I9are4M7NMOA1GkAuhp1OrJQB9Bo/fJIFpenMTelfPYdrOQlj2H0dethH3rNnI1x5pug8fQu2UtdPMfKYBevkVzhUbPRvKMDevCKbBoge+Abqi/3M3a/Y9x7DCAPs6ZrPl+I/HGHZk4zh93R12FRk+e/oiQVVuJtWyI/6A+uJa+YOPKcOKtG+If0Js6RuWIsCj+Ehs3HyLDsi0DvO25FR7KC7Vm+A4fSAO1B2xeEcozzeYEBA7ATfkBG5as5HJ+TYaNHUHb6oaKdYdyOSeZMGxlOSm8L5IhGL6+PLmZzaeTad53CB6G0YTse0Tl1r4E+rgQe34LYcfjqek5iH4NUQC9WASv2wDqmBRweW8Yhx6W0KrfENpZJLFFodFrSJtKhUQcv4hq00GMH9QRKw05Skoyku6dYvWqXeTad2DSpABqGqsoHFYkxTmc272Zcy+K6TJkAs11nhK8bgtPVZswbuJQ6ltpoKQkIenhKdas2E66VXumzhxObc1kToVv5ugLrXKNnvOHrw9Bo3eW8O2nyLfqzJjhHqScC2HtzkuYd5nIdD8PdHNjORq2mYg3KvT9ZjKe1QUtTwkvrx5mx37hunYgParksmvfKSRVvJk+rAPaHzR6RelcOBDOsahUOgdOp6X+K8I3buJ6cX2+mT6KBlZqCtoZJUp5df0QW3dfw9JzIpN7OvI88gBb997C2nM0Q1sak1MCysXJnN61lfOxWgRMGYV58jm274+mydBROKYdYOmmB9QfNI85A1yRvn/EkS3r2R1nz8TvJmMef4ywrWcx7jyVGb0deXn9KGFbzmPWbQZTu1VVzJ+y/Hdc2LORjQdj6DT9B4a3qYzozT12hWzmTlF95s72pfjeUbYcuK4AekNbVv6581BpJo8vHGDjgec0HDOLIQ0sFWWL897z/O4NnmYZ4dGpBRZqZRTm56NqbIquImaeCsoqUjLiH3Bk9wFSLTwZP6QNggI9K+4huzauJEpWn/618th5LBr3YdMZ7eWKmiiF6FsXuCxywKdbK8w1yq/M7xzfxJzFOyms7s20mfPo6WZYvq1IC0h4eIYNG06g22kiQ1xy2bMhlJQagcwfVJvX5/ewcvd9fL5d+qVGT5BPYQb3ToeyYMM5bFsGMTmgFo93L2Ld2RwaD53DTJ865D44zry5K5B6LSF4XGvU899za+8afjj8njHBy3FJOc/CVUeoN/FHRjStAHqx51k6bSPyduNwzzlI+D0tRn03l2519Ml6e5vNC1aSVH8Ky4a5kHXnFPOXH6Le5CWMbGBK0p0TzFtxlCbTljGkvjHJTy8Svu8Kynb1cHOpQY3atbA10vx4vS4AvbcXtzBq1SOG7VhHs+RzTB4/l9LeGwif0BLVohwe7F3EpK2JjFo6geSwRbypE8isvi5cXzqK7XIfts735NWmsQzZkcecvQcZWF2FnNRrzPCfjcHQHSzq54i4MJ8iqSr6+jpfXu0LYLM0n3eHZtFldRo/HN+L1wc/GeHq9uU5xo9eg+N3G5j9f+y9dXxU19a4/4xk4u4KJCEKSSCEQIAQ3L24O0VKgUKd0ttSrFBaKNIWCm0pUqRAcS8SIAkaIASSIIG46/jvc2aCVN73dy/w3nu/cM4/MJnZ+6z9rLX3WWfLWs18KL++j8lTVxI6dzmDreMZ1XcJUZ9s4OOeAYZ4DcK+P4nCVHT0/m981ZpadRUcXzadObvL6TfjTdr7KTi9bgmnLLsz543OSC6soM+EFdR9/Rvm9G9MbRerPyybqsrySElYw+vjNxE6fj7vDm9OLScFKfu/Z/s1KRENgrDW5nDxcjYNeg6kia8D1Te28uHCQwT2H0dLp9t889V+gkZ+wJAWxoMHhjfT7At8t/wnqkN7MqhTFG62pmirczj6wwr25dRl/MReBDhZP97ErlOrKco6xaKpb3PEpAfz3h5IdP1aWEoL2D7/A45qmzOsZ33u/vYdh1XRzHi9JwFuNkh1laSf38y0ySux7TaTTya1QXf7V95841sce8xizviWqFJ/YerU9bj1eYcPhzQi5/A8pn5zg45vLmRim1qk7/yI6Wtv0XnafMbHeXNr2wdM//EO3ad9xriO4TUOkJqLmz/lreVJNBswiDDFTb758TThfaYwvqsf53+cw7IEK0bOeJ9+oRL2rXiHry/YMmbm+7RzuMHnc74gRR5Kj54dqSNPYcXS7djGjuK9Sb0J9HwqKKW6nDvJp/niw0954NWOcRNH0iLEE0XxDdauWEemXQTtG3ty4+AuMqyjGdyvI76KDNZ9/QM5jk1o29idS7t/IcutFUP6tCPQ3cr4IKjIZN/GDZwv86Rz13ZE+Dkj1VZx88RWtpzIJqLra7SO9MPmUUg/YbN0YRb7vv6QVSeq6DphIgM7NsHVUsrV31bz85liIlq3wav0LL/GVxDTtz8dowOwkuoovH2Wlf/4hERpOKNnTKKReSZrPpnLBVk4o6dPIEJxj2//8RlXTBsy5c3heJSfZd7cn9GF9GL65O5YPjjA3HlbkNTrzZsTOmN2fy9z529HFtaHaa+/Rn2vp0Jz6NVc3r6YpTszaNh3LIPb1+HMin+w8Yqc7mNfp0fTWuRf2s/Ced9S4BrLlDcG4152ns/nr6XIvSVvjO2K7upPLNh4kdrtJzClbwNu7/iSr34+g1loHG2bhuJoZYOtJJuDW3Zwz6kxo6eMI6zqAl/PW06qUxPGTB1HnL8rwoH2ilsH+XzhSi5qQ+nZoS6p+3/hqi6CERPH0cziCsuWLOOirAnjJ02kQ4g5yXu+Y+nqnZS4NaJDq0hc7ZzwC6lHaICH4bR0aepRth26hs69PrU1yRxIzCO8Q3+a297iyy/Wcd88lH7/PDIAACAASURBVF49G1N+ZR/bTmQT1n0iEzq4ceSH5Ry/b07XoYMJNs3h9JmryLwb06VTS6zz4/n++20U2jdjaFc/4n9exvrjOYS26kiTEA8c3f0I9LAg+beVLN96EfvwtrSP9sPOzgW/un4Unt3Iut2JeLcbyaB2ftw5tok1G04gD4mjXUw9XBzdqOVuwZ3Tm1iz8zqezXrSPcqeqwe3cDjdgu6vv8uIVv5Y18TJLEg7xfcrvuVcngcDxw0lzDafw1s3czrLlm4De+Mrucfx3y8hqx3LwNda42Y4eFDJtSOb+Gr5Nir929GtPhzcdYQKnw68N2MoIZ62hrFFrywmfsdaVm86hlu7MQxtX5eHZ7fzzdr9aANa0Sk2HFc7B7xqOVFweTcr18Tj03Mq7w8JInnvOr5an0jdbiPpG6Ik/loRtUKCUaefJeGenja92lMRv5HVW9NpPeU9BoaWs2PNWuLL6zBo5Gu4lyRz9PgF5BGvMapLba7sWsPS1Sfw6DmdOcNDuH7wR5au+h3vPrP4x5hY7ITYVDol968cZf23P5JqFs2Iga0wzU7iyJk0PGMH0TfahrObV7Jq81mCh7/HpL4t8ajZH2qYLdJrqci5xdGNq1ix5yYNRs1mapeG2OtzOfnrOr7ZfBaroHDD6fjychUW7g0YPLQxmccOcyXfnJAQH9T5mTysMCOqXSfCPS3RaypITzrAsvkrSHHsxILpLbm+Zx3rD2bTeuwbdA1ScG77DxzK92L866NoHOSGhVRHZd5tDm/8ipVHKxj8/hcMaVzj6GnKSU/4lc8+WU1hyCBGREvYv2kzmZ4DmDuzL/KUHXyy8Accu0xlXM/m1K3l8jhuH9oq7l0+wNKF36Fq+TYLRtTjzrGNfPrVPhpOW8z09v5U5d1mz9ovWH9ewpA3xhBuXciRnXvIcm3HtMGNub1rBXO/2kvI5M+YMaA1zvoirh3/nvc/3YBtz4XM6aRg16pFbL/jw5RZYwjhCl/MW0pW/WksmdKWomPf8I+le4mYsYSZPYNI2bqcj788QJNZS3m3oweHv/2YJQcKCItuiJu1GfZegTSNbU49H3tk6FEWZ3F63ae8/U0y/VauZmyYJUe/+ZTlv8OYtycRaVfEgU2/cNelM292c+e7GaM5btuDNwdHcWP9XLaWtODLb94luPAEb7/xMbec2zB+WGecVZdY/N4qbAYuZvXkEPbPm87K1EAW/7SAxk8NmTqdkvx7qRz+cirTfi1gwuINTGnri4ONBairST+0kskzvsXrreUsEPaaHlzOpLfW4v/OSj7u7s2O2aP4/LQpfUYMprG3BXIbb5rGReP8QsMivRiv6eWZ0TO85Tzk1J49JBfIcXexRCt3oXHLKHwsNKTGH2D36RRMvaNoHduYYG8HY0DkmqsyJ40LCac4fekBVt71adEqhhBPO7ISd/DDrgvoHb2pU8eP8MaN8Xe1xUwuQa+t5Na5w5xPK0OiqULq0ZB2wvKf1ZMAveW56aTeL8MjIABnK/OaNwohwfxDLl3Iwr1+Pdytn7zl6JRlZCTHc+L0JbI1TjRsGk2j8Lo4WJhQlX2d4ycuUqzRUqWxpmFsC0J9hBlBYRNTEdfOneDI6ZvIvSPpGBdEVXoSR0+nIKvdiM4tAihLS+TomVuY+kbRNtyNrOvxxKcW4dWgjWH27c6F45y+WYhPZFta1LUmPeko8bdLqdWwDa2jg3GqaZcyN4W927dzId+GsBAvyh/cpsoulKb17Mm8lsj1XCmhMe1p6FLN5bMnuJojJbR5B5qHuFGWdoY9e3/nnsoW/7puVGZmoncKon2bZvh6Oj4+IKOvyCX5ygXOnr1KhakzIY2bEx1aC1szqWH5JP7ibUqqlOjMnAhrHEWQtzNmUg3Zty5y7nIaZdXVaM08aNSkEXU9HVDU6FpblkPq3VxM7D3xcrU36NHwcq2q4F5KCtW23nh7OGP1aA+ncOLy7k3On47nZlY1HiGRNGnUAB9na6jM4tK5BNJySqlSCSciI2lYzx8nS7lhqePhzSROnjhLltaZRnHNcNfnkHRa+OxCo7imuGizSDp1nhzcaNm8PvLSO5xJuInGMYiWMcGQe4Mz526icQ4mrkkAupwbnDqfis45hNYto/H3sHvqDVVP0YPrJN8qwdU3AF8fO/JvJXEjW07tuoHUdpFw9+p5fj95iTKL2jRtEY5F2R3OnblCmWVtYiJqo86+wfmb2VjVjiQupgEu8nwSjh7kSPw1Kiy8iWndhgDrcq5fSCJX6kGjptE4aTJJik8gX+ZBVMtYwvzcDfH39Opirp48wKEzqch9AnGllLxyGf4RjfA1L+JCYhIPNU5ERDejUbA3Ftp8Lp46wsHjieTrHYls1Yk2MeG42xgj8GvKhBhewoncYmTm1rjVDiQsPBgXSSFJJ/Zz8Gwapp7++LqZUZxVjKl7CE2j6qK6k8DJpFQ0Vq64ONji6FqLwMAA3B3MyL95lJ82HkTj05ohA1ujyL7C8YMHOHM9F+vaDWjfsS2RgW6ocm5z9tgBjiXcQmPvT2y7jrRo6IvqfhKHDh4jo9qV5m3iCPGAaycPcfj0NaqtatGsXUdaRgWiKL7D+ROHOZWchZWbJw5mWorKpfhGNCWmYTAu1o8Cgedx9dQhDp9PxzKwGW2bh2FXfY/z5y+SWS7Dzs4OJ1cfgkKDDaf8jSatp7rgDueO7ufEjVI86vhipSkgX2NP47g4Iuq6Yjifq9eQn3GJIwcOcbPc2SBvPR85N08d4uDJK1SY+9CsXQeaBNpy/+Jpzl3LwyEwkpj6ruTfTCL+ah7OwQ1oWMucu9eucqcE7Bwc8PILws8Fbpw9xcX0Smo1aEaLKH+0uamcO5NEnsYcBwdb7NzqEB4RgIUyj6tnT3L2ag72AZE0i/CgKDWR05eycAiKpm2LSDzsjCeKhbEw8+YlziQkUyqzwdHeDicPP+qH+WNakcPlU4c5n5KHfWAjYppE4e9q+XhWT6etpiAzlcRT8VzPKsehbhTNo8JwVxRz/sg+TiZnopEIs8V6ZBYuhDRpT5cGtlz9fS8H4tMx9w4gODCI0Hr18HayQC7VoxbCgSSf4/jJq8bMGG1i8DLN59Thk2RJXAnxcyTvxhXuVlkSFt2MqAZB2CuE83gaSnLukHztFhZ+LWlY59FufR1VRVkkHt7Foct5eNQPx0mZw/1yC2I6dCTIIpcjO7eTlG9Pi7btaBYdQM2qpyHAeXlxFslJKZj4hNHQz47SvDtcuHIf1+BoQrys0OtUlOSmce74KVKLTXB1tsPS1o2wyAicTEq4evwAp65mYRccRcsWzfBWlHLt/FGOJd7BvHYU7VtGYlV0iT2Hk8C9PsHOSi4lJaN0CCYmKgRNejzxyTk4h7UgLtqHh2cPcfpqLh4NWtGnVSAZZ7fz9ZoDaN38cZKXknLpCkq/3nz+yST8bHVUFtzn/NH9nEsro1ZUa9o0C8e8PJ0zh4+RUqzAw8UOU2s3GkZF4mauJPXMr2w6cB3H4CiCHYtJuFJOk159aeFvTfbVY2zbdZJcmRsh9WpRev0a+jpN6BoXwINjm9n3wJMRbwzB/3E0KD06dSX3blzk9O+nSC3U4hXYlJaxkfi726CvLuPGmb0cjL+NRVALOrUKp/Si8DkD6+AWdO0cg3n2ZXZv3caZ1CKcQprTp08Pwn2erOS9GBftxdTyUjl6wqCnVipRKjXopRJMTBQoFCZIJXo0KhUq4Ui1VIbCxAT5nzbdCzHE1Gr14zhiJjW/0amVVFWrDYGNZSZyhL8/HSdK2LyrrFah1WMI1mkqpI56arOIUK9WBzKZ7E+pjnRo1DqkctkfD2To9QipqNQaDTq9BLkgx6Pf6LWoqpXGdshMMDMzfeKs6oWwAWrUaqGNchQKGXqt5u8/C7Gh5FJDfDgh24dUrjDsFTTc928+y+QKTEyekvORHDrhhLrw9i3EIpMhr6nT0F4TBSbCEXSBqfA74bNchhBOQKVUotFJkBnK6h7rRIjd9vgytEeQX4jbJCzhmRjKC2wN7dIoqVbpkAuymyoMOhGwC9+plNWoDDG9TA2pev4Q10uIBaUTluWkSP8U70un1aBHakiB80SFxhhhgm0I5YS4Wo9tQJBRrUKpMpZTmJo+llGwRYGvSq1Gh9RQRoi8r1FrDPlOBb0Knw3tQ7BVueFYv1rQrRCnSsihJdikRvPUZ6Hdxu8Fu/5zvDJjHDxBRpnhO6E9gi6Mn4WN5oJ9CDxlj++nURvjyBl1ozGEnpDITAzfP+o3SpXa8BuFwhSZVDi1bGzTkzaoDe2XKxSGflWzA8eQFktgg3B/4cGtB5m8pt5HdTzSq8BGo0YpbISvCXwr9KXHKtLrUKuUqAy8ZJgoBJuU1zCtuY+QykgmRW+wqRqGgj2ojPYmNbRLsFOhXjX3Lh/hwMkMXMPa0LFFACZ6wXaEe2iRyE0wVQj6FOrT1uhZ4CAzxlUTNt8b6q6R19B2CVq1MP48+p2pIZWcYOMatbFeYfwxnDhEwPKIc43VG+xJbWij0L9NhbELwfZUKAWZavRulP+pB8AjNoawIUYmhrHjD/qo6RsqlYGFwE8ufyKvsD3F1GC/xnFAo9EjEWxd6NNaYTwyxsgTXo6FMVFlMCyF4SSoYFuGfq7VIxP0KdiuMEYoVagN9iRDIehL6O96geVf6390P4VCaNuT9GGCDQtjumCXyE0RvjeOOca+Zxivnu6TTwaQv+m3Ahs9apWxnCH9lSElmWDLpijkEjQ1NibYj8DZ0G8fi2OMI2fQj9CHhD4oMdYn2KzMMP5pDXZuHLef6EmwSSFFGlLh2fPU6CLo3HBPYRw2ymd4lgj6kegN9qgWdiwoFH9JS/goDqQhhZfB7o1xMAUej8YGYWbT0G+E+Hd6o03JDekNhfv+kZ/Q3w2p7ASdGZ4hJkj1Goz9X9C9EOPVaMNC2xDswnA/o851j/QhlVKdf4tNa79HGTqIUR2C0CtLST21lVUH8hn7zkdE+wjjjSCbYI+CbQlpF4WXOqO8SoO8ckwf9fMa2aqVasP4JJcJzxYdckOMQ2GsEw5NGvUgtE/omwJroZ8a7FUnxcz8yYSK0UyEZ63wjFEbmEuFMUPgU5N32tBnDfYrN8im1zz5LMglMTwHq6hWaZEpTP/4PH4x/tkLq+Ulc/Se8hOezm7wwnCJFf03ERCG6X9DaNb/piaLsrwQAlrK8+5y4cx5ck08aRgTg++jE8wvpH6xkhdPQOztz8v030ZQpyI39Qzz35pFbvQM5oxrg6WygBuJZ7hV7Unvfu1xfpLt8n9o1pMsRc/bbrE8vLSOnqhckYBIQCTwtwT0JVz9/RiX7kFIi9ZE1LL5yyZtkZxIQCTwrAT0qMrzSdovnIC/gplnXer6uOFWO5SYFo3wsFb8NRTOs95KLPdPERAdvX8Kk/gjkYBI4OUhoKO6sgqNVoKZxV8Dp7887RRbIhL4DxEQthMoKyktLqG0WoOlnSM25sLS+1NL4f8h0V7F24qO3quodbHNIgGRgEhAJCAS+L8moNej0xv3RD+9d/3/+rZi/X8k8Oo4ejotyupKtHJLzE1Eo3v2jiAcbKlCpRU2bxsPQTzvpVdVUVJehczCCguhzv+hSr2w4ValQiIXNuD++XDL80phPJlo3EgvbL6V/+Wwxgu4wz9dhba6krKKKiSmllhaPHXo5p+uQfyhSEAkIBIQCYgEXpU9eppybsbvZdOus9Tp9R59oxwx/3MKNF0RSQdPkOcQRsuIWpgr/ho0VzQYPaX3L/Hbtm2kWzVnYI8W1HG2fK79FtUlD7h6/gy/nzhDnn1Thg5oT5Cn3eO4go+Y6ytzOX9kJ4eultKgfV9iw3ywfpLX/flVo68kPfEIvx6+hpPhFGa4Ia3dv//SU5KdwY2rF4hPuI5JnWZ0bhuDr/PjuAAvQCQ9Wq3uryeP9XrjiVWJxHAS8cklBJStQC0xxcLCHMWjr/QayvKzuPcwl2qZHT7eHjjZmv/pgIyOiqJ8sh48pFSjwMXdGRNVGTn5RSg1xuThyC1w9vTC3cUBi5pwNy+gkWIVIgGRgEhAJCAcWtQ/OmP+MuPQVHMvcR2vT1xJvfd/44OuXlg/nZ9MaLvuNkvHz+Ra4HgWTmiNvZAWQ7z+QkCVm8SKf3zAYboz560BNKxt/+yOXnUuh7dtJEXpTYCHjDKtE5HRYXg/FUD6sQDVhZzfvZR5P94ibux7DG5XHydjWtUXdFWTcW4Xn32+GYfmwxg/uAO+L/YG/5Sc6txr7N5zmjJLL2q522Bl506d2t44vkCvtujmKfYl5VA7rDHR9byRVRdy42I8R05eQukQSqf2LQnxMSZs1JY9JPFMPCmZRSjVeuxr1ye6cQQ+Qk5bvY6Kwjuc3PUzmw7cJrjbCIb0icPzab1UPuDQ5jX8cCST4Na9GdilMRYVqfz6w48cuwVRQvw5h0quXk5HXqsJXTvFEeD6Ip3afwq7+CORgEhAJPDSEng1HD0hXk7hQcZ2n43Lm1t5v5sX1iZ5HFl/EIvuPYl0sEIhUVOQ+YAqUyfcHS1fyJKkwWrU+Zw4HI+pVwQRgR6YPcdMYcHN4xy5aUa7luHY2/67HoYqbv9+nDQzdxrWC8DRrJgd82ayObcZs97sR4M6QpTzZ7tKMvaw6POD+HQfQ/eYAOwUQjy5J/HhqnJTOXMuA5dGDanr5kjxhTV8uOgM4YOnMaBd2At29PRUPEhgwafL0IX0YdSAjvg6/0+eZCmXD5yi2DOA0EBfnEyenv16NhbGUkqu7V/P5rNlNOrcg1YRtTCTShHiCz6JLfY89YOu9D67v5vP8lNaBk2YzND29ZDrVBQ9vMmGZUtIKK/N8HHjaB3uDvpyLu/fzI5z+QTGtiVQnsb+w9dxi+pC9/ZROJkKvp6WtKMbmL/oS267duKdt96gY5hLjZB6cm6e4ruFn7Drvhfj35rFsLYBSPV57P56IT+eUdFj9ET6NnUiftNy1hxIJ3zAREb1bIrjsxrV8+ERS4sERAIigZeOwEvj6OmqisjMKkQrs8TFywV5RT4Pc0vAxBpXLxfMSw8zptuHuEzfznsd7cg7+iVj5pymzex36R3uh4uVnMqyMrB0xcNeTllRAcWl1Vg6OaPMySCnQopLbX/cLLRkZ9wmt1KKc21/PO3MapxCHcVZ97ifXYjcwYvank6YyTWkHdvEB59vwr/zKHq3iyHY1xUziZL8nFzyC0oxsfPEx93eEMD46UtZnEdWXh5lKhPcanmhqHjIhrlT+K2yKW+M6UXDEB8UynKKKrRYWVqgLC2g2tQRb1d7ZOpycnOzKSzTYOtRBzcbKRUlBZSUqTC3s6U67wH5FXocvevgYW+JibApTq8i7+FDCsuqjIFJpTows8e25BJfz1tBaq2WDOrRiWb1LDm85F225DZmTL8WOJvrMLFzNWaTMP1zYnChRRpKC/PJLyimSi3FzsUDF3tL5JoiLvy2jLlrkgnvPYIerRsT6OXweMlcU5rNmQ2fs/RoKS0HDaZriwaY3tnCp0vOENB1NK1CbQ0BZ508fXC2Ncfoa2mpLi0gOzufcp05nl7u2FqZPZ5x1FSVkJudTZneHBszGWWF+VRggbunJ062FqhyEljwj2VoQ3rXOHqmKMsLeJCZZajPw8cTe3M5BRd3MHfBVrRRHXmtSxsi6rhhYy6hJDeH3IJSpFZOuLs6YmkqQ1VVSkFODoXlOuzdPXG2t36y9Pm0wvUayrNusn3Vco4WOdNx4GA6RfpjY2rM9fpCLnUZKZfPsW/jOvbftWHIhNcZ0La+kD4WvbKEXSvnsv++DX2GjaZtuDvq/BR+WL6a67IA+g8dQJjZQ9av+JZU0xAGDRtApLeNQay7vx9k99617LyupmnvyYzv3wpP4T2kIo9LSUfY9vMvJBX7MnTCePrH+SOlhAPfLuSHU5V0HTmJgXF+ZB79lrmrdiNtNprpw9phW/GQrEIVlo7ueLjYY/bnrRYvBIhYiUhAJCASePkJvDSOnrY4g10r57M+2ZWZX71N/ep0dq5ezLZ0X95ePoMoTjOu64e4ztjBey10nP1hNm8sv0zTUaPoERtNbZO7rP3iO1Qt3mfeqBDSDnzHgtWHcW83kFD5fRJOn6PIKYbebfypzEzh1LHTlNbqzsezRxBio+Ly8WNcL6im4MYpTqSbMXTaDDqGW3Bu3VJmr9iNd4uetGvXmZ7CQ+3CKa48qEZbeofE6yW0GDCGTpG1sKzZ/KTNv8aOPedQSXXcycjEvVEXmjgXsubTdziuDKdfn+50bNsA1bW9rPjxGOa166N4cJmKsOG8378e964m8qBCT/Gdi6RW1qFvv3bIUneyfN1x7KI7EWhewKVTZyjxaM+MWUNp6G1Gyv5fOHBDhZudlpuJZ7mrcaJJp740NbnM8i/Wke4SSdf2nenROZjLaz5mbZIlTaL80Dy8wqVMEzqOnUS/2Ho4Psqibug7au5fOsrhc3eQWVlTnXOTmwXWtOndj1gfJYd/+JzFv6TiH9uR9h060SYqAGcbM4NjU3HvEr98/RmrTpUR2aEbPXt2ok71EeZ/tgupfzPq2peRnJSMZcNejB/ZnXqe9lTcu8CJc7eoUFVw++o1JP6t6d+tJX6uxjy36oKb7Fi7lI0JKiKio7EpTyH+/A1DHRNH9ybELINFHy9DU+PomRdc4vzVdApy0jh37hburYYzrGN9ys+uY86SnaiDmtGlSxfaNw9GlXGF5DsFVBVmcuNOOUFtutM+wom0c6e5nV9JceYdJHXb0qlNU+o6/U0yRHUBl47uZuXKDWRbh9D5tQF0iQ0zOOJ/N19YdvcyJ89dID2n3JBl4cmlRy+3JzS6KY3q1cH28QyyjrzU85xLySH31jmOpajp0G8o/duFGRw91KXsXvUZ++5a0Xuo0dErSjvMkiU/o6zVnjEjexFgnseOr5fwW5YdPUeNpnOYp2E2N/XIYa7kXufs6XMUSOoxZMJoWoc6UZBxmcTkm9y8cJKETGs69h/JoLaBBkfv4LeL+PF0FV1GTGRAnCcJm77gq18u4RXXjWb+tpRl3efmlavkmvjSfchAWod7GVN5iZdIQCQgEhAJ/EsEXhpHD52Gez9Ppfe3GuZu/pxWTmbcXT+JgT8pWLB1HrGyeMZ3/RCXaVt5v4s7Jolf0Wn6aYb98CW9artgqb7OnIFjudVkLiuntsQ0bQMDR6/EZ8wCpveKgMSVjPpgL02mz+P1TvVQnvqKsXMTGbT6O4Z6PuTHn8/g36k34aTw8axF2A54n7d6RaG/fYSpH6yk8YjZ9G9TH8n9gyxbcxq/jgNo6lnOuvffIaPeOD6Z/hq+jsaH+oOjXzN9zU2GvjWZUHs9FUpz6ng6sG12f36lJ3On9sLf046yjL1MHzsXZdRQhrUPwcW7Ntpru/klSU3r3l3wrDjFnDnbCBv+EeNCUpg+az1Ovd9mUp8opEnfMH1JAh3/sZAhdbJY9NaX6LpPY1x7X66sm83qyx7MeHccMS55rHh3AWnhvZncpx2Bbip2L5jF2mQfRk8ZQYxLNt99+hlXPfrx3sRe1POweTwDVZ17nqWfrKIyuBdDezTHVX+br2fP4bJDR96a3B/n9J/4cHUKzcZMokdMCC7mT0666rUqUn7+mDmHVPSePJqODfypurqe9/6xD89OExjWtR7ZBxazZG8JXSdP57WmNhxdsYwrsgg6tImg4MCXrDyqZcAH0+nZJBArYdZKV0Hi1gUs2pJFi4Hj6dncldR9q1m07irNxk5naDMz1i9agTpImNFrQd6ZHdzUBhDdyIPza+eyr6QBk8YNoLH0LO9+/AtmXQYxvFtLnB/8zurNZ7GvF0sLPx07v13OFdu2DGxpT8LeBJyb9qZrUwcqVNa4urrjbPs3jp5eS07KQZYu3YK8Xg8G9+1AXZdHs8V/7dPlmdc5f+EKd/Iq/uLoIbcjKLIRYYE+WNcsK2tK0zm6Px6lRzC2uaf46dB9YnsPNSyBG4LUGxy9uey7a13j6LmRe207CxbvxCSkD+NGdcHXooD9qxfy0w0FXUaMo0+TOihQk3zoCOlqLbrCi/x2IA2/DqMZ0zOC7ISj3NGZUXUnkQNnCmnRbxRDO4Qgo4RD3y5g5c4U6jRrRwOnchKTbmMZGEPTQDvKSjV4B0dg8+AQ639LxrPNEEb0bIKDuJz7Lw3u4o9FAiIBkYBA4OVx9IDsX6bT7etKPt24iNZu1uT8PIXea/XM2/KUo1ezR8/84jLavfE7I3/+hn6+DphJ7rJg4CAu1p/N12+0wqFgN4OGfE3oBz8wpbUn1ve3MGDEd0TO+Z7XW3hilb6B10b/SMzcNYxv4oiytAStpoq0k9tY8OVu/MZ9zAd9Y5DfP8rkt1fQeNxchrUJ4OamD5iz5QGRHdsQ6GKFprIap+Bomjfww8bMmMC9Ou0QH7zzCaeK3Og6bAJDuzfBy1bOxpm92SHpw+K3+lLb1YqqnBPMGj8P267vM7FPI1wUpfz4j8nseOhBXIsGuNuaUFVtQmiT1oTJTzBlynrqjF/A2PZBOGZuYfQbGwl5cwGjfO/w8bTPoeeHzOpbj2vrP2RNih8zZw6joX0OX838lLSIAUwf2A4/h3K2f/YWm3KaMfPNfjSsVc22T2exvSSWmVP60qC23eMZqIfHFjFp0Vlixn7EyI71cVKUcmT5VD4+bMbEd2YRrdzNnG9u0HLCNHo3C8TuD/6PntSfP2L2ARX9Z0ygY1htSi98x4cLT1N/0JsMbB+G+vJqPlyaQOSwqfTzv8e8D9ZS4BVB4/AA7CTVaM29aNSiEX6udsZZK1Rc3rWIL3eV03HYaDrH+CLJOM4n7y2nuuVgRrZzZ8dXq9EE92JU/w64Kyopq6wiL/MaW1cu5by8FW9PHUGsaRJvz9mMWdeRjOoZTf7OL/hyZwqugQ0J83cGtRo7/0jCPFTsWbGIrYmlhHUbwsi+7Qnx2WB7LgAAIABJREFUcqxZZv7rAJRzZTNLVp7Eo9VgBnRryv92JkEn5FgW8mBqdH9y9IRDs1IUZkI+1prgpPpyknb+xNG7ChrENcck+RdW7b1HTI9BDOzcBDshfIv2z46eO3kpO1m4eDvSwJ6MH9UVX/N89qxaxKZb5nQdOY7eUbUwoZKk/Ue4r7fGv7aUA6vXkCwLY0CfhlRnl+HkE4As7TdW7csktv9ohneqX+PoLWLtoYeEt+1M81A3TK1d8PbywNZUT1VVJeWFmZzbu4Ft8YU07D2WUb2b8XcToeIwLhIQCYgERAL/O4GXytHL+mUa3b+u4tNNi2jtak3+pqn0+E7H/F8+o4W0ZkavxtEzS1pG+zd/Z9SGb+jr54CZ9C4LBwziQo2j51i4m4FDvqb+hz8wJc4TqwdbGTj8WxrOWcvrzT2xvLORfqN/oOmnaxkXoeHEpg1crPYiLsyeXSu+QdJtOm/3icHk/lEmzVpB9ITPGNbajwvLxvPppTq8/dE4ojztUUgkyExMUMjlNQEljQnQ828lsH3D92w4cIsGQ9/jgxFxHPlHP7bL+rB4htHRq84+wczXF+LYazaTekfiRDaL3xjNFZ8BvDOqC7WcrAwPfSEhtuTur4yftA6/1xcytl0QDg9+YezUnwmaOJ9Rce6kbFnIdwkmtG0dTOmdu9iEt6djTDBO6lQWv/Up6Q0GMmNgO3xrHL3NOc2YNa0fDWqr2D73bbYXNWPGlNdoUOvJKdx7v81m5JILtJ04j7Gd6+NkUcnZte/w4U41o2e+RWPVbj42OHrT/9bRS9kwm48OqhnwtKO36DRhg4yHMTRXv2X2F+doMOwNXnO6yLuf7sWz32SGd4jEzVxIVv5Ukuo/OHoVdB4xik5N/TG9f5r5i35C3qwvfaIt+HnJStTBvRnVvzXq6/vYezYT9wYRVMZv5FhxKOPHDKK5aSKzPtqCeddRjO7VgLQfP2HVKRn9Rg6lXVRt5IJO5SbIJRoKH6Zw9NdNbNh+Esumw5k+riehHtbI5cYk70/232lJO7iaZbvu0aDvEHrF1sPmf9mcV5x2joPHznDzYSn6p3fx6XXoTZxp2KoVzRsGYm8qg7IMDmzfzqHEDDQKBaUZl0m4VUStBnEMHjGatk1CcTb5q6NXfv8My5aso9ClOSNH9iXYIpfNX33B8VJ3+o4aSesgFyQUc3rXER7oHYlqEcyD/d/w9c7rmNrWJrZTJ1rENaT4yCqW7b5HbL/RjOwSbnD0hKXbH05V0GnoePrG+iKVypDJoDDjAocOnSZP7o63eRZnzt3BLaYvw0RHT3yWiQREAiKBZyLwUjl6ub/OoO0nGby19nv61zMhYfFoJu+xZ/GOBcSanOP1Lu/jPO1X3uvshsWlr2k7aS/91vzAiHpOmMvus2jgQC7Un8PyN2JxLPqNQYOXU3/2BibHumOdtZVBw76j4cfrGN/MDeu7G+k76geaL1zLa7r9TJ25kZh5SxnmU8T8KZ+g7zuL9/o0xzTzOJPfXEzI+LmM7xBO9uF5TJh7gpjxs5nWtylm6nwKymW4ujlhaiI8+Mu4fCYJlaUPvp5yDi6ayZaKpnz0wQhufD6EjdWd+Pz9IdR1t0WZf5JZ4xfg1HM2r/dqiLNZBbvmjWPhSXOGv/0e/ZvXQVv4gEq5G87l+5g4WXD0FjGmbQDOD7cy5o2NBE35jBGNLTj/yxr2p5kSHlGPkJAQAv28sLM0RVpyjS9mfciVgIG8M7wzAc6V7Jz3FptzW/DW1NdoUFvJjs/eYUdxC6ZP6k1ErSczemWpu5gxdSm65mN5d2x3/Oyq+XXRLLYWhDJp0lBqZf7Me6tSiH39TXrHBGL3h0TXelI3fch7u8vp89YUujXwo+rSGj5YaHT0+retj/b6Gj5aco6IIVPoG17KFzPmcNWqFVOnjqJ5gAW5D4oxd3TCztqi5mSwiiu7FrHk1zI6jxhDlxgfMk9uYcuZQpp07UaUayFffboMbfBrjHitFr9+toBkRRzjx7fh7i/z2fqgLpMmDCXW/CJvz16Hvu1oxvdtjf7UKj74ch8ubYYycXgXfCTlFKn0VGenkqlxxdvTiVvb5rE+WUGrZr6U3M3Cql4burWNwvNRrD69ksSNS/jpipxO/QfQNsITZUkeZVozrK2FQyGVKBTmWFiaG14IqvLvcCM1g5ySKmFi/qnOr0MvtcInIABfb1cshEM+Og3VVVVUqzSG2b9bB9ay4tADWnTvT/8ODTE3NUGmKee3VZ+x/54lvYaOok2YO/rKB+z6biW/5zvRfeBAGljdYe2qzRS7N2PQwG4EOAq75rI5sGk/DyUexHVoju3DM3y58HOOFvrx+oxpvBbrxeVty1m6LY0W/ccwpmckcorZt2oh638vp9voyQxqE2BsgaaQU1u+5vuTJTTpNYoY+TnWb0vAqflgRvVuQPnNi9zO0eIdGoa/x19jLT7TCCgWEgmIBEQCLzmBl8rRq76zhwlDZnHTJpLY5tH4Fh9kwW9lDH17KlGSBD6d8z2WXT5iwfRBRFgmMGXAdK7aN2fwkO6EWmWybNbHpPoMYv7M3pje/JkZn26n9tAFfDIihtITXzDpk1/xH76AOUOaUHhkEVPm7SF43GLe72jLT5/M5pTGj86xgWSc+I2bFk2ZOfs92rpk8eXMyezK8aRrn6H06+DJyZWfsepgOrYePtQNa07v/q8RE+RmyNghHGC4vGsVaw49IKSBH3nXrmAaOYCR3RqR+ctMpqy+QkCr3gwf0gpu7OLjj39C0Wgos2aNICbAlaq0Yyz+ZCEH05S4etchPLYrfdqGURb/Le8s3I1br/d4f2hzqs6uZNaiPXi99j6zR0aRsuUrvtl7BY2JBQo5mNjX5bXxU+nR2JoTX3/Ikj0PiWjThfaNHTnx/Zfsz/Zj0qy36Oj5gNXzP2VPjj8T3prFwFZB2JkbN1PpNWUk7fyWb3cn4xLWlEDbKm7dryKsbW9aB0g59v0nfLbpBsHdJvDGyG6E+ziieCotRm7iD8z68HsKXSLp1asV8tu/sWrjBfx7vMnMvuFkHPma+euSCOj+Jm+PaYfm4s8sWr6F21UWePmFEtupN93bROJl/yiIr4qre5fy4dydqDzDaNyoLk62LgQ3bErDEBvSj23iswU/UO7Tgfdn9KLk+Pes/O02bpGx+FRe5FiKnjZDXmdMBwd2LlnA1mQtUV0G0DfOl9sH1vH9rwlUW7kSGN6Ubr2646+7xJZdVzFx80aan4Hapwmdm3lxdcsqDhYHMXrsUOLquRmXujVl7PtmHqergunZpxdBivsc3L2TAtc42oTIuHD1IT6BkTQK9UJIRiKENdFotIb0Qn+9hBlFuSEsyx8mBbUqcjIusmPNctYeyqRhl8GMG92TECcJGZdOsnbZ15x6YGpo4/Aesfg6W5CfcpJtu09SYmKPpbaQAq0zzTt1pUV9b0x1Vdy9sJdVy9ZxWeVJt2Hj6BntSPKhfaSqPGjVoSUuVdfZuOILvt19m+BOg5k0sjsu1Tf4cfmX7DhXSuPXRjF+WE8a+Ar2ryL1xGaWrdxMOj40CLAk/UoK1GrNmBGtyN3/HVvPV9Fh8gwGtQnF8iUfnMXmiQREAiKBF0HgpXL09NpqHty8zM2sapx8/HGXFXGnXI6biyMWVJNfWIrUwgE3VxesTdU8uHGJ1HwpdYJ8sTPRUphbgEpuhYuzHZKqInILy5Fbu+DuZI26NIfsggpMbFxwc7BEVZJLTlEFCuGzsxUVWbe4nlGKm68P8qoiyjRmeNaug6O5hII7V7n2QIm7jy8+nvboygvIuHmNjAI9XnWD8PdxM4YmqXkqq8rzuXf3HgXlOiztnXH3cMXe0hSNkEXi2m00Vt74+7oiqy4hN78UFNY4uzlja6FAolNTnHuP1Bu3KNDZ4h8YiI+zBdUleeQUliOzcsLV0QptWT65hRXIBfltVMTv2MKlShcaNQzGVp/Db98sJcm+L/On9cLLpJCrN7Mwc/bAw8kaZWkR5Ro5Ds6u2MiVFOTnU6aW4eDshqOtBfLHadH0qKvKyH2YSVa+cG8bHOydcHK0w1yqpjAvm/xSJSaW9rg4OWBp9seE1zplMWk3UshTmeHp44GZrsoQ8kZh7YiLnRnVZQXkF1ehsHbC1dkOhb6anLu3Sc3IBls36tb1w9XeCpPH8qi4snsxn2+4jX/z7nRqXR8vZwfsbKwwU+gpL8onL68ErdwKNzdHZNX53Eq/j1LhhJu1jqIyLTZOQrgPSyqy0rl5vxgrV29qeTojV5VwPy2Vu3lV2Hr44V/HExt5NTn375NdXI3cwg43DzccrdWc+flbjua60aVnF6L8HQ3OmLYqnY3L1lNapxVdOrXEQ3eXnd9vpjKoBcHSdE6nQWRce5oFuTx7gGq9DlVVGYUFhRRXqDGzssVR4K6AqrISCgoKqVJLsLB1xNHB1hDqRq9RUpyfTVZ2HlU6Mxzd3HFztsPcRAZ6LVVlReTnFVKpk2Pj4IyDrTm66mo0yDAzN0WvKqMgL5/iMhUmVrYG3ZvoKinML6SsSouptR1Ojg5YW5gilejRVJfyID2NrHI9to4OyFSVaGr0ocq/y8MiHS4+vng4PV9GlhcxeIp1iAREAiKB/xcIvFSOnmEWSatBrdUjlcmQSfRo9RJDsFkJ+seb1h8lWBZ+q9EJv5UbZ0lqZkckgsclpIMyaFBS44DphT89+fz090JhwwyLDqmw76rmO2HfkaEqnQZNjUxSqTDLokerMf7tb2de0KPTatHq9EgMe5dqZmb0OsMsjl4iRS4T5oEeyWTcgP84abThdxpD2+XCzI7U2LY/yP+4rITc02t4a/Ulek6cTPtIfyxlOuK/+5g92hjG9YujjpO54b5IpQjy11SEgZMgxVPcHv3taeM3zD5phdRaTwf/FdJtPc34Eec/lEQnpMkCZAZuQov/B51IBR0/mekyMJLL/hRoWMWVPYv5amc57QYNp1OMP1YmRvt41I4nbRHup0Or1aJHaLex2QJnqVRimFET0ogh6EeQTSLozKhTYW+goB/j33RodcZ0YzKZhNKH14lPzMDSJ5Tw4FqGeH7CVX3vMD/suk+d6DhaNKqDpCCBn3+6gH2wF8XXLvBAUZfuvTpR39P2+caVmiTjxkoE5kbuRvuomR00/M3I08ilhoNegkwm+0MO4D+X+0tg55p6H807/tlmDFL8IeG50fZ1NawN/VZi1JEgh5ChTfoCA0g/H0yxtEhAJCAS+O8n8NI5ev/9yP/7JCy9sYfZH37FfadI2sUIGSc0FBRBSGxrIv3dsHhhmR/+s23XlqTz63dz+WJ3IbGvjWXkgJbUcbI0hhf5t1x61OoqlCowUZiiMJGhys/gzKnTpN7Lxya4Bc2j6uNlp6Dixg4Wrb+Ek58n1ffTKbUOoX+/LtSr5fhvkVS8iUhAJCASEAm8HARER+/l0ONztUKvKefujQvEJ6ZQKbfDy9uH2n518HZ1xFzxd9kunut2/7HC6tIsridf5XZ2FbYutQmpVxcXYan5haWe+GeaJsxiPpktUxfd43zCFUoV7tSrF4SHkH5PApqSuySnFWNuY41EVYFSaoO3lzt2Yg7mfway+BuRgEhAJCASqCEgOnqiKRgI6LRqlEoVOmF5Ti7HxEQIXvynzfz/j7MyHmDQPF4SNy5r/1u9vL8QFGRSqVToJXIUBuY18uiF5W69cXlcWP4UQrYYloj/s/L+P24CovgiAZGASOCVIyA6eq+cysUGiwREAiIBkYBIQCTwqhAQHb1XRdNiO0UCIgGRgEhAJCASeOUIiI7eK6dyscEiAZGASEAkIBIQCbwqBERH71XRtNhOkYBIQCQgEhAJiAReOQKio/fKqVxssEhAJCASEAmIBEQCrwoB0dF7VTQttlMkIBIQCYgERAIigVeOgOjovXIqFxssEhAJiAREAiIBkcCrQkB09F4VTYvtFAmIBEQCIgGRgEjglSMgOnqvnMrFBosERAIiAZGASEAk8KoQEB29V0XTYjtFAiIBkYBIQCQgEnjlCLw8jp5WRWlZJchk6DVq1BotSGUozCywsDBF/oypo/TaavJzC5BYOOBgbfYkRdUzm4qO0uzbJJw+S6V3HK3CPbEylT1zbY8KKosfcCkhgUylC01jG+BmY470uWt9sRUI6b6qysupVqvR6fVI5Qpk6NBotOiQIJMpsLS2QCGX8byJvlQVhRSWabG0tcXSXPFfx+JFkNVUFnLrSgI3CxUE1I+grqc9Jo+VrkddWUZxuRITC2usLc0MOXSf59JrKslOSyYptQDnOqGEBXlj/pyJgnWqCrLSr3MpJQc7/1DCQ+tg9ZxyPk8b/2/LCnmOeSrT8f/t3f632vU6HTqdzjBGvtg0gHpU5QWkX7/CzRwNtUOjCPe1N4qi16FRK6mqUqKXm2JuYY7Jo4x/Og3K6iqqlcK4LUEqlWNmaYHiP5yi8D+nIfHOIoEXR+DlcfTKMzlxcBc7D1zGxCuYUH83FOhQq3XIrZypH92YQHc7TP7FgUP5MIHP3l6AvuM03uzVGAcLk+ejr1eRmbiVj95firbT58wf1RQ32+esEw15t5NYN28Ox4njHx+PJdzLAfnzSfrCS1cXpLJp5XekS5xwc3Gg7F4KeRobfGq5Y6LM4fY9U7qMH0DTAG/Mn/PuKbu+YOnubFqNGUPnqLpY/7d5vc/ZPqF4VXYy275byq/pTvQdNZbuMX6YP26nljsnfmTVruvUaTWAvu0a4mD6fDfVVucSv2Mty3ek0qjHcEb3aYG92fOBVZblcn7nWr7Znkxg71GMH9Qa52esUq9VUZz7gDvptynQ2VOnbjB+bpZ/bbS+gvspyVy8eJP8ajVILfEJCadBeACOz/zSpUdVUcTDe+ncflCGtWsd6gXXwlJwhPVKcu+lkBCfSEaBDs+QKJpEhuJuYwKqUu7dSibxyi2KKtVITG2pFRBGozB/bM2e9QVQQ3lhDhmpaeRVSnGrG4i/tzMKAwk1JflZpN9KJ7ekCpmlM/6BQfg4mVHy8DaXL1wkLa8K4b1YIpFi4eBBUERDQnycHjtl6CrJzrhBwtlk8pQaJFIL3PxCiYquj5NCQ3FWCrt//J5diRV0ef19RrTyMepAp6Io6zanjxwkIa2SoLie9IgLwUICWmUp966f4+DB02SUmRLesgNtWjTAxeyl9fqfrzOKpUUC/wKBl8fR02kofXiE8b1mYtLrE+aPaYG1qY68u9c5uuMXjt2zYsC06XQIdkLxL0xtaMtzOHviLHrfRjSq646Z/BmfQo+VokdTdYl5o6Zxq+FHLBjbDHc74xD87JcerVrJkUVj+PJWCB99PJ6GPo7/BkdPj06vQ6+XIpVIDA+HJ5cWjUaYpZM+/nvJw/NsWHcct5h2RNdz5+CCyfxWGsGUiYMItMpn98+/49WnN82CfbF9zvG9KC2RhNuV1AqrTx13+5qH3LMT/v8rqdcKzkMGGid33FwcDQ+v/+tLry0m/pcvWXtcSev+I+jZMgCLp2b0SjOvcelWAba1ggis5coz+w2PGqLXcu/sNhavP45XTG9G9m2N0xPP8pmaK8zyZp/dwpI1R7GK7cuEoe1xfcYuptcoyb2TxPbvv+FIlid9R0+kfzPPv8pVmcqeLTvYezwNmY0ZErk99ePa07ldNB7mT16PdFqdoaxU9keBDDNhwoy07GlHTI+yNIcLR7ayZks8dlG9mPZ6LzzNoeDONc6ePsvt3FLDeJR8T0d0r5GMG9ASu4IbHPptO9vP30WuMMXE0pmIZu3p1joKJ6tndfTUFD+4yaGff2D3pQIaDJzEuK4NEVze8gfXOXb4CLeqXahfx4yUhAuUOUcyqHcsZRd2s2HbXrLlLtib6KgoLaZa7k77/iPp1yb4cR/SVd7h1L7tbNh2HVNnS6RyG+o2akWPPq3wUoBOXcK5vT+zfmsCDYZ/xPi2tWt0oEerqeZu0kFWL/6cE9WhTHv/XXpH18JEr0NdeIczB/ew75aU3sOHEOlj+9yz0M9klGIhkcBLRuDlcfQAbdllpnQbSlW3z/lyYitszOUGB6giN5EFb7xNvOMw1nw+jFqGZU1h0NGg00uQyuWPBxS9ToNGo0cilyOXStBrNajVGpCbYFKzpCgM9FqtBolELqwUo9PpkRi8HMHZEd7gtWi0WiQyoY6/eWpprjN/xGRSwj9k3lOOnk6jQavXG5ZT5IKD9JSx6bQaNFo9MkHWp2cl9XqDLKDh6Ofj+TI1iNlzntPRq3zIsV3bOHnHlNZ9etPI1wmTvCQ27jiNtG5rOjYJxMFKmIVUcuvULo6lmRLbLhZ/dzuMK3lVXD+4iaO5PnRtH01tFytDS5RVOdy/W4WThys21no2vjecHSWRzJw+mkZ1bCnIuIvGxQ0HCzNkeikyudSw5KrXC0tegjNpbKtxmVdmcC4Nl16PTqdFeC7LanSk16hQa0FmYmJ0Ng0rR1q0Wh16idTwN0N5Q92GfwwOqcBZx1Pf/02HF+rRaHRIZLLHdZcl/8bStWdw69KPnrHhOAv+gkE+QTbBGTb+X5glkUglNbrVIyyhCfcWZJBKjXIa26JHYlhWMzrKBgaGdT+hrLE+iaSSxG1f8t3RClr2HU7PlnUx02vRCiYk2J1ghxodUpkJcpnkSXnhNwKsp+o3YjRyNK7oCbIYpHpKXniYuIPF3x/BPbqnwdFzNJei1wv9wdgOoZwg82PfUPhOo61hLujsCVCBo6DL3MRtLP32EJbNX2P8czh6ggBaTR7HNqxgc7yKVoNeZ1BL779oUJeTxJGETKqsgmga6gASGabmwhYPsxr7BW1VLkm//05amRWRca0IcDJOh6pL7nLmxFke6t2JbRuDp+UTx1BoT17yUb79fgdFHs2ZOqk/3mZKch8+JL8M7F0c0WcmsuGbn0g2i2DiuxMJLrlN0rUUqjwCiKjlhqJmu4mluRl/8i//hUePHp26jOtHfuGnneexazuGyX2isELJ7TO72LA1HssmQxnf0pLft2/hQIYJfSaMIkheQnZhOQ6eXpiry8m4dpFrWSrqxXUn0sf88XikKUghMfEyafoI2jdyEHojJqbmWFqZG/npykg8sInvN8UTPnQ249rUMtpVjV1W3kli949fsex4Hm6+TZg0awptAh2hKofkpNOcTFfQoXMHfJ2ed6XjX0Am/lQk8BITeMkcvWTe7DmY8s6CoxeHjXnNQKFXcXjBCCavL+GjX3+id11Lcq+cIv7qHe6m3UbjGcPAfu1wU93i0IEE7j1M576sHmOHdEB7Yzfrtyfj12Mo/ZsHQcE19h08S15lFTmZOSj1Jng3jCM2yJLEvTu4Vu5B4whLkn8/ya1yV/q8/gadwj2weLQZRTAmzTXmj5jylKMHmVdOcTwxg8qKQrKKJITEdaVDY39sTHXkZlznwoUk4k+dpcguiqGj+hPuZYtCX05qwinOXUsnJ+s+8ft2k+XVj6WfT6Kht3FGT6+pJi/rAfml/x97Zx0f1bX97ScyE3cPcU8IRAkQNAESXIJrcCh2S516Sym0tLSF0pbiENzd3RNCnIQ4EHe3ycy8nxmghbb391K/t/ecfvoHmXP23ufZe5/9PWutvU6j8kH79KEQC1oGZlhbmaAlehIX10zqhQPsP3GZ2wnpOA5/j5dGtidz+7ssP9PC+NdfZVCgI3rK+5HTVJzCns3byRC3Z9TovnhYiEk7vZ2o8wX4DRpFeAdXDB+bkh4JAvljK18j2xb9KPQ6uJhBcy2ZSdEk3s0kIzMfHa9QBnZ1pizuBAcv5OEY6Eprfiq3k4uw6zaKSUO74WACWXeiiUtOIz2nGFPf/vT1NSD9ymHO39MgbEIEnTza0Jp/l6vX7pBfUUlZWR0Grp3o2ysIG+0m4s8f4NDFPGx8nJAXZ3AnqZA2XSOYMKQHzua6PwpuuZTq4vukJMZy89p1cupN6T16LF2sJVzbvoLlO+LQ9+7KoIhh9Ovmh52JLqrSerJiz7H/8AWKxS6EDR5KsIOEuxnVmFvboNeay6kjp8lssGDIwG7oNuVzJyWT4vIKapq18AruRbcAd9TLkjl5+Dj3qsWY6DaQW6xB10G9Mco/yfYLDfQYPoG2qkmcvhRPq3UQYR0dqLx7hWuZzfiFDSbQvJHrx4+RVC7CxkaXkoxksip16T50LAO6t8dYpYLkW9e4c+8BpRXVVNc0IDayoWNIHzq2d+GJ0bkgZj+fbzyPVadhSqGnVZ/LnduxZNwvoryyFnUzN7qHdqedgymtNcVkpsQTffMGifeb8AwZymCF1UxHTlV+hvK6tNx8cpNucPWuhNAZ/2JBZB/MH+tESWMVpcWlVNY1KyXn04eKqjp6JhaYmRjxlBEOqOLqjm/YfqWBbqNnMrbHY7fhUxc3Z17lVEw6ea3G2BqKMbJxw8vNHmOdH4WFXN5CQco1jh6/Qp1ZAIMH9cJBvYSrJw9zJUtKQPgQevnbo/mTUJCqe5dYt2EvxeadWfDCaGy1VB69nChfXNRRKUlg5/oorjU5MfXFaVgXpXIrNpoKDR2MtI0ws3PDy9Ueo6duStpcR3lpMWXVP5/DqKijbWCMhbkJOuKnLICyRtIvH2Drvmvo9pzMXKXQk5KXcJZ1qzeQJvYnclQwdemxPMSBYSMGYKf36GVA0c6GknRuXY+hXORB374B6D1VdNODeK5fu0Zciz2exqBt5Yq3hzOmuo9Fr7SW26cVQu8WPuNfpIdhJvsORaNuF0hYeA+c5A+JuXaJWxViSm8co8CyL6+/Og1/4zrSEmO4lSsmpHcIdsa/1aL5D16xhVsTCPwGAv8bQg9I27KQke9fZ8ae44xWvcQ3B3LoEjEM25qrfPjeVtr962N8ctdyuGkwr49zJD7mAd5dgzEoOMvrL6/GYtpiFkW4cWLpq1wS9eGlyBCK9r/D2ydVmbvkPfq5qXHsw+l8FmvKjFdm0sW8lq0fLyHdaQYea1noAAAgAElEQVQr3xyBrbH2j4LhB6H3LktnBKOWfYCPvr1Jh3HTCW1rQubhlSw/VMTYd96nv1UZe3adxbhjf9ppxbHkw314Ry5mej93Hp5eTVS0Kv3GDMLLUoNzy+ezpdifxR+98IPrVladx5kD2zibkE+TVGFz/PGQytSw9enDmOHdsTPWfbRhoaGU1IyHyHRNqb65iWO1wUxoX8Xa1XvRCpnBlP5uNBaUoGZqi2MbE7TUZNTmJ7F/xz7ua7jhYVRN4r0a2vYaSK8gL0x1xM9YcX6svf6x0AtUWvQ6uJjy8MZudl+pxDc0BPOCIyzdeIeO014lWHKJz74+jmnvUYwJ86Hk/BbWXZcz441/EWpaxPqtZ7EMCMPPAfJKNfD2siXnyGcsP9HIuNfn09++jqhV26hw7sWQXoFo5JzgyzUnMQqdxvSILjTfWs+7Xx7DqPtQxvT1p+zSNjZdlzJu/lyGdvNE5/F601rzgFMHj1Cs40mQu5T932yk0nE408f2wTRtM2+sicVt9CTGhHfCRlsTkdIkI6OlNp3NHy/hclMHps+YgHvtKZatuYjdwMmM6WHElQPnaDD2wlmUzYVbD3Ho1o+e/hYk7fmWPbESek2YwWBfXc5+u5iNV8twDQrEsY0Lwd18kCTvY8vFZroNHoxl3V1yG/Tx69wZL0t1Eo9+y7fHHhAwcgZjulhw+fuP2Xyzmg5Dx9HHTZXTUdvI0vBn+qxIrAuPse5YOi49BtLd5AFrvz9Eg3tfpk+OwNtS9weL9xOhZx0cwcQwe67v301irTmhfXtj25LCti37KTbtzKRJ/ZGnXSA2Xw2vAAeyTkZxtdie0VOn0UErlb0HLtFg7kfv0ABkiQdYHXUN87DxzJ0U9ljoyah8cIfTR09xK7WI1mfiAuSoiAxo12MA4aGdsX1kMH58PBF69XQbPesXhV7Dg0QuXrpEdFYxFQ8yySyW4TtwItPG9sPZ8EcLnVRSz8Pk65w4G02dlgWm4joKy6Ftj36EBDqjJ1b/2aahnwk97Wfdu8XJl9l39DKtTj2ZOKwLsoJUrl04R2J2HkX598kpVSFgwCSmjw3DTv9RWxqL7nHl9FFOx+bSorQMPznkyFV1cfbvxqCBPXE21v7xp18UetDaVMqdU9tZ/XUUcVW6+IcMZELkeHp6WvJDVIqsgazbV7iWUIRj2Ci62v9ozVO2pzCdGxdOcuFeKfWFOaTn1eMcOo55MyJwNVBTuFaUQm/T7mh8ImbSQTOTa7kiuvTtjYelHpK8RKJj4im3C8U+fz+rN59F3CmSN2aFIs2JITpXTM/QntgKQu83LOnCJQKBnxP4nxF6ievnMv6zbN4+uBrtQ5+wNk5Mn37dsVavJfF2Bs4RE7GI+Zi39tUzMHI6I8M74WxlhHpRNK/Pew+1ke/y+iArvpg8noLOb/LpC2FIL37I2K+Kmf/NMvq5GHHz04l8kODOsk/m4muly7klE/gitxMrPpmJl4U+Pzzynwg93w9YOt2dmG9eZGVae5Z8MJMAByOkGUeYO+c9avt8zCfjvWmua8DI3JDC2IMsXrYL98jlvBjWwpcvLaah57u8NCoQG0NVLn46hc/T3J913cok1NfWUN/U+jOriOLtXaSpg76e9mNRorA2SmhslqCuoUlJ4k723pChWRxNslo7xo7oimphNoXVUsw8fPBxaYOehroiKIfawhhWvb2E4/fFDJn9OuPC/bHS/3ciTzEQfyL0HGXs/vA1Dhda0bmTL9aiUhLvVeA9YCJBrVd5/8uz+Ex7gbEh/khvbeG1lTfoPv9FhjrWs3bpp8Q0ODBwzDjCgzywMtYm++BS3tlTxogXX8C15BgfbUpjwOy5DA9tj440nW/feIsjpe144/UZtKs/x6IV53AfN43x4UHIbkXx1jc3CYycybiwQIwfW2OlTdXkPSxCRUcPSWkCaz5bTZnjCBZMH4HTw528ujoGr8gZTAgLxOSZ9VhCws5PWHGqhn6Th2HdlMzmL7fR6DeJF/o5U1pUgqGzDRmHNnOjyoHIGZH0aGdBUfwu3l+yF62A0cydEkbe/mVsjm2hz4RIwgNc0NdsJfHwN6w5nIWOiQ1uAZ0I7twBb3vF7lsZ2RfW8eXOFFwHTGJcPy8SNi1lZ4KUsPFTGeBnxoV1n3AoQ4MhkVPRT9zE9xcrCJ88m5GuJXyxbBNFzv2ZMSUCL8MfXbFPhJ5N8BD6OpWyaes5NH1GMm1cGDZqhZxY9wkbYqSET5hNP0+FDUkVVWkZx9at4kKZExNmjUIvdQ+7b0PIyMlEdLalKnYvn687g1bw8Gdct1JJE/V1dTQ2tz52gz/9AFNFQ1sXHR2tp3YaK37//ws9hVu/obGBppZWWiqzOLZlLcey9Bg+60UmdLd/5ikplTSSff0wa9duIKbJmfFTZzGqV1vluP+lMEyF0Fu7YS8lTyx6Twk9SU0+ty6eJ7lMk459wvCxNUDRlqaGBppbJDSUpXN82ybO3NcjYt7LjA5q8yh0QdHe+jrqmyQ/mcOPQhoUmQV0dbURP+3rVQi9SwfYuv9pix7Ul2Rx4+I57mRV0FKbT1ziQ6y7jGberAjcH+/WaShK5uLZyzwQ+TFueGce680f5aVUQlNDPQ0KflX3ubBvE7uu19F3/ge80MtOKfRiT+/ku+/3oeLRm64+bvh06YpXG2NlX9XmxHErOo4q95EMtC3hwp4NrD2UjMegSQz20yOnUJ2uPXsIQk9QLAKBP4jAP1Lo1ff/jC+fdt1SwpaXIvkqpxu7vx7G6Q9e5rjeIN6c3hdrHXVEIk30jAxQrUpn//qv2Xr0NnKvUSxZPAd/lVQWzX0HlYi3WRThS8y3L/Ntoikz5o+i8fQazhHCqy8MxN5Ik2vLJ/B+QluWfz4XHwt9rnwyno/v+rH805l4Wxj8XOj5fcjSiVYcen8yGxtG8P1HU/Buo49a7W3enjKbm3avsu71UGruXuRmTjOW5lL2r9mO7ZhlLGibyMx/fY/rC+t5ZbA75jpyLi6fyuepbrzzVIyevLGcxOhrJN2vQCJ72qKn2Eihhol9O4KDPDHR1fwhBYkiVksRa1iWeZCVKy9RLtEmfPJUXBuvcjLTlH6hgdjbGKMhUn8c51ZH4rHNbD6ZQUtrLRqOPRg/ZiDedsY/7tT72YBVCL3JHKhWWPSm0sE2n6Wz3iHXbjhTRnTF1lgTdbEmuvoGSBJ28sry8/jPnMfYED9UYqN4ecVlOs6Yy6iu7lQmnGLrxi2cTW2gQ8QcFozrjez6V7y1q4yRL0ailxjFx3uqmbloIRE9PNFUreDAklf4JlqfBW8toBPXeXvFBbwmzmR8WJCy/EUrr9B+/AzGKkTbE7e7rJkHide4Ev8AsbE28Uf3Ut5mALMnD8cpTyH0bj8WegHPCj2FrM08wpJPD9Bs4Ut7PydUMs5y6m4Ljj5t8XL1pkNbVfYsX0WCPIh/LZxMsLspNQ8u8vFbq6iwD2fu7Agqjn3JjmQ1Bk2eQt8AB0TUc3v/Kr7dH09JcQ2ajh0ZNyOSfoEOaKrIyLm4jq92JOHSfxJj+3uRtPkTdibK6TdxKv39zbmy/hP2pqjSf+IU/LnNdxtOgVcvutk0cONOAY49BjG4Z3sURponh1LobTqPbceBdNNP4etdMbTpPZu5Y3tipVXNzV0rWHEwn84jXmCknzoJtxOoUteiNP48CdV2DBsVQu3l9Rx+aMf4WXMZ7GtM2e29rFh3Bs3OTws9OfVlOSTeSSAzvwrpT9IjqahpYevph4+3Gyaav86i98xQlNVxa+8a1p96QODw2czo7/mMgGuuzOHSkQOcuZ1GtVwPR6+uDI3oi6fFL+8L/3dCTy6pISPuBnE5ddj7dsHfxeJnm8LkklKuH9xM1Nl8/EbPY2qoszL8oqWqgLSkOyRklyL9qUVPRRMLRw/8/dtiqfvUpq5fEnotFcSd3s/O81m4DprEcHc5l/dtZvetWkKmv86UnvaoSatIunickzeL8R4xhb7uhv9nqiO5rI6EMztZt/UKthGLeD3CQyn07pzZydcrN1Ggbot1G0cGTJtPRKC1sqza7Fhu3LpDtedYRrbXorYwhSNbvmfb6XvYdwmhvV9XBoV2oY2R4Lr9g9Z5oZj/cQL/LKFXn8yLA8bTMPAzvpzbEz1FjJ68mbTT61n8zWUCXviQWSGGHP1gKp8kefH5Z28S7KSHrKUFGcXcTW7G2VGf8vi9vPTWfjosWcvCtjV8tOAdVEe8yetDgyi/uZNNJ5IxdA/A280VLw8XrEx0lRs3rn0+kfcTvFi+fA7tLAy4/ukElqT58tnSGXg+LfRkaXyi2Izht5iPp7gQ/fVc3jpjwmer3yPEyxKNonPMn/kh0iEfMssjl6++vkjnSS8yqH0NSxcuw3DIYuZ1K+a1KW9T2fEVlr88GBczTc5+PIWVmZ68+8FM/J7E6NWXEHPlLLFZ5UikTzaNKEa9HIXr1sw5gF7dfTD/hbx7Fcmbee3Di7gNmc7ozsZc3ryMm1p9mTYqnPb2RsoAf1qriD26jV03qgkaPJRONq1c3reHlFYXIkYOop29MeJf3EXZyLbXIzlYE8CrL08l0KGeb+bP51RzEC+9Np1gVwtUGuuQamrRFL+bVz45R+DseYzq4Yta7DZe/uIKwbNn0NPNBHmNKlpaEm5GfcrWFH0mvTaPtg92snh3GcPmz8Sp+DDvLL9I0LxFzBgSjJVmPhvfXMSxKn8WLphI27ozLFIIvUkzGNu7A2qx21m06go+E6cxuncgxo93adflX+Wr5VFInMIZNcyN86uXk6oVyozJETjl7eDlVbfwjJzFpPAOmP7knuXNBexe/hbrb7YQOnImowOb2LZiJVdrbYmYNp9hnfU5/smb7Ms0YeLL8xkU5Exd+mGWLtuLpt9Ipo3vxcN9y9iZosrASVMI97dHnQZiD6xk/bla2vm5U5Z4gWwVT8ZPn0j3thYUXl7PV7tScO43gbH9vEnesoxdSXL6jp9CPz8Lrm78lH2p0G/cFLpZVnP60GGSqrRw9PShvacrjnaWGGiLn1noFVblFZsuYNdpEOGOxaxctQ+pVwT/mj0CD4Nazm3+gqhYGT2HhUHSGRLKLRg4diB1Vzdy9J4OA8cPRCVmA9+driV8+gKmDfShLnoPK9aeQbfHCOWuWzPlQ1lGbXEmMTeiSb1fjvTxRhXlyFW8iKjr4Ni+E0H+bTF/ymMJ1Vzd+S07rjbQbdQsxnRX7LqV01RbSWVNE2I9Q3QVMaMyUNcQo9ZazIW9O7iQKaLnyPGEejzO+aZwUZZlcen4YaLzRHToFYa7Rj7nz16lXK8tgwaH4WX1jM9Y2erqe1dYv2kfJeadmD97FG0Uu5KlDdxPieZ2Whlmnp0IdDGgvqYOqYoWxkZayKSqiMQiVBvylKLyQo4qoaPG0d3FSMm+ueIhibevE5NeRKv8qU1achkyVS2sXX0I7uxLG/2n8ufIG8m8fJCoAzfQ7hHJ3GEB6DQUcHH3ZqKulRIy5xXG+egQf24vO46m4TZ4NlN6OVOTHcP+vUd4oNuROVP7Y6FIb6LwCtRUUlUnRc/YBG2RHEmrHLGmBmqSUmJOH+DA5XK6TplHf099kNVz58xuNu24gFXnMAweXOJquS3TFs6jl7sxVZm3uHw1mlrvKYwP1EUuk1CWeZvdaz7l+7OFBIx9g4/mDsVa7398dRZuXyDwBxH4xwg9WV0JiTd38+KkxTR1nsxLs/pipa1GU/lDku8+wLB9b/r38MFcR428G1t5Y9FK8s070bebNyZGtgR1Mefyd3ugQ386aqXxXVQyIS+/Qof6y7y7cCnS8Jd5f/4gcqLe5puL5Vg7O2KkJcaojSc9+4bhYVDH3ncm83WKC+9+8wEhVq3sfnMSazK8+HjVu/RpZ4uGwrUib6X83hFem7uIVIc5fLZoAk51l/lk6Ubq2w5iTLgvrWnnOJQgY/icqbjXnee1l75B1W8IAzvoceS772nwnc47L4VTdOALvjiQgVO3cHoGuvDg4GfsyrJl7uJFRHR2x0ARQyST0tTYQLNE+nPXLYrNxJpoaWkohepPj8yTK1gbbczY8QNx089jzfurkfaeytheAVjriVFRkZIXe5TtJxRt6EvPQHdMtFSoL0rhyM795Jv1ZEz/TtiYPGv9kDZW8SDzFitfeYuL1Y5Meu1fjO7lQ9XV9SxedZBa03YEB3phY2VLu8B2NN7cyIcrzuAe+RKzR3en9uw3vP3FeQJmzGegWyvRt4qwadcWWfpZrpXbMnhkCM1nv+TT3Q8Jnf86Ezvrc2b9t1yusKbvoD44i3I5eeYuNj1HMCjYiYJTX/PuijM4jZ3L7LEh1F9Ywwdfncd9zBwWTBqAw+PYp4bCG6x451NiG+3pE+7LgzM7iZe0Zfq/5hBqkMAH762nyDKYkWMi6OHj+IyVVJG/LOngCr44lEfw2OmM6GnL9W8+YGeqLsOnzaBvoA2FN3bzzaZTtNgG0y/Em6aMq8TkadJt4BACrVs48vnb7EiQ02fmQib274BRUy6H1n/Cd+dr6DZyJv3tyziwbR+5Gt4MH9EbzcyDfHswCafwmcpFPG7rMvYkyhkw72WG+upyeuVi9iarMGLBy3TXS2fTxr3crdOhjbU5+vomuPl1oUewH/Zmj+I35ZIqbh/ZyLJvz2DWMYIFE4LIOr+HQ3eqaRvSlw5WrcTduIOkTSADersQt20Vu65W4hPWB728S5xNkRA6aSZhNmXsXb+d+DpTuvQOwbYhmUNHbqAZFMG8uePxtTJUvhzIpC00NTbR0voozcmzh4pyp6empvjHHfOtEqpKkjmwdiVRVxoIHjGdWSM6YWmiwp1937NxfzJuERPoatVI7LUUpGb22OrLqaiRYuHuT5cAdww0Hil0WUsl8RdPcDWlEucufenh64C2Sgt5qTc4dTEBVfuODArvhPkPeQTltDRUknLpAN98u4cK8w7MenEmnZ2MKU44yrp1u4gvEePkbI24tZZWAzdC+w7GSz2dM1fvomJqTxt9FWrqpVi6+dFJ0ZbH2a8VO/+bmxtpapH+Igc1kcZP5nArdaW5XN69no3HYtDrNpWFkQPxtFQj59YJonaeo9G2K4O72FGclkBukxm9Bg+gvWEd14/sYNeVQjqOn8vYzvZKtvLaHM7s2sDmM1UMfmEOQUYFnDh2gxYLF5yM1aiubkDHwZ/ewd7oi6TUlWdzfMv3rN+XTOCkfzG8bT0HNm0nRebJ2ElDMS2N4eCh88gCprBwXBdszQ1RkzbwIP4Mmzft4aH5AN59cSx2+n/QKicUIxD4HyfwjxF6inx3d5Niib6djUTHRJmEV1exWqhqYm5th7WlCXqaImWqCmlzFanRFzl35Q7lMmN8u/emZ6AjJbFnic1rRldThMjEmUA/R5py7nA9OpVWU3e6dAug6fY2vjt0DzNXN8zUa7h97jSVTsNZOKUXTek3ya7Wpn23rjjpNJB47QpZtXp06t4VTwdzRIpoZ1kLpVlxXLqZQJXYno6dg3AzF1OYepvou/mo6eqhpaGNhaM77o5WaEnLuX3mCFezpbi29UK9PJV8qS3dQjvSRrOGO5cuEJtVhYmDB6YtD3jQoI9nYEf8PWz/bRzRc4352mS+emsxOa4zeXFsV+w07vDZe2fwnDyREG9HdB8FD1Gen0NJrQZWtpboP9l4IZNQV5RFVpUmDvbWGOg8mydQ1ljF/awUYmNTKW8W08bTh4B2bhir15N68yKXY+5SrW6KX5dQgtxNKEuP5U5KAbpOPvh721CXFa/8t6GLDwGOWmTeTaWoTo66WAtLV29czNR4mHSLpJxazDz8CWzniKgqm9uK+qRidLS00Le0x93FASNREzmJMcSm5KHj0B7ftjY05CYSfzcfXYVbO9ALU4NHJiO5pI6MmPNcvPMQbWs3zNVKya8W4xbQER97dRLPn+HO/WYc/DvTsb0rpnoaT1nD5FQX3eNuVh1WTi7YWulRkRVPeqkYBxdnrE21kTVVK1NaJGUWIdXQRUdbF0sHZ5zsrVCrySMh+haZpa1Ye/nj5+WETnMJyXExpBQ0Yu7iR6CbKVU58STk1GHSxgbN5mKy8yrRtfXEw0qHksxkcivAwccfZxPISbhDdjl4+AfhqlvCkX1HSSpTo42NCfW5ccTmyOk6ZgYTBnXGXEMxbyrJTo4nNvkh6qZOdAr0woAqEuOTeFjZgpauLgbGFjg6OdHGTJuy9BguXYunWqMN9sZyysrrMXD0IcjbmvoHKdyITqBMZoiNiSaN9XWoGjsSEOiDg4XRv7EC/98jV5FHr7Ioh+SEBDJLWjGz98DXxw1LYzH58Ze5GleIpW8n3PTriL1yi7wmDdo4uuDs5ISDjQX62qIf+ksmqac4P586mQYWNjboP97RqtigUZRfSJ1UMeatf/i7wmrYXFdO7r1kElNyadY0xcPXD/c2BlTmJnAzOoniulbljnPFbncju7YEBvmhX5PG1asxFDRrY+/sjKOTo7Iteho/tuW55uszJ0moKS0kLSGe9PxyxOZu+Lb3wsnaEHl9GdmpydzNLUNVWw99A2Os7R1wsDZDpb6YlLg73K/TJbBrJ2wMHs1beXM5qTHXuHm3nvYhvXDULOba+avk1IqwcXHFycHpsfVXhIq8lfrKAlLuxJH6oBZzd1/8vcypvp9C3N0SjOwcMZRXk5NdgKqZi9LlbGdhiEiROqmhkoc5meQ36uPt7Y6BkCz513e9cIVA4JdeB+UKP8g/4ZBJaWlppkVhuVJRQU1V7VEaMxWFW0T8E4uVnNaWZhoaGpDIVNHU1kFLQ4SspUEZ+K0IcBZpaKAhVkcmaaa5pRW5oryGBL56bwMG4QsZ2tkaPbGUu6e+ZeNVEVNfn4aXoSYqig0OGopPrslpaW5GKldFrKHxKAef0mimSG7cogy+lqH2+DdVZcB1Y2OTMgeamrpI+fdHufRkSBobqG+WKe9DlVZaZapoaCl2daL8raFJgqpIA3WkyuB3dZFY2fYf8sz96v6Vk7Z/MXOWHsR37ve8Mtwfs9KDvL+liuGTBuHjZPY43lCOTKrIj/Uo79wzYVSy1kd57NSfynf3pB2K5KiSFlpaFDnrHt+vso+gtbmJhsZGWuVqaGproylSpVXSgkSiyEsoQqzoE0WOPMW/1cVoqKsof1dYLBWfTVK4kxTsFeVLWmWoqYsRK9xiSGluemQdUuS/E4k1ECvSXSj4tjQ/Vb4aMsUn9B7Xp6Fw7/1g7VSMmyYam1pATYxIRYbC2KRIdCtWtLNJEeAvQ02siaaG6GeflpI9ztGoyAGo4CWTSlB8qe/H3IiPx0ZzM61yRa5AxTgQK8eBwqqjGN/K80UixCIRqnLFmFfkC1TkV3zEBqlibClYqaGiSGejyMenzOeooqxPmWtQ9Ji1pEXZfpGojut7NnM134zOYeEEOurQXBbLjk1nUPHsTUREL2w1FS5TGa0tLbQo8kqqqqNko2Dd8miOoKoYewoWj3I9KvpJOaYVedbUFfXLHvWZWKR0BzY1NiKRqaCumBvKJHzqiBXjQP3ZHJLPPXyVOSUlSFokyvtSVVOUp8ijqIK0pUnJRVWRlFhFrvzclrJu5VwRPWrD0xUpypIpLGgqysTIz+a0fJwTTpnL8ceLlPkVJZJHfFRUUReLlZucFByam1uUc/vJoaaugYamGBWF1bKpSdkWkejRWP1ZW54bwA8TTDkvJS0ttD5KLolY0ecKrsrPkD16/ijao7h/xVhSjjHFZ8gU7UQNTYVb9sm9Kearkp/CXavINajwEjSiMDAqx774xxyjyryRj+t+dlxKHo8RNeWYUXz28Gf9rUy/9CgfprpifP8FScd/NVrhAoHAfyGBf4xF769g31x8jn+Ne4eG4FnMHtkRU/VG0uOuUawdxLAwX4x0no1n+iva9OfU8YB1C+ax6qYOL61aQkSgE5Ir3/JttitjBnTG2eIXPiv15zREKPWvICAv4vCqT9h2vZnOQ0fQ29ealpJUEnIkuPh1JkgRdiAsun9FTwh1CAQEAgKBP5yAIPR+BVK5Ij/U4c3sv5qNyNQeOyszLO09CPT1wNxQ63dY0H5FI/6KU+VlXN57kAxVT8JD/bE2EpOwJ4qcNkF093XFVPs/7Su6fwWUf3IdrZTcu8nxY2dJLQNz6zZYWdvi3rYt7o7W6D6diPefjEG4N4GAQEAg8A8kIAi9X9WpciSNtVRWVlMvUUFXTxctxaeTNBVuhn+SyUNKU30DrSoaaCl21d26TnqVEZ26dcDRQh+R4FP5VaPmv+FkWWsz9TU1VNc1oSISo62tg7a2FuIfvpjy33AXQhsFAgIBgYBA4KcEBKH3W8aE4pugihQPT6V8+C3F/FdcI2mktLQMiVgfE0M9NH5In/9f0Xqhkb+SwJOQ3UffbhYOgYBAQCAgEPhvJyAIvf/2HvzT26/40L0i07LqP8xq+aeDEyoQCAgEBAICAYHA305AEHp/excIDRAICAQEAgIBgYBAQCDw5xAQhN6fw1UoVSAgEBAICAQEAgIBgcDfTkAQen97FwgNEAgIBAQCAgGBgEBAIPDnEBCE3p/DVShVICAQEAgIBAQCAgGBwN9OQBB6f3sXCA0QCAgEBAICAYGAQEAg8OcQEITen8NVKFUgIBAQCAgEBAICAYHA305AEHp/excIDRAICAQEAgIBgYBAQCDw5xAQhN6fw1UoVSAgEBAICAQEAgIBgcDfTkAQen97FwgNEAgIBAQCAgGBgEBAIPDnEBCE3p/DVShVICAQEAgIBAQCAgGBwN9OQBB6f3sXCA0QCAgEBAICAYGAQEAg8OcQEITen8NVKFUgIBAQCAgEBAICAYHA305AEHp/excIDRAICAQEAgIBgYBAQCDw5xAQhN6fw1UoVSAgEBAICAQEAgIBgcDfTkAQen97FwgNEAgIBAQCfwwBWWsLdVWV1LaArpEJBlrqf0zBv48K1F4AACAASURBVKEUuUxKY20NVXWNaOgbY6ynicpvKEe4RCAgEPh9BASh9/v4/W9e3VJNWR3o6OqiKVb7nQ9vOXWV1cjURWhra6GupvqrmMokjVQUF1Grooe5mRE6YrVfdf1fcbJc2kJNeQnljWqYmpqgryP+K6r9z6xD1kpDTQUlVc3oGJpgaqj9O8cPIG+ivCCPggoJhlY2WJnq8UvyRtbaRHVZObUSVQwU/aAl/v11/wrKcsW9V5dTUduMhoEZZgZaz9QvlTRQVVZOXas6xuam6GmIfkXp0FJfyYPMFOJj75BTrYFnl/4MDLL9VWX8USfLJA0UP0gnLjqa1IIGTNuGMjqsPZq/bno/bo6c5tpyivILadWxxdnW8I9qplCOQOB/gsA/R+jV3OfKtVgeVjQiB+UDVC6XgZYJvp1DcLfUQv03PWT+28ZBM/cu7GFvrJwBowbS1sYI0R9535JK4m/cokLLCT8vR4x0RMgl9RQ9zKMGPazbmKGrIfrFBVQubaasII+KZjEWVhboa4tRVYHGortcuVOAtbcvrjYmaCj++DyHTEJB0lm2btpHqeNApo3qjYel7nMv3rKGEs7v30O2uguhocE4mevxR6J6dAtSKnLjOBAVRWyTB5ETIujoYf48d/cPPEdOQ3kOFw/u4GiyjF7DRjG0uzu/S5o3lXMvMY7o23dIySnFzLsXQwf1xtn4J1JPLqUk/SYHdhwkW+zKkHHD6exg8txj5fd3hpyGkkwuHt7JmQzoNHgSEcH2iB4Pdbmskfy7N9i/6zgF2h6MnDSKgDb6z12tXFJLeuxlricWYuLcDlsTTXTN7HFpY/gX3uMTXdZKYXoMly7F0GLpT3s7HdT0rPF0skD9Oaf2MzcubyU/5QbnLtxCP3gqQwOMn5uLcKJAQCAA/xyhJ20iP/kgr85biXrPmSwYF4RGzQPOHj+FZvCLRIbYoi3+45fx/4RBJG1upkWuglhDhJqKhNRTm9lyS87ISSNoZ2f8Bwo9CVm3TnA+pYUOvbrjZWuGvCKT04cOcul2ClkPyzDxHczMGSPwtTNG/NRDXVafz6Uj+zl9I4msnELUHLsz64WJdHKzRCxtJOvqPk7lmRDWuwsuVvrPKbjktJQm8P1HS7mpG8bCmcPxt3/+hU3WUMSp7Vu5p+5Bv749cbX8M4SenNamEg5/+R7bM62YNWcaffxt/qZhI0PS0owMddTVRfxK4+lvb7OsheYWGSpqYtRVGojZ9w1fH7tP15HTmDbI/xetb89XWTPZt85xNuY+hu5+tLUxRKxtgKWVJXqKwSeXIpFIkMnVUBepIy27x/7vv+dcuSFDZ86kv6flXyqCZM0l3Di8gS2n8vEeMpdZAz2emiMy6vKS2bthE9cqjBg7fy6hzs8vaBqKEjm+7xB3W10ZNXkYztoqoKqO6C/r5B97TF7/kKvH9nI0Xs7A+XPoZKqKXEUNkfpvs/7LWspJuHScE9fKCJ27gE5milcDOVJJE/V1DbSqaWOop4UqMiRNDdQ3tqCurY+u5t/ntn6+8SucJRD4awj8c4QeIKm4zfwhk6kf8AlfzQtFV72FrLSbFDR40a1DG8R/qGnrr+mg/38ttdzavZd7xm3p27k9ZjoaNNdWUtkgx9DI8A9wrf7YgtbqbPZsiKLRfSj9u3thodVKbuIN7lVqYmNpTHXyXj5df4uA8a8yc2gnLPWfuJ7kFCVeJq5UDWtLM6T3z/HFyn0YDnyDl8b1wNFYTEt1Clu/3odGlxH07eSJqeZzvvpLctn60Yecl3dj7tRhBDg8v9BD1kptVSXNKhro6emi8aeZfBs5u/otNiQZMmXGFPoE/D3utOaKe1y8GEerWXuCArww0/7/j67ff4aM/LjTXM6Q4eTbhY5ueqQcW8PKg6kEDJ6sFHq/2aLXVMS5ndu4kKdOyIjR9HQ1U9ryVVVVUVGBpvIMbtyIp1bbjc6dfDCTPuTohrUczxPRf+oMBvzFQg9qiDu5lc2HMnDuN5NZg7yefRmqzOHo1s2cfqDO0Nlz6O3yPEJPSlNtJWmXD7F931lqXfrzwrTBeJjqI1Z7zjn0+zv5iSmPlqY6ChIvsSdqB9Gt7Zj72lSCrEzQ1vjNvUxzaRoXjh/hVm17FrwQjpEatDZWkHrjGFE7zlBn3Y1psyfgqVHGteN7OZsqJXzydEJcBRfvH9a1QkH/1QT+UUJPVneXhUPGUN1vOSvnhqIvVqG0KJ9WdXVKM5PILtPGw1ODlNv52HTshr+DKXV5CcSl5FFV34h2m/Z0CXRGVyynPOceCXczwcwTS0kGt1IK0XfuSK+OthTGXeZ6ciF6Tp3o06MtRpo/d1W2VuQQm5TBw4JKjNwDCfK2R1esDs01ZCTGkpKZS3ENWDp5ENDRD92qDO4k5yA19qSLrzVV2SkkZhagZtmW4PYOyrfT8sw4bt5JpFhmRZcenXGy0Kbo5i6WLVlLtlUHBvfuRdeOrkgepnO/2YTOge0wN9RCtaWC1KS7PCgspaZVE9f2AXjYmSKW15CVEE9qhSoOlnqUZCaRVSWibceu+LtZo/2TeLeypP2s3HKPrlMm0tXDBi1aqa+qQiLWQU9bE0lRHB++/gGtHWYwb3xv7E00H08OKbWVVbSqaqGnq4WKJJkvFiwixXY6r00Px9NKSxlndX3TxxyvD2RiRCju1rr/x8SSU513j6S0bArz7nJqzxGqvCfy5tyR+NkZUF98n3vp98guqMHMxQ8/T3sMtFrJT0vmbkYOVWrm+Pn7YCQtIjUlF6mxA96ejhhrQUFWCunZeVQ0gIZIFZGuKbY2ZrRW5FFYpYKZhZji7Azya7Xw7tSVds6W6DxjOJBTW5SrrD+nqB4LtwDau1sQu+ld1seJ6NPdF32VOuo07OnUJQBnK0OlRaul4iGpaelk5VdjaO9Jey9nTHVFNFQVkHonlrt5dVi17UiAlx3qdYWk3U2jEkOMVGsoqVfFzr0d7vZmPDFay5vKyUhN415WPqqmzrRzMSL35h7WbLmMml1HwgcPwK+NiMqiEqTaeogkVZTXa+HczhtnIyn3M9K5l1WIipEd7Xy8MFGpIv1uOhUSDQx0pBTk5FAhN8GnYxCe9uZoqkqpzM/iXnomhVUS1NTV0RCL0dRs4s7JfZxJasa7xwCGDeiCWuYpNh5Lxq5dED5WqhQ16tI2sAPtXa3R+pk4aaWyIJeMjCwKyhvQNLHFs60HtiYaFCdfZOPXa7hSokFQ70H0D+2Cl5stemogqy/k1untrNl2kWZjXwaMiKC7pwFJh6I4nlGHZ5cgzCT1yHRt8Q8KwMXKADWk1JYXkJmWSk5hPYb2Xvh4u2Ki9cgTIGms5P69FFKzilExtKFtW08sdVVpaG5BQ1tEfXEuKSnZNOtY4+XthYm8gozUZLJLWjB1aotPOwtyz0ex+XA6TuEzHgs9CVVFD0hLvUduZipXL9ygzMiHWS/PJcTpOYSevJny/HRObtvI3gtp2IZOYtrInrjZmKP1W19s5U0UZMRz+exVcmpaUVWo5idSTi5HZGBN+049CfG1+4krVkpdZT43j+xg887TNLsPZv70wXg72mKk/VutazKKUq5z7MgZJEHTmRlqi6pcRnVhJrHXLxKTXkRZST3ew2fQTeMu69bupN5jFK/NHkQbnd8uLv+rV3Wh8QKBnxD4hwm9VF4eOpK8Dq/y3rRuqFZlc+1WOT3GdSVzwwd8fKiMbqHOFN9vptuUuXQXxxJ1ohC/PiG0aUlj+9aTGITOZsGIQCS5Z1jyxjLSTHozPsyTppyrHLxwH4/eA+jgbEzN3TPsuVxBxFsrmBhsg+5TfkpZWRK7D0Sj7eqJVnEM+87ep9f0BQzwUuX8rv0U6LrhZafHw0tR7ErQYdoHiwgxrWLzh29wXWcoS18aikFzNms/eo8EszEsXdCH8huHuFJhipdxFUd3HkMUMoMFo7qi+/Acixd9TqZrP6ZG9MXfWczVdcvZlGHHe++8QAcrCad37eSezI4O7dpQGn+aU8lyBk6eSkg7HeJ2r+LTqHhcuoTRwUmDxHNHyNbtxoIFkXRwMv1BOChcJRmHP2FljBkzpw+lrb2J0r0ql8lA5ZEFpS7vEp8sjsJywFxG9VJYF5+4yuUoT1NR/K8ClTdZ8uYGVHtMYdKADrTRUywCcnLOfM3q8yoMmzycIHcrfjkUvZUH0Sc4FlOMhYs71qp57FmzjvvOY3lrzkjc1O5z5koyqibWqJfFciammuCISQRqJHEyvgFnBz3yHlZi0zYIV618tn27hVK73sycNBid+2fYeyUPGx8fxLmXOHjlIW69hxMR4k7uibWsO5GDU9ee+FnLiDl9gco2fZg3YySBzj/GerWWpnLk1A2atS3QkZdRKmlDty5+5B1Zyhen8vHpHoq7TjHnLyRi0mUC08eE4UQWpy4kItE3R6P6HpduF9EubAgdLRuIi89B1ciAkrjzxFW1YeSksQSZl7Fr9SpOZshpY6aDqq4NvYYMp3cHV3SU0OqIP36Q2HItLAxklNfIcfT0RqP4LGs2XELbM5yRI/tiI8vgwJYoYorAwlwLVX1PwsM7oFVbSGmjBgaiamJuJKLl0YO+Ha2J37eWg3eqcAvuhptuJdcvJ6Dp1Y+pE4dh2xDHgeO3aDZ3w15UyNmTN5E5dGTIAE9yTmzjSJwKwYNHMzysPTV39rFq8ynUHTvR3UOb+Os3qTTtxKTIcXR3f1rctJCXeJUz19JQtXDByaCemEs3qTXxYejwAdg3p7Hlm2+5UqZHaMQowjp608bcSBnwL5dUknRpJ99uOIfUpgdjJkTgZyXj5q7v2HwpB/suIbipFXLzdi6WHQYzZXw/TBqyuRWTQI2qIZp1WUQnFWHXI4KRYX4YKMqU1pNx4yjro07T6tSb2VPDkWVc53JCOc7BvXEX5XH65AUaLP3o3t6CwrRUqkTGaNbc42ZyFe3C+uMuuU3U4Xs49p3BrAGOFCbd4nJ0OqoWzthqlHFm/2Gy1NyY8cr85xN6yJE05nNu5wb2XCyj29RXGN3ZCg2RSBn/+m8PuWJOylH898gC+tTJcgkVhbmkJKRQXC9VztunDzVtExzdvWnnaPqTOuTIpNXEn9nNhqirWA5YyMJhXmiKxag9b9ztTxssrSTpyimOnC+i+5wX6GqpoYy9rqsqp6KsEpXmSuKuX+OhoTfWpVc4eU+bsQvm0N3ZgL/coCnIC4HAfyiBf5bQq0/jtcGDiTEfwoR+7WgtTScu05AXl81E7ej7jF2exrQVS+hlZ4ypfjnrXn2DNPeFfDSrO6aaLVz+YiZvXTLkrS8/pY9jMZ+Nn8Qdt4V8Pq8XRqJUFk9+laLOb7JkelcMieOdyW/TOuQLPp4chKnukzfWJm5v/4w11yT0GtwHy6Y0tn5/BLvIl+hUf5Id8abMnDeW9jZGlJ5dypzV+UxZvoSBHoYceD2C7ZJBrHx7Ag4mKmx+aTgH1caw8o0wCm7eosnZH1+zSra89w7XjUfx4YsRuKhn8cVLH5DuP55Xx/TB0ViNG+vf4sNzWnyw5F9YFR/mw2/u0CNyAYM6OyIqvM7St5bwoN1MPnyhHyRv5bXPr9B98kKGd3eh4PLXLN1RyOiFrzOoo+NTAlZK9IY32VIcwIJJfXH7WaB4IzF7v+VorjnDhvfH297432x+aeLuya3sjoewYYMIcLX4YfNFYcwWvozKI2T6OLq3c+CXPIvN+bdZvSqKRtfejOjfFTutQrYt/ZgrGr1YODWc+hvb2B/fiE+XTljJ0tm5JxrP/lMIaDzN+isNhI4eQxdPG0yMjdCV5LHx44+J1+/C7Cn9ydy2hBOlzkyeNpa2tSd44/Nz2A6fw5RBQVQdXcaHex7Sfco0hgW7cm/HMr67AaPnzWJgJ1ee2C5r7p1l+VfbaHEKJWJAV6wN9DA20uTmxvdYc1udUZMmEuot4tBXyzhV2ZZZs0agd+8we2KqcOnQCUe1BxzZfxWj7kPo086A+not7F3sqbi8ltUnywidOpOR3U04sfx9tidqMnDcaHr6OGBsbIKBruajxU2ex55PPuXEQ3MGjBlMgJMZBnr61OccYdV3FzEMGMm4kT2wbM5k25efcabMhIGjRxDsYUV12mWOnk9B08EPXzs1bh09TolZAGPH9aXmzFq2x9TRY8xkBvgYcHbDKs7nGzBi6jSM03ex4XwhXYZPZqhzEatWbCWvTRjTp4dSfGgV+xK06Tt2CkM6W5J+aj1f7YnFvfcYJvZ1J/7gWrZerabX2BlMCvP6IT6zpSKT/Zs2EV1pzMCxY+hkD7cOrGfd8QcEDJvOtJ6mnNywliuVhgyJjKSnm4Vy17ZSl8hbyUs6zNpN58CxP1MmhWOnWsTJTd9z4J6E0HGR9LGs4+CmrcQ0WjN6xmi0753m2LVcbPx64qyWwalzdxC1HcKMyME46ikKldH0MJYtazZzB08ipwyi8cJavj5yD9+RcxjjLyYuNhcjJxdEhdGcvlGEU48+2NYlcupcEsbBfelqU8rRw2k49Z3JWN9Gju49RJbUjeFjB+OkmsexqK1cLNRixNy59HrOGD15YzYnojZyJEGbES+/Si/H/7/1TN5SQ3ZyLLFpFdj6BxPkYfWUC11GS2M9NVU1NLbKfyL05MpYSx19Qwx0NH4e4ygrI/r4NjbvzyFo1ntEdjT6XUufpCydSyePcaXKlfkzB2D6+IVaJpUilcmQledw58opjmW2olZeiG34NMaHuKH1m3Z9/K6mChcLBP5jCfyzhF6dwqI3iuLu77Jkaje0ZI3cu3sf95BgWo6+z6gvC3lv+xf0sjFElLGDoeM+wnbBfpaMcsVAU5Xi0+/Q7+VLjF4Wxdw+cr6JHE+c9zusWhCCqd5DPh4Vyd2AD/hyTjdMdbP5YMQ0cjp/xPJZXTHTe2x/annI5jdfZV+1KxH9u2CrL0Iq1cDeS5N9b7zK7Taz+PK1wdiaaFN8dgnTPs9l8qeLGeBlytFFQ9naNJCv3hqPo4UG214eyh75cL56fThm8jJS7xfTVPeQY2u/J812Ih+/MgJ3zYd88eK7pAdGskjhLjUUEbP5Ld47qc5778xAcvEj3j6txYvvLKKvjzVaklzWvTmbDcXd+WrJTCwKD/LGimuEz3qdYd3dqYxZw6KVsfR/4TUGB7ugr/HkdV7KzXVvEFXWkQWTwnGzVq58jw8Z+fFnOHq9ALfuoQS526Lzi24jGeUZ1zl2MR1T764E+zop83w9qaEoNoovNufSY8Z4erZz/AWhJ+fBtQ288cUVuo6bw5i+ARirP2TL4g+5qNqTOaOCiNuxnMuVFvToEYyjqRZSNLB388CkJpa1327iYmYzXqERRI7pT1vDOqKWLiZGM4iZkYMpOriMLQliRsyejnflKb7Ym0vQhKlEdPWi5MgyPthTSNjsWUR08yJv38csOVxGv5kzGdrF44e2SmsfcHL7WrYciUZq3YER48YRFmTPnU3vsiFJn8nTpxIWYMypVW+zNcOKyPHdKT27g5N5mgR2DcbLUge5XAMrZ1dsjdUpf/iAgrIqcq7tY/8dKf1mv8DYPjZcWPEB+7KtGDd9CmE+lj9ZjJu5d34X32/cy916Y7oPHsOYAV3RLjnBV99cwChoDBNGdseyJYftq77iRrMDYyZPoIujGte2f8eWC/exDuhORw9L1GUqGFk74mxvRMKuL9kd30Kv8dMYHGjGlY0r2Jcspe/4aTgUH2X13jhcBk5muEsl27ecRe4ziMgxvtzb9gV74nXoP3EaQ4LMuXv8e746mIL/oEimDfIl9cgaVh/JIGBwJFMH+v4gOCqzz/Pl51soMQxmzrwJtLMSk3llJ5+uPIJe59EsHO/Lza3ruFxpTMSUKfR0MXlmTBYmH2HdprPgPJBpkeFYy/I4tmEdxx+o03/KdPrbtnB04zpOF2gSNqYntZf3cyZOQmB4P7ws1JGpamFu64yzvSU/eB5bS7m0ez27rpbh2bMPri13OXr8Fq12gfTs7I62SBNHe0OSDm7hSKYGPYeE4aqrCiI9rB0sqEs7wbbDGbj1nUa4SQrrt51E3n4s/5rcB9OG7EcxevdFRLwwh17PFaMHrcVx7Nu8nSt17sx+bTre/1fUww9Ttp6s+CtcjH5Im8ABhAda/yja5M0UpMdx6exlcmqkz4o5peu2DT6dQwjx+6nrVmFMvs/FfVHsiJYxctFr9LbR+B2Ln4yStGhOHD1Ho/cwpoV7/bBL+UmhkpIsbh7bxNobVbgHDWHquJ5Y/WY38e9oqnCpQOA/mMA/Tui9NGQMVX0/YeW8XuhrqtPU2Ii6lhYFB95i9MoyFu9YTg9LA0TZOxkU8S76k7ewelYghtrqVFz8iAEvX2LM8iimd2vmm0njudPubVbNVwi9fJaNUQi991kxWyH0cvho1DQyO33I8plPC71c1r4yhz3SgXz8SgSuprqIRGI0RNksHjaJqxaRfLtkEi7mehSfWcK0FT8KvSOLhrKloT9fvjMBFwtNtr8yjD2M5MtXu3F3/xau1rkxLNyVxO0rOKfSj3dejFAKvRUvvktGYCRvju+NnaGY21ueCL3ptF7+iBd3t7Lw/Q8Y0skeHR6y+a25bKkI4bN3IjEt2M8bK64TPusNhnZzper2Wt5ceZu+s1/9idCTc3f3h6y+68DcqYPxtDN6vADIKcuI4WJMDqZtA/FVxO6pKALi1R9ZV55y+zQWJXH2Ugpim/b4t3PBSEOmzJ+nrqaGKnIeXlzDV8f+H3vnAR1V1bXhJ9NSJplMekhIAiGh9957lybSBBFEUVE+ReS3fHbFih0VxQbSewm9Q+i9JdSQkN7bTDJ95l93glIVPyEQ8Ny1slghc0959r1z37v3OXuX0mfMUFpHepCZWoibfxC+Go9La4EcXNgxnUnvrKXp6Od5/MG2BKnS+G3yu2yXdWTcoKbs/+ld9rk2Z8woaeevH0qFApXKhr6wlKKsCxzYvJx5q05Rc8gzPNkriq3ffsgBVTPGjnrIGX6cNX8DOr/qVPV1xT2wOk2a1CHcT82F5R/zzmJJ6D3pFH5pyz7k/RW59Bg79gqhZ8MgeUJyskg4uYfl85eQ6NGcJ8ePxBH7Db+d8GTUE4/RrbE/G799g1lngxg5og1pa35mfUFNHnl0CO1q+KGQK1EpXUjcvZwVsRfwb9SRqOJYflufTvMRoxnWtTJbvniX5RdDGT5mNF3rX5OuxainUF9MelIc21cuYk28g96jxtI1PIlff9yGT7NLQs8iCb2p7LdWZejI4bSu4sK2mZ/z8y4D7QaN5ME2UXgoFChVSpQY2D7zMxYes9D1ktDbOeNzFp+w0n3443SJ0LF64RKOF3pStUooGk0ANRo0pFaEnW2/fMnia4Te18vjnUJvTN+GnFk9nW9iztK476OMeeBKobeNLz/6gSSPpjw78Qmah3uSuHshn32/Du8Wg/nP4Drs/O3H/13opfwu9CysmfEz69Pc6DqkDbkblrDzgg9Dxj1Bm2hv5ArJDkrkv3sJnV/kNtL3r+D7H5dxQV6Ffg+1gZTjbNhyBEdoK6eXuWWUleXf/8iG/Ggee24srUJVzl3OSqWRk5vmMFMSer0ep5v2KN/8uAJLHWl9aV+CzZeEXoqSgU+Po4Wfg4JiI56+gfh4/nnuRf3Z7cyZG8PFgM68OK43vrZSior0mGVqfLyUWK12ZHYjuhIjDldf/NzMZCfFsWP7DhIM/nTo+zCtI3/3SZd5Q4tyUkk4e4E8o/06r53czZuQKlFEh/pcFx62ZsWzesF8NuSGM+Hlx4hW40yarCuxovbzQWW1YJVJu2MN6IvNqNRyzBYFbgorxYUleASGE+hcygFYi4jft4VV21No8tAIOte4Ph2OOesMW5fNYWVGCI89OZLGoWqnR9iZOLqokBKzAzdXKMw34BXsi70gB71MS5DWFYNeh9I7ALXMjNEqx8VcQrHRiiYgELG8rwKrFjG0/5nA/SP0HA5KcnbyTI/RFPd8j6mvP0ToFaGFM7Mn8PBX2by54Et6VQnA1ZrMd+MfY05eWz769AVahqrY//3zvH+oKm9/+ByN/dKYPGQkR+q+xk8v9cLfPYG3Bo8mvtGbTJvYDX/Vaf770BMktHyHb57rQqD3pTdXh4HdM97kpWmHaTVqAk/0a4glJwdVoD8Jc1/j9cX5DJ70GqN7NMAQO4VnvkllzJTJPFA7kO3vDuS9g5V5+YOXae2Tw9SJT7PT9zF+mFiDGW+9SXz0c3w0ujpbvnqVFZZeTH7tURr65DBt4gts9RvAa08PokGYij0/vsobq2W8PvlFahi389/XZ+LX9zmef6QLAUWH+fzDaRiajebZQW0xHv6JSVN20/PZVxnWpRY5u7/l5S8P0nPcKwzpXAvtFRlOM/b/xpfzs3ngmeG0iApBmnHB+V0sWLyBfHVV6teugkdJJmkmDU3atsbt/BoW7MqlSc9BtAzOZ+XsRSS6hFC3djQ+KgNJF/TU69mROmFBuGHj8Lz3mZ9SnUeG9iTaepBPv5hLbkhnxo7uQ60QrdPTU3pxJ5+8/h57acrT/3mcDqFFzPrwbbYpuvF/T/fDGDuVKYvOULfPaEb2bojCWIJKA6d3n8a9Wn1q+OYw+7NfyKndl8d6Vif2uw/Zr2rGk08OQ3lsPjPXxaOJakid6CpEVKlGdLVwfD1VnFr4Lu8sSKP7+OcY2qkOSfPfYfLSbHo9+yyDO9TF0ylozVw4toeTyTZq1K5GTuyvzNxrpceYh1Hsns5vRz0Y88xT9G7mw5ov/suvcf6MfXoYmrOL+XTWfkI6DGH0wNaozQbkandOr5jK/ANGOo95ilq5a/l24VmajH6G0b3C2TLlLRZfCOHRcU/Qq0no1eloMg6z+kAm3lVrEKw7xLTZO6jcYSC9ahUxY+oKqN6Hx0f3IcLlIrM+/5y9lqo8/MRjdKjuR2LsPD6buoCikHaMHtWfqmoHZtwJDvTgT/qDngAAIABJREFU4NzPmX/ETPfHnmZg0wC2/fgxC45b6T36aZrKTzB7/lqyPSJp2KA2VcLCiYqqRiU/K7t++5KftxTTYdgTDO8WyZk1P/DF4nia9H+cpwY25NTKaXy19DSNBzzOUwOa4XppaaetOImYn6ey4IiRTiPGMbxtJU6um83CXXk07vMwD9aTsWzad2zP9+Whp56ia63gK1K1OMg+tY7vpi2myL8jTz09mGhVBjHTv2flRQUPPDmOfhFmVk3/ntUpbvR5/GG8Ty5j+vzdBLR/hFEDWuBtK8HqqiU0vDK/aw+n/sg7xuyp37DkpCsPP/8cXbUJTP/mB/bZmvLcC8/SJcrA5tnfMW3hMar0Gs2oPo1xtxiR3FF58WuYuewM0X2eYUSjUhZ88w0bUnwYNn483SOMTo/jlgwvhj4/lsrpsSxYuReflg/z2MB2BEopU25wpB1YzYKYWBRNR/LsA9XIObePtdtPoQyuS8MwGxcyIDrEldTUVAyeUUSqi8goMlJw8TRptiB6PTyUmpor25bW2tmwmC3YHFJW0qsPF5kMuUKF6ga71IsSDrB8yXIStB2YNKYbqtIMDm3eyNFUqN+9OZw/h6VSCFprDvs2nkYRDCWOICp7mEnPLaFGl1H0qFPmkjQXXGTPptXsyvRj6CODqCZtt73qsJJ15gBrlm9AX3cgT/SqR9m+GTM5yXFsXbWVDHypFAgX47IIbVEX0+mT6HxrU9+vlLikQqq36opPziEuqhtSW5nK8WQdzXr1J/LveEX/58etOEEQuDsE7h+hp0th69q5fPvtSsxVWjNwpOSRqIPGXY4p7wIx0z9i+uYc2j/2NCN6daKKj4yCc7H8+ssy8rS1aRjhSnpaCTU796d9XW/SD6/m609+JSW4Jy89N5CAon1M/eQXUiv35uVx/dDm7+arKTPJjujD/z07nMaRfijLFkhhyD3Fkh++Y/HuRFw0lWjcaQAPD+xAoC2Rxd9/z8bTJVSu3ZgQ/W4W7Xdnwtcf0ad2MMUHZ/L2lCUUekfSuFVrZCcWs0cXzYjRvXE5sZK5W9OIatmSAN0Z9iZA1xFPMbR9KCeWfMXXy84R2aYLPdpHc371HJYdMdFt+OMM6xpF6q7lLNmZTHB0DbSOYkpcI+jQtS3VPIvYsuBnfll1lpq9RjPmgUhOrZ/NjNXnqfXAaJ4e1J4Q38uVC0zZJ/ht+iLcWo+gd6to/ORF7Jj/NdOX7aPA5oq7qxyrUUZ0l0GMfbgnph1f8/GqTLo9+jhRBbH8tnAjKQYZ7tIrts2CpmYfXnhqAHUj/HAxXWTOZ9PR13+I/h0bEKTQsX/JF0zbbOWh58fStUHZmj2HpZTz+1Yza95qzuk9qF0ngtLkOJJMlegx+BG6RFrYtngWMXvOY1VXomnn/gzq3YTCvSvZdKYYH28lulIV9dp3JNyewNKZs4m3VeXBUaOo5zjKjJ8XciLXjqeHEqPOQFCT3gzp3Zj8vUtYGptB/QEj6dcyhNOrZrJoVw4tHxzJ8D5tCNa6O22fc3Yny1buRK/yRmkuwS2iIY2iPDiyYjbrz8joOuxhOlWXsX3eb2w4r6THsEfo1cCdvSvms2zbSUpUATRs34uHHuiAZ8Y2fvkthlRZBI2jVJw6nohXnfZ0bRZM3Jql7LqopP2AITzYvSkhPmWeDOehT2DN4lUcy3bg5QYWVQAtO3SgboCemJ9/YH18KTU69qN1iJH9a1dyTOdDx0Ej6du2Pr4u2exZvZD5K3aQanQjqnFH+vXrQZRbDhvm/sqmc3ZaDxpB5+pK9iyezZZzdroPHU2PaCPLZs1gzeEsVBovyY2DMrgxg8cMp67LKebNXE6yaxQdOzRGlrifzfsuEt6+P4O6RJG0fRmLNl8gssNARg/qQtXAS09Zu4W8pGOsX72BU/lyQsMCkFnt+FVtQOvmdXCk7mOBtMYux51W/YczoGNTwnwuhwqNuWeImTOD1Qezqda+Hx0khltWsiNVRbtBw2kfamLHojnEprnRcdgoutZQsH/lPFZsPYlRHUrTDj3o07MTdcK0Vy/stxdzZONq9idDo94DaeqTxfZVGzhdGkTXQQ8QrbZTmHyM1QvnsiL2DHZtBM079qRL4xBS9y5j0Y5kKrcayKP9W6LMOMDSxSs5muVC1cgqKHRppBTLadZvON2jFcQuW8QxcxVGjR1Fo5AbrVot5cTmVWzcl0qtgY/Rq4Y3xrw4NqzbyblsGf4+epIyPWnROBKX0gIKkWM1KYiKCiT92H6yXOsyeHgX/G5LilErKcd2smb9HtybP8TwDtWR2Us4s2srW3cdR14tmtK4OFR16lM7wJWsHCum9GMkE0Hj6l6knEkh+qHxdAkvy5NXkpvK8UOHyHWLpGPb+s7d1FceVl06u5bO5Jd1iXR88R1GN610yftoIz/lGGsWL+OMNYo2tR3s2pRIjV7tUSWepCigAW0jZezdsg29tmzD3MWgHjxQxUQuoXTs0ABPsWH37igS0Wu5ELh/hJ7NRGFBHnn5ehxKNzQ+fmUhP5kLdouRgtwsCvRW3LV++Pl446pwwcVmIi87k7xiIy4qN9zdPfH188Fd4XDmpsrJLcSi8CQwQIvCWkJOTsEfv8stenJzC7EqPQkI8CurBvH7S7HDii4vm4yMDIotbgSGhBAU4I2rzE5xbiYZWfnY3L2xHZnO//2UxeNOj14wrpYiUlPSKDbJ0fr7ozAVYnC4ovXzQWnRkZWeg0Prh5fMSonRhtonCH9vN8zFmVxMLcRV44Ov1gOzrpBiowNPrS9+Wk8cxiJy8/LRGeyoPDxQe3rjI7HBTGFeHgU6EyovX/y9VRiKCpy/u3r5EuCrueqt3WGTHipLiE33plOPDlQPUlOal0lOYSlWe9mbv8MhQ+3jT6CfBltRJik5RnyDg3C16cgv0GOy2f+4kKXUJSEBUq4/SN6zlOVHHbTt0Zl6VfxRmHPZs3IWm5ID6Tu4J/Ui/P7w1thMenKzs8iRymhpJIFjw2JXltlcraC0KJeM9Cz0Djf8gyoR7OeFvbSA3PwCDFYX3NQafH3LbJqfX4DRrsLbR8G5bTHsS3WjZsO6RAS4k3pgBYu3ZdFqyAja1QrCxWTBzdsXb7XCyalICkd5S8y9UF7ybthMJeTn5VCoNyNzdcfbxxe1Uirzlo/OKNUf9cHTFfQFBejN4KX1ReulwlScT1ZmJjqzAu+ASgQHaFHaS8jMzEJvkqPRuGE1mnBxVeOlVmLSFVNixtm/1luN6spktHYzxfn55BfqsKLAQ6PFR+uFm9xOYVYGOTojrho/57pUo74Yg02G2jkONSq5HYOukNyMDPL0Ntx9AgkJ9sPVxUxRfj56kwMPrS9erlBSWIDeBF4+agpPxbLlUCaayPrUq+ZPafJeli3fi1ez/gzp1wq3gkz0DslG3igsBkpKLSg9vZ1zN+uLKNSZcfX0xtdHg5vy8lNWKh8n5TrMKyjGihw3Dy+8tRo83VVYDToK8vMpsbqg1vii1aivyoUonVuUI10npSilv6uVmEuKKDFL8/XBUynt3iygxCLD00eyqxJTcS7pGdmU2hT4BIYQ5Ke9QZoSO0adtFEB3Ly0uMutlBTrMNnleGo1ztx4UhUYXX4OGZm5GOwqfIMq4a9xxaQvoLDEjNJDi5+PBqXDSGFuFjlFJmQqNR4KG1aHi3N8FCSwbdMOsj1r0a9PV8I1N1AfpSns3hbLiVxfej7YlQgvBQ5jIptXrGbH0WLCavqQlZBLQJ2G1InwJefscbJcQqkTbGHv3pP4NBrE6D51biFp9RXPJUsBpw7tYucJPY2696ZJhAYX7CQf2kHMyhgKQhsQUJxKpl1N41YdqeZdzOE9J1BWqU+EaxaHjpvpMXYYUe5lX6RS+NVgMGKXu6L2cL0mibqV7HM7mf7xp6zLiObtb9+ha5VLlUQcNrLOHmDjhu3YorpRy3GYDWc19O1amRM7j+JRqyvtKhexZvFCTsvq0Uh9ge1ZQfTv0IgaTRoR7n2DTSbl8vgVjQoCd4bA/SP0/jEvKUxhR1qJcvVanH/c4B8nSkW97Q4Z8mv2+UspSRwuLmRvnMyYzxMZNeUD+tYOxkNeVrbN4ZDWuLngcEg73q7IYSXlKJFSIfxR5O33rn5PX+JyXSqEy7OwY7PaQS5Hfm2+hL89VQemolQO7TlAsaYmzRpE4av+63qhDvulOfxFqofi1Dj2HkpAHdWA+lGV8ZI8gwUpHD+TjMy/KlHhQXheV8O2LD2Ek4+zbZer1hJJjCWbShz/0N8OmzPNy3XpJKSHSslxvnzlU5Ir9WPs6N7UCXEn7fByFm3NpVH3nrSoG8bfzeHszNpvs+MipZ25ov+bYXZeF9JMLqWrKRPOZQL6j1n8Dzlwy66/ywmELylxZx/ShfKXTTnsSNpd4ntV6o0bTcKeyrKpX7H+QhADxoymRwN/SlJ2s2TlYVyj29CjayO0LpdCgDfr908glc1FyuQj/+u0Idee75ASiPyN+V5xXtk9KPV1aQfvzQz3p393IF3/19r0+o87nP1Jn/sjIZHDQl5qEhczi9CERlGl0tWlDB1WAxdP7GPnrv0UeUbRqFVrmkUHO6vgOCwp7Fi7kcOJSuo3DuDcnpN4NexMp2gZ25cv5lCeN3Wqqrl4Pgm/1qN4oncd3G/Jg2UjN/EkOzdt4oI1iLrNmtOyQRSaSxuy0o7uYuOm7VCnA2GFxzmQ60H3fg+gyT3EjiNZRDVsiPXMOtYlhTNu/ECqev+NWtC2UhL2r+Lbb+dQWPtRJr/wICGX8h1KL6QJh2LZuvss1bp0wXF0I2c1rekcmMnStfsJ6/wYD1QpZPOatWQEtKO5ZzxL9isY9tgQ6odp/lmZtn98jYgTBYHyJyCEXvkzvkEPDgqT49j428dMicmk+/g3eKZ/S4K9ymq/VujDYcNQmEuR1RWt1gtX5T8ra3TlHE26fAqNdjw13nhcqpPrsJgwWuzIVa5Ob1m5Y7HlsfHnz5mx8QLaanWpHuaLm7uGyHrNaVynCr4eN67fW6FtdccGV8rJdXP4ce4mCqS1mrXC8HL3ICiyHo0b1aayr8ffLGl3xwZc8TtyOLBazFhsDpQqVxTXJoWzmchMPM2pC1l4hteldrUg1Jc8oQ57KblZueiNKrTecgrzi3DzDSbA3UZmykWyShVovdywGvTI/atQJehWxY2UwDiRuLjTmH1r0qBWOFr3y/eLoTCPnLx8FL5BuJbkkWdVUUlaOKfPJU9vxVvriSk3lQyLDzUipUTtfyOO7LBRUphNalq2M6l3tRCfy+F1h4Xiglzy8s1og30w5eZgVQegsReRkpWPZ2g0IW4mcnJyMKuD0DrySctTUjUqFI/fiw9X/CtEjFAQ+NsEhND726hu7weNxblkpqeSVWxFExhGeIi/sxJFuQua2zGN3709t+zxKBvM7x5Op/fodozvH7VhpyQ/g6QLCaQXWPH0C6JSUCD+flqn+KzwAvwfzfl2neRwhiTTLp7nYkYxcrWvs95sgL+vs2JKuVWWu13DvxfbcQpBEyaLDYXKzfnCdfmQvN2XIgMuYJciAzKZU2zbbNYyL6+LFBeQ3NsK5/KWWz1sVjMmkxkUbri7Xk6Z9Pv9/fsYJJd6WfREGliZ11jyukubP+zIr9up/1fjkjyvTq++NLerohSSJ1Vqu8yjL7FweskddmfuPRe5AplLGSNcpO9cqR0XFOJCvdXLQJxfQQkIoXeXDFP2RfT7jrZrwmt3aUyiWwd2qwWzxYaLXEqHIYUJb/0h+G/h6rBZMVssZQXspbQkt0FA/FvYiXkKAoKAIFBeBITQKy+yol1BQBAQBAQBQUAQEATuMgEh9O6yAUT3goAgIAgIAoKAICAIlBcBIfTKi6xoVxAQBAQBQUAQEAQEgbtMQAi9u2wA0b0gIAgIAoKAICAICALlRUAIvfIiK9oVBAQBQUAQEAQEAUHgLhMQQu8uG0B0LwgIAoKAICAICAKCQHkREEKvvMiKdgUBQUAQEAQEAUFAELjLBITQu8sGEN0LAoKAICAICAKCgCBQXgSE0CsvsqJdQUAQEAQEAUFAEBAE7jIBIfTusgFE94KAICAICAKCgCAgCJQXASH0yousaFcQEAQEAUFAEBAEBIG7TEAIvbtsANG9ICAICAKCgCAgCAgC5UVACL3yIivaFQQEAUFAEBAEBAFB4C4TEELvLhtAdC8ICAKCgCDwzwnodDouXLiA9K+Li8t1DXl5eREZGYmnp+c/70ScKQjcwwSE0LuHjSeGLggIAoLAv5mAw+Fg9+7dfPXVV2g0GhQKxXU4qlWrxrBhwwgLC/s3oxJz/xcTEELvX2x8MXVBQBAQBO5lAnl5eSxYsIADBw7wzDPPoFKpkMTflYdaraZy5cq4u7vfy1MVYxcE/jEBIfT+MTpxoiAgCAgCgsDNCDjsNixmE1aHHJWrCoXs+vDqzdr4s7+fPn2aX375heDgYJ577jlkMtl1Qk8K50r/Lw5B4N9KQAi9f6vlxbwFAUFAEChnAhaDjsyk0xw9fpIMgyeNOvSgWVXNX/YqnVNUVIxDHUiAl/IvP3vw4EHmzZtH//79ad++PU5RabGCTIlKKcRdOZtXNH+PEBBC7x4xlBimICAICAL3EgGHsYBzx/ezNy4Tr4BA3JSuVK7VlHrhfyX0zKTG7Sc2Np7AbiPoUk39p1M2GAysW7eOLVu28MILzxOodeXEvl0cOZOGUe5Hww5daFs/DFVFheZwYLdZsDpkKBUKLu8jcWCzW7Ha5LheKVbtNkwGPUUlZtS+fqgVQshWVNNWtHEJoVfRLCLGIwgIAoLAPU/ATkHSEdbFrCPZozFDH2yDn9IFhasH7ir5n8/OlMXBLWtZfdBE/2fH0ND3zz16mZmZzJ8/n/T0dP7vhacozErlxJk8lEodx3Zs4pyiBRNeHk+jgIoI005JXgqHtm8hRd2YAV0b4OEwknsxnm1bNhGfLadJ3yfoU9/bOXibSU/KqX1s33cevLywm+XU69qXppU9KuLkxJgqGAEh9CqYQcRwBAFBQBC4twk4sBkKidu2krkrd6FuP5KnBrYm0PUvBN6lCRvS49i8ZjXHXJowflRnvBV/vp7v/PnzLFy4kMDAQEY9OgKToZQSkwylJZWdK2YTczaIJ1+bSLMKKPRspiJO71zM198sRNHpZT54tjMaFzsmXRoHNs/hu58O0GzCNCZ2DwSHhZwLR1g8cw75VfoytLUvx9YvYndpYyZMHEyY6719tYjRlz8BIfTKn7HoQRAQBASBfw8Bu4Gs80dYPGMmaw+nUeeBxxjetwO1q/jz1yvuzKSe3MOa1btxazWYEe2j+DNpaLPZ2LdvH0uWLKF79+706NEdm9lAbto5DmzfyPbDaYS2H8qo/i3x+etO77hdHHYzBenxbFw8m5WxCfi0fobJE7qhlYPDoePcoaVMeXs50eO/56WeQdhNeZzYNofPfzpGt5c+Y1hdC0e3/Mbnv5xj0DtTGFjX647PQXR4bxEQQu/espcYrSAgCAgCFZuAw0ZRZhwrZ89kQxw8+MwLdKsXiKe7ir/cb2vK5fiuTaw5UED7IcNpXbUsbCmlSykuLkav1xMaGur8v5KSElavXs2mTZv4z3/+Q716dbEYikg5e4zd27cTe+AEJdrGjH5qDF3qBv11v3eUpoOSvDSO797CyTwjmUdjyQodyeSJ3Z1CD/QkHF3Bp28tJXLcd/xfzyAsBUnEzpvCR5vdeOWrT+kUXMLZ/TF8NPk3ao37kpf61rijMxCd3XsEhNC792wmRiwICAKCQIUmUJJ9kph5M9mREsaTL4+nYcDNNw4YshPYuXENR0rCGDa8L+Gecqeg27NnjzNEK6VIGTt2LE2aNCE/P58VK1Y4K2K88sorSLnyHHYrxlI9+uI8Tu1Zy9zZG1B3H89rT3fH9/ZldLkl7rbSfBKO7GRXkpym9dzZPGsG54MeZfLErmidiK4Xeqbsc2yc/jZT4qry0TeTaaU1knh4Ix+/NQXfhz/lnZHNb+IpvaUhi5PvAwJC6N0HRhRTEAQEAUGg4hBwUHhhH0vnzOWEsg0TXhxKxE3Dp1Yyzx1iw9odWKp25uEHmuAhg9zcXPbu3cvRo0eJj48nIiKCSZMmUVBQwNy5c/H19WX8+PHXTN1KxrEtzJr2Exdrjua9Cb3xrQhwbKWkxe9m0aJtKOp2oKlfNst+m09ywEBeHt+fmlV8cbuB0DPnnGfzL+/x8eFQ3v/mA1r7GrhwcD0fvf0VlR79jLcfbszNZXRFACDGcLcICKF3t8iLfgUBQUAQuC8J2Mk4vpWF85ZTWGMIk0a3w8OZGqQUk80Fdw8VdpMJq8wDT/dLq/AsOs4e2MraXQlU7z6Sng38neFWi8XiDNlKP5s3b2bZsmUMGTLEGcKdPXs2/fr1c/5YzQZKdKU4XDV4uxo5t289C2MOEtZnHCPaRXB9YbQ7D95u0pF8PJZla3ehd9WiLE1h7/bd5GnbMXrUMPr0b0GQ7HqPnlWXxt4VU/l4sZ5xn31Nz3A9p/Ys5qOPYmg5aSrPdq585ycjerynCAihd0+ZSwxWEBAEBIEKTsBh4fzeNSxavg2/bhN4omsIRennObDzCHrvKJrU1pJx6hzU6EzLiLKyZOaiNPZtXsPeZCW9R4+kTtmCtT8Ou91OUlISP/30E+fOnaNp06bO31999VXCw8MoSotny/KF7Exzo2aNMNQqGe5+UbRq04hg9U3diXcEqJTM2VRSTH5hMWablYLUoyybNYekgKG8Nr4HVYO0qFz0nD+6nClvLKXas9OcmzEcVj0XDq7hm+9WUe2R93iqlYL9MT/wzXoY//EbtAmuGPO7IxBFJ/+IgBB6/wibOEkQEAQEAUHgRgQctiKObV3F2h0pNHt8Il0j5OQlH2fzuh0UaerRItLK/l2J1Bo+mjZBUm4QByXZ59kbu5M0WS0G9G+J5gaxSMm7t3v3bqZMmUJycjI9evTgww8/RKFQYNblcP7EAY4m6vCuFEFkRCjBQYF4e7pWwLCmjdKCVPatmcev89eSHdSbF/8zgg51AihOOcH65TP4ed5RIh54hudHdaF2RACWvIvsWr2Y2CQZ0ZE+ZCckoWk+hBE96qK+edaacr1Qpc0yVlMppaWlGGxyvL19cFddWhTpsGMxFJOVkUmhSUFQWBj+Xq5Ob63DZkGXl0VqZi4OdRBVw4PxUP7FYkqHHauhiOxiOwEBvijlLmC3Ysg+y7adh8kweNCgTUeaRF4dqJfWbhZnnmDj2oMYteE0atkEVcp+9sanYcQVT7U7KjcPAkKjqFevOj6uFWRB5220mhB6txGmaEoQEAQEgX87AbsukT1bt3AgoxJDx/SmktJGbsJBtmzbT4mmJoGG4+zLCuXxZwYRoS4LqtrMpeiKdVjknvj5qP9UnEm7b6WUKj///DODBg1iwoQJzvMdkqAwGTAYLbgoXHF3c0VZYStHOJypYPKz0snMK8aq1BIaGoy/txuW0iJysjLIyjfi5h1ASEgA3mo3XGwW9AVZpKZmobOAm6cPIZJo8rz73jyrUU/C/lUsXL6eFI92TJo4huqS1nJY0GedZe3yzRT5ROBrTOZkuoruI0bQNMiFhIMb2HIsn5AIf7JOHiDXvwNjHulG8A3zAjowl+Syf9kPzDwbzgevjiTA3UUyPFZDPvF7Yvj4za+Q9XmLzycNIOAKLJbSPLZ9P5H/W1jImNcmM7prNJas48z+5DWWFHfk/ZdH4FN0hGULlpNX5SFee7YfAW73110shN79ZU8xG0FAEBAE7goBu1FH2oUznDgZT6HdneA67elQLwi5w8LFw5tYHrMZU6Wm+BQc4bSyOc+N6UfE/5jkTvIepaSkcOTIESIjI6lXr95dmetd6dThwGazYrHaUahUKGQVw/MkecwKUuNYPfcL5h2N5IOpb9IwAGylBcRtnMHnG0r5z4tj0JYcYeaX85D1nMi45g5mf/0DjuZjGdmpEqlHVvH1tO20n/QJj7e9fs2h3WoiLX4r095/nw2KfsT8OIlKHmXzl/rPO7uPj8c/ymplVz787EP6177k1bNb0KXE8sHrH7P2tIqJ387i0ebemHQpLPlgLF8mdGbW9JeIIJ0t8z7i3V+zmDr7e5o5ler9cwihd//YUsxEEBAEBIHbSMAhOUxufLi4XJebTnqwJ5w4yKHzBVSu25yGNcPxcpVJT2LyU89yMv4cdp+qaCzZ5MqCaNKwFn7u//t+UavVislkQqlUolLdQiVbh4M/m540aZfLxWdvI9N7oam/sHsZmOtsb9JlsmPhR3y7yYe3vnqLRoFg1edyaPFnvDInmXGffEYX7Vm++Xgmbr3HMyDkBK+/tJhub/3Ik+18ybuwnykT/4/sLu/w1fPduCoFtN2GPi+RrWvWsGt3LHuNjZkz7RVCfxd6Niv5ifEs+O491qeW4tPkP3w7qaczpG01FHMs5ieWJqRzePU5Hv5iFo8288JUkk7MlHF8caotv05/iWrupRxf9QlPvbyVzxYtoG19f/IunmB37F4u6NW06PUgrareu4mphdC7F+47MUZBQBAQBO4gAVPBRfZvXcOaHacxXPtYl6kIrdWSnv37Ui/wcoxM8qwY9Dr0JjseXt54ul3e62qzmDCazCBXIceGDTlubq5Iy6zu/GGnKO0s22MWsCk+H9k1njGZyptqjTozeEgHAu/y+rc7zsZmIDdhN7/NXMtFvVXSdFcdSo8AWvR/hP4tIq7K3ecUeos+5tuNWt786i0aS5XbbCayz+7guw8+YVOWliaNa1M1uhl9+7dGmbSGCWM/I/TJz3l3TBscSQeY+uqLHKs/ielvD+Jy1ToH5tICjm9exlFTVTSJC/n+eDizvn+VUHXZ4Ow2Cznnj7M6ZhMW90zmLtPx8s/f0DtMRknyfn5bdZ6wyCK+f38jAz+bxZiW2ktC7xk+PdaUad/+H9WQatzGAAAgAElEQVQ4z+Kpb/Hrqer88O1/USeuYtEBM01bh3Pgl684FDCcaZOH4HPHDXJ7OhRC7/ZwFK0IAoKAIHDfELCbS8jLTic9W4ft2lm5yHDX+FOpcghayWMnpfnV6527YdPS0iqkJ8zT05MaNWoQHBzs3PxhMejITksmq8jMtTrWRabE0yeI8PBAfl+XX1RU5Mzjl5eXVyHn908vPCkULrFp2bIlbm5ukjrDpM8lKTGdEuv1/k6Z3BW/ylUI9bt6HaUk9LYv+pjvrhB6OKyU5JxjzbwZrNyXRFF2JrJqPXnptWep55rO/E/fZH68irbdOlJFlc/a2fPxHPrxVR49u8VAxoktxOw30vmBllxc+gEfHQ5n3rSXCfQom7XdZibj7F5Wb0igRc9Avh03GUu/T5j2VANOrF9KnGstmvme4KUXFjPgk9mMbetXJvQ+Hcc7G3x4+un+qIvOci7TTsOeQ+jdNIyso+s5ZqhBx3qurPv4WT4925IFK94g6p+CvsvnCaF3lw0guhcEBAFBoKIRsElCLzOV1KziGwg9OR7e/oSEVcbHrUzoSZUqpAoWcXFxzgoWFe3w8/Ojbdu2REdHlwm90mKyUpNILzJfF4aUhJ6XbzARVYJxc673d5Cdnc2WLVtITU2954TeX9lDmpuPjw+DBw/Gy8urTOjpckhISL2x0FO44R8WSZj/zYWeWZ/DgZU/MfeIOw8/2hUubOOXn2Og/QS++E9nTKknOXAonjyLKwr9KWbP2k23N3/g+e5VyjbjOKzos07y2yefsZs6dKmrJX7TIlYl+/PCfx6jY9ceVPdzwW41knJ6CyvXFjLw6Q4c+WwC7+wK4M23RqE/d4aoTn0IylvO08/Op98ns3i6feAfQu/Tw/V5/83RhLhZUKm1BIUEoVY6KMlJ5Oix8+htLiSvm8oP55syd9Xb3KvF5oTQq2jfSGI8goAgIAjcZQLm4nSO793O9gMXMF61JsuBw0VJULWGtOvSmRp+ZeFZKfWJ5PWSSpZVxENaz6fVavHwkNxAdvTZSezfsobd54uuDt06HLgovQiv3ZJevZrjeyl0azabndU4jEZjRZzen45Jyj9oMBic9rn2kNYgSmscJYEXFBTkTFODzUhByhGWLdtOeontKjaSKFS6+1KvS3+6NQi5Kgm1M3S7WPLoSWv0pM0YNoqz45j94VtscxvF9+/1w7XgAkunvsuc7GbM+OI/BLlaMZXqyM1KIGbaJ2w0tGHy+89QWystB5DWCdoxFaawL3Y/GRYVHnIjR1bNYHFCIK++9BRtWrUhQgs2aymJJ2JYvNqFsa/0xXR0Ec8+9SGFNQfw6JA+PNSjMUVxC3h63Gx6f/Qbz3au5BR6qz4dx+fxbflp2otU93ZBLi97QbEai9k7dwrzzwcx7LG+OGLeZNLWqsyKeZvq95T1Lw9WCL171HBi2IKAICAIlBcBKWRWmJdNdn4J9us6keHmqSUgOAiv3/OllddAyqldq7GE/Ox0cnSW69ahIVPgofEjpJIf9+j0nNR0Oh0bNmxg6dKlzrDstZ496XcpnP3II48QGBhYRtphc66JS03NwWi7PnTrIlehDQolWOt+2RPqsKHPOUvMjE/4fquvczNGh2gvjAWJxHz7LrMv1Obddx8nwiWd1TN+5aRvD954qjvuFj256QnsXr+CTaeh9+NP072+P5bCRFZ8N42zft0Y93hnvIwmLDYrRl0qK79+h6nHKvPztNeoHxGAq8yOqTiDPTHf8WtsEK9+9hQRlnQWvjOWL07X4bPvJtOhsoXjm39k3LgFdH9/Oq8Oa4Q96wQzJo/j8zOtmfH9G7SK8kbpXJDowKTPZu6kgXyX04lPPx6DftaLTNoQyPervqS9r/v110s5XaO3s1kh9G4nTdGWICAICAL3CQHJgyP93PCQvHw32H15L03dYbf/+a5bFxdk9/iu28zMTGe+QWn95MCBA68LOUv2k7x54eHhZevzfj8cDux/ut1a2nQru0rsSGH+5GPbiFm9hn3JXvQc9BDdOjYmUGkiLS6Wpav2YA+tRZSvHJ3RlTqt2lMrWE7qyf0cOJ5AiTKQek2bUrtaKGqFDV3uKWa++wGnKg3gvy8NIVQu5VksITkulmULV7A/24eho0fQsWUdvF3M5J7bx4pFC9idHUCfkSPoUT+U/NMb2RTnQd/BHfEqOM2qFQtYFHOGyC79GTKwG+qUWBYsWMC+gso8OGgg3Tu3IkxT5r6V+opb8x2fzj9BeIvONNKmsnRdKp2ffo7B7WqjqQj19P7HG00Ivf8RmPi4ICAICAKCgCBQkQlIAj0hIYFvv/2WTp06OesBl9chlXYrLc4jL7+IUqsMjdYXXz8tbk6BVkpuVhbFRhsKpZtzN7av1guZ3UR+dgbFJjkeGi0BfhoUzk20DmyWUjIuJqFXBlI1PMC5IUba0V1anE9OXiFGqwKtvz++PhqULnbM+gKys3MpsSvx9gskQOsB1lL0pS5ovD1wmHTk5ORQoDOjUmvw8/dHYSogO7cAg12JRuuDn5/v5aocUshYl0PSxWxsrhoCtAoK8vR4BFQiyE/qs7xIll+7QuiVH1vRsiAgCAgCgsAlApL4sNusmI1GZ9JfuacGddnT/brDZjFQkJNBTpEVTWAolS7t8nTYytZ1FZcasdnBRa7EXe2Fl4crFSR/cIWwt5RncOfOnfzyyy+88MILztrAd+9wIHlP7ciQ/24khx2bzY6LXPEndpNyHF6fr+9OzkFyajqvzntQ2F3LSQi9O3nliL4EAUFAEPiXErAYCrlwNJbVK7eS6V6Twc+MoZn/9XEwc3Emcfu2sG7rQRIz87B5RdJr6Ej6t47EkHaOLUtnsGLfOUwOFWrfcNr2f4RBnWqXe81XyXNlLtWRl5uDzmzHw68KYX43qtdlw6jL5fypUyTnmvANr0Gd6hHO9YzO0mfpiSSm52GyuSBXSbtYo6hWSXtbcwpK6/NiYmLYsWMHkye/h8ZTSfKZs6Tk6HALrEqdWlXR3IuuqX/pvXOr0xZC71YJivMFAUFAEBAEbkpAynemTznGqt9msDzJl7GT36BbyDWVLRwmclMTOHkyBZlfIPaMY6xZtobMwC68+vYYtBnxbN+4A7N/OJX9NMgUHlSqWp1qoT6XQn83HcY//oDDaiIvJY5NMQvZdLSENmPe4rG2/te0Z8dQmMGxnZvZeTyJnOxUUgsUtHhwLE8MaIQ1I5FN835gdVwmCoUbrpogmvUezuAONbiUqcZZv/XPVvyX1fK4uadLClXOnj3buUt4wrNPknB4G7viMtAXphB3Tkfjoc/zTK8af1pT+B9DEidWSAJC6FVIs4hBCQKCgCBwHxIousDmeb/w60EZj77zGt1Dr/GIOSwYSvTojS54+Xgjz41n9a/TmXM+gAmfTqRy/ikOHkgnqm4tAvy88dRonRU4rq1uUS7kHHbMpZkc3Dqf73/YQ4PxU3mxh5SA+YrDYaYoO5n4+AzcKgXjknOW9fNmssvUhPemTqRS3lk2xexAXbMeEX5eyBWuaIMqE+Ln6fToSWXkLp48wHF9EJ06NsD7UkpCS2khF+MOcVavpUXbJvhdLkhy3VSllCpnzpzhs88+c67PG/xgf1LPn6LE0x9H1mkWfvctiTWe4dfXe3MLBeTKBbFotHwICKFXPlxFq4KAICAICALXEpCE3vwZzDjowsi3/3u90HPmTytbnyXtejWknmDNwrlsN9Zl0ov9sJ7bxZJ5m8koMlBiNOEV0ZT+QwbSukYAd6ZamY7T+5Yydco6Isd+cQOhZ8NiNlBqdMFDo8al4AKxc6by+V4vXp/+CpXzT7BxbQLRdaNRe3oRUDmcSr4ef3jW7GY9KSd3sGTVPjwa9ufh3o1RWwo5t389yzafpVq3YfRvE33Z+3eDK0yqBbx//34+//xz3nzzTerVrYvZZMBmLeHs/i2s2BRPZO/HGdEuQnj0/iV3qBB6/xJDi2kKAoKAIHDXCdxU6F0xQouOC4djWbP9FEHtBjKgRRgWXS6pqdnoS/WkndpNzJrd2Gs8yH8nDiPS+y/cXLdt4jcRes5+Lm8k0KefYf3cH9lmb82bE3tiTT7AkrmbSS8soTA/ixL3qjww4jEebB1ZVjtW2vGpz+HUwe1s3H4K73rtqOudy44d8QS06EPfdvUI1Fz2gkqirri4GMmL5+9fFkYuLS1l48aNzjV6U6dOxd3dFWNRFoe3LGf5mu2czHal6+jneKJfEy5lFLltdERDFZOAEHoV0y5iVIKAICAI3H8E/q7Qs1vITznD3j2HKNbWolP7RgR5KJ3r18oy+9nRp8WxcuZPLD/rzrj3XqdzuNcd4PV3hF7ZMOzGIhIOb2dVbCI1ew+lR90ALIZisjKy0ZUayEs+TszCpVzw6sR7k8dRW/t7IFVKGZJD3O71zJ4XQ0JJAN1GjmFwxwYEel0Ws1IVEmlnrSTopDJmkyZNwtvbm/T0dL777jtn3rz33nvPKTytJoOzpF3KxbPsWjWfNec1PPX+pwysdalg7B0gJ7q4ewSE0Lt77EXPgoAgIAj8uwj8IfRkjHznv3S/djPGJY+YPucixw8eIksRRtNmdQn2VGK3OnB1u7yqzJybyJZlc1hxRsXjk56jafAVSX/LjerfE3rSxo3ci3Hs3HMMl4gWdG5eE43rlTWAHRjzktgy+zu+jzXz3Fcf0DVU/ceoLSW5xO1Yyo9zN5Jn86VR31E8OaQ1PlfEp6WSbJs2bWLv3r0cOHCAxx57zPlz9uxZZ8h26NChPPjgg3+06QyJW/I5ueNXXn9nMx3encuLnXzKjZRouOIQEEKv4thCjEQQEAQEgfuWgCQ0rLlnWDNzGr8elvPoW2/SL0qD3JLvTKey6WABTXs9SEO/InasW8HOczZqNq5HJbWVohILnoF1qRNQysV8O2FVw7Bnn2HXrsOYQlryUK9maFVXCqnywqjj9P5lfDNlHdWe/JIXugU6w61WqxmTyYbSzR2V3EZR5gUO7DlMqV9d2jSJwlNuodQow9u7zIPmIpNhyk8hdtmvLDqj4flXxlPH91Ld4JI84netYWVsIuGtOlPDPYc9sUdQ1unNsL4t8L9Ul02qXyuJvby8PJYsWcK2bdv48MMPker6fvDBB3zzzTfO0mbOHHZ2B3KFHIcpj9Oxs/nwx0SGfvQJD1QV2zHK60qpSO0KoVeRrCHGIggIAoLAfUnAgcWoIyVuD6uXLGN3upI2A4bTv219Qt0L2L16PnM35dLj0VHUdT3DjJ8XciLbjo+PJzKHHU1YPbr2GUDl/B0sWncQe0AU0REhVK4STZ061QnWXt7QUF74pDx6Jl0aezb8xpdf7yB69GT+O7QeGrne6X37bVUqXUaNpWVIHitn/sqmM1CnUU18VVYMFqhUtwfNtSnsPpVP5ago3I3ZnDqThEf19vRpWxt3BdhNxSQd2czCdXFUat2XB9rUwlum48zBHazfFod/ywEM6loX9RVJfG02GydPnuTjjz92ljKrXr0658+fZ/r06ciwUJAez6b1R3GPrkeoWwnnjhwi1681w/u3RHsnljWWl0FEu3+bgBB6fxuV+KAgIAgIAoLAPyVgt1nKylhl56G3SulTAgjw06JWWCnITiM914x/5TDU6EhNzaTEbHemk3Mgw83Th+CQSihLM0lOy8Yo88TPV4uPry/eatc7UrzAYTVTmJXAgZ2b2X4og8D6nejduTERPnbO7oph3vo0Og57hHpeF1k8bxVnC8DL01WaAOqAKrTp0Y/KhXtYtuEAFt+qVK8SSkhYJDWiq+CrLvOs2QzFpJ07zqkiDY0b1yZALXn5pA0aBSTGx5Pl8KVBkzpor8kzLdWzXbduHZ9++imSp2/kyJFMmDBBUo7kpx5nxdwYEu1+1KhZnbDwCKKiIwnxvhOh7n96tYjzbicBIfRuJ03RliAgCAgCgsD/TsC5yUJKFCy7iWi7lH7F4XJncuddOROHHYuplOKiIvRS7VZXNd5aLzxULhglAVtoxts/AHcXAzk5BZis9ksbR1xQunvi6+/nrLGalV2AWeaKxssLLy8NarfLqs1ZfcNowCJzc+YH/OOQwsNms7NNlbsHymui1FJYPC0tja+//top+H7++WeaNWvmFIlWYwk5mVkUmx2oNT54a8tyD94Hlb3+9+vsX3qGEHr/UsOLaQsCgoAgIAjcPwQkT56UKDk2NpbBgwf/kW7lCrV4fxRuvX9MdsdmIoTeHUMtOhIEBAFBQBAQBMqPgCT2pLx6UpoVheL6OsLl17NouSITEEKvIltHjE0QEAQEAUFAEBAEBIFbICCE3i3AE6cKAoKAICAICAKCgCBQkQkIoVeRrSPGJggIAoKAICAICAKCwC0QEELvFuCJUwUBQUAQEAQEAUFAEKjIBITQq8jWEWMTBAQBQUAQEAQEAUHgFggIoXcL8MSpgoAgIAgIAoKAICAIVGQCQuhVZOuIsQkCgoAgIAgIAoKAIHALBITQuwV4f+dUu9VAQU4hdncNPhoPFLLbm4/cYbdSUpiLzu6Or9YLleJmmeX/zqj/7DMOrAYduUUG3D298fRwRf4P5mO3mijOz8Ok9MbHywOV4vYyuZUZ3vfnOuyYSosp0Fvw8NTgdYfKR933XO/UBG0mdAW55OpsePoFEaBxvWHPDpuZEr2OUosLnl7eeLjK79QIy/px2DCV6tHpzSi9NGg8ri5TZreaKdEVY7DK8PLW4q66ptTDnR1therNLtmuuIgSiwsaX388/iIdnrP+bqmOYr0BlXcwWnfxXVqhjFlBBnOfCT0HBRePcejkRfJ1Rlz9o2ndrj7+rkaOr13OXl1VBvdrjo+b8s6Uf3FYuXhwFXPm7canxzCGdajn7Pv2HQ6KLx5kybxFXPTtwuiH2hHuV37Fve3mXA6vX8aivfl07D+I9g2ror7qC9pBQeI+1u9Ko2rTVtSvFoz7tbV6bEZS43aweMkG7PWGMbRbQ0K971JiT4eJxANb2Jcmp16zZlQP9UH5N78n7SYDZhcFSqUS+RXnmA1F5BeUovT0xtvT/bYL+1u9dgyFyexbv5LN52V07N2bjo2qUO4SwFHMqb27iMtUUrtpM2qHef/lNOzFKezffYAMeWWaNGtM+LWFPW8Vwm0835ifzOF9h8lVBNO0dTNC1OVH024sJjUhnkOHDnIqqQi/2u3o17c9la7TemZyk06wYc0Wkm2h9OrflwbhXrdx1jdrykFpXgr7N61hT4KZRg88SNcGYfxxl9sMZCUcYd36HWTIqtHvoX7UDr6xYL1ZT86/260YSooo0llw1/ri7VFWN/ZePBwWI9kXDrNh7UYSiGboY8Op9We3i8NGad5Fdm+MYdupUtqN+D961LhL36V/CduBuSSPk7HrOGGJpm+PFvhWWBM5sJqKObhqPmdUTXmwbxM09+KFdM2Y7yuhVxC/hl9jEqnRpgX+xgTWrjxBs4kv0y3cTuz3H7E0vzGvT+hHsGc5FsGWahLabCBToHBxUBi/jrcmfYF14CTeeLijs+/beZgLTvDjO6+xkX6899IQ6oRo+LN3Y+kt3+pQoJDLnMXC/9bhnI8dF5kcmcNI3LqfeGP6Hno+MYmhXRugdb/yweYg49hKpi+Kp9EDg+nUJBKva9/UHTZ0yVv56NVPyGr0Ai+N6kL1wLt019tLObp6JitOK+jUpw8talTC9SaOhdL8ZI7EbmLzriTCuw+kV5v6BLlLJznIPbePbfvOYpaDXucgomFrmtevho/bXfZWOGxYbQ6nDR2WAnbP/5pvNuXTZ+QTPNy9Prfz1eOG15Qjj11LF7Ljgop2ffrRtlbAXz8W8k6xfPFKzstr8UC/3tQOrIgPr7IplGacZO3ydVxURdNv8ANEacpprHYzqaf2s2PvSey+VYnw90DpFUzNOtFoJQM6HNjtduwOBzKFC7r0eJbMnEFssjsjxk+kax3fv3W7364PWYrT2bN8NnM2naP+oxN5smuty9eZw0J+yhEWz5rNzuQAxr48iXaR7v+oa2tJPueP72XHvhOkZedh01Sj50MP0Tra/0+/B/9RR3foJClCU5x8jJWzvmHhuXD++/k7tPK/unO7vex+VirkWPRp7Fv9E5/PiKfXu7N4svntfb7cnmk7MBSlsmP+D2wxNGXC0wOo5HZ7Wr79rTgwl+axdupb7HTrw6vP9+LO3jm3f0ZSi/eR0Cth5btPMN88kI9e6E2gqpRjMUvJavwwPaI90KWcI8OipXpkEK7y8nvwGjIOs3ZnKlEtu1ArRI087wjvjnuNrB7P8ebwTlS6zUIPewYL35nAvIIuvPPSUOpU9v4TD42eI2uWkOzbnfYNgvH5my7+0rTDbDqYTUSDltQM01JwZD4vfhxD+5ETGdK1IT4eV3swTMWZXEzX4x1UCT9vNYoboHaUHmXKc69zLvoZJo3uQo2gu/XlZKM4K4VMvQz/oEC0nm43fThYTTqyDq7g/U+Xo+n7FE8O7kyklxy7PoFFP/zCaXldOndqgunwEjYme9Nj8ADa1g7hLklZpwDNORXLvmQ5VWvXp3aYBydWTOWzFUl0GTqa4T0aXva0lM93DGAhPyON/FIZvkHB+HrehIZFT2Z6JiUuXgQGB+Kl+rtvJeU2gT9t2GbUkZ2VjcFFTVBIEOpyWoZgN+axc/ViNh0rpM1DY+hUyxuHwwWlSom0esJckEbcsZPkuVaiaav6eBSnsGb+r6w9WsrAZ16iR907/LgyF3FswxJmLNtDlSETeKZHnSteKBwYCy+wbuFvxByEkS+9QseofyL0LBTlpnEmLgmTyo3S1AOsXrcHdZuneXVUezTl51wt1wvNUpBI7OKv+HKLmpenvk+bK4SezVjIxbh97EnxZkj/liis+ZzZPZt33t9B+/fmMq7F3fum+SsoNquB/LSL5Nq0RFYJvukLdbkCvknjUug8O+kM+bIgoqsGlv+L8B2Y7H0k9Ar5+YnefK/rxTcfjadphBZbURZFSj/czTkknU+gwDWCFrWCKc29yNmEDNzConDLO8fp5AI0kQ1pVisMD5W8LKxryufMyZOcTcpCFlCdZo1r46+Wo0s/x9kL6RRaPajZqD4h3u5/hO7suiTWzPmSaSuzafPgEDp3bE8j71SmPPcGaa2HMLhRIPp8EwHV6lGvemXUzr6sFGQmk5SYTE6pimr1GxDup+b3iKe5JIcLp+JJ1KupVdmDjKQLZBk9iG7YgOhKPqjkeSx5bwJzczryluTRq+yFITeVM3HxZEifa9CEqr52UuLW8eU70yisMYSHeremVaPq+Kv5f/bOOi7LbOv7X7q7uyQEAcXEblEsFMUG7K4xZhx71Bm7WzERAzuxuwMDpLvhpps73s99o44zz8x555z3Oc8573m8/uFzfdj33muvXb9r7d9ai9ykOJIz86lTt8Dd1Q79r6ydotIUIsK2se9aPl7detO1W0fMiu+weMNFvHoMwMNclXKhCrYN3XG0NECZSrKSEkgtBit7B8z1NVGUWrcEGcRGR5NWUIuxgyeedkXsnrOE+AYTmDmkKcrFSaQW1KBr4YCVtoic9ExqtUzQEhaRmpqNWNcGDzdHjHXUZIdadVEOqWmpZBZUoW/ljKONMRrKYvJTE0nOyKJcXh8nZ0fM9JQpyUkhOTmDQqE2zm5OmBto8fksrivPJzkphWKxFjb2NhhqKsrKpyRnIhBp4eTqhMVX5T+vR0nqTRYuOoio4yjGDeqCg5YCRa/DWLb5JuZ9RjOyd2tUPxxl6fYHWPqOYWTvlpgqV1OQkUpKbgXq2lqIy3JIz6+X38lcjbzkGBKyK9C3dsG1gSXa8pVkpKaSWyFGS1ONstwM8isVsHJxw1ytipSYj2RVKGHt0ogGlkao/+Gds4jyvBjOh2zn/AcFmnbywbdrM2oiT7LjUgKN23SgibU6JUJNGrg2xM5cH2WpgiXV5Gemk5qaSYW8DtYODlgaaX+51hZWFpOVnkZemQQtLSXKCrLJr1DCxsUZU9VqkmNiyK5QxrahGw2sDRGX5pOelkapRAdrGyu0KCMjLZ1SsRqaSkIE2RmUyhvi4uaCtZEq5QXZpKblgLYFVmb61BWmkZ5bgaqOBuLyAjJzqzB0cMHeWIm8xFgSc6oxsm+Ii4MpkpJsUlJykOiYYWNlgFCQSWq6AEUDS+xsjEH6/7QC5DQ0UBKXkZFeiJqpPc62+lRmJfIxuQB1Mwdcne0x/B0gFdVWUpCVRnJaFrWqRtjb26IlEpCSlo+cjhl2lnqUZsSTlC1AoqSOokSMopouFrY2mOmqUJafRXJyCkVCdSxsHbC30P8yF2VzSyKkvCiX9NQM8ktqUNE1wc7eFmNNyE18QejeEB4kQvuBI/Fp7YaDtTFSg7mwXMDH+2c5fOomBYbNCBjWBw9zFV5fCePikxza+vbHRr2aGlVTGrq6YGmgBhIxVaUFZKQkkVlUh7apLc6OVny+eZYC2Jz0JJIyi1HUNsLGzg4jDaiqEaKkoEhNSSbxSTnIqRvQwMEWFUk5aYnxZJdJ0DWzxdlGm8Q7Zzh4+hHW/jOYJAV6EiEVRbmkJKeQnhrHw7t3SKh0YPIP82jv8I8APTG1NdVUVglRUYXs6HucvvAEzWZDCPT1QF1OQl11ObkZqWQXVqOqrYt8SSophXJYOrpiZyAhOeo9qSXyWDp74O5ggKi8SLbuCquk/DhtSlLiKJTTx9G1IYbk8+HtR4oV9HF2b4yjicbvjmhpe2VkJsaSkJaPkqkjnq6OaMlVUZCRRFp+JWo62kjKs0nJrsakgRuNnK1Ql5cOh4iq4nySEuLJyEjk1d1LPMxvyKKtP9H6E9AT1VWR8eEhx/bs5G6FKzPHD6Chgxl1KedYtjQC98kr6aiRTJ5YBydPL5xl8kkQVleQlRhDSkE5CppmuEmtwJ9vGcRCqkvzSExKpwJ19LSVyI6Po1LDEncPF1RKEoh8l0StpiUeTRtjKS66RcUAACAASURBVLVYS0RUleUR+zaKrAo5LN2a0shcg9K8ZGJiM6hR0sbcxgatmixi04vRMLDC2kiOzNRsJDpWMmNLdXY8CRkVaJsYQGkGCekVmLl44mqpRtr7V8Rk12Du3BhPF1MkgjQ+xGcjr2OOk4sltRlxxKUVoaJvhXNDC8R5qcSl5CGnaYiuUjEfP2ajYeWCl5sFJfGRvInPQ8OyIc28XPg9S0gsqiE/KZb47Hyq5fRwb+KJZmUqHxOzkdOxoZGzCaUxz3iZXYuOpgZy4jqEEk2cm3lgpARluSnEp6QhKFfAzqMZjib/yDz+5yO9/yCgV8eH8BXM+PkCqo0608u3H/18WmGupURl7hsOrl7DA42B7Jzfm9r4q6xZe4Aix170aKRNVuR9HqVoE7xwDt2cjZErjOPuk2iEqupUpH8gSqBN34Ch2Fa/5OqLIsysNYm/F0GqXgcmBXbFQktNZgmSVCRzZvcy1p0qpldQMD26daCxZjprZ8zmqb43/ds4UvjhEW/yDRk5dRId3cypTHnO3ZdpaBnrkfPiJh8VmzBylC9OhpqyQ0BUncudI5vZfCWHHv18MBFn8ODeEwS6rZkyK4hm1kIurJhJmKATy+YNQif/FY8+FqKpWcfzazeocxvMlIAW1KZeYNG0rdS2CGakXwe8G9sgiLzN20I1jFUFPL77Dl3vQQzu7I6RVv1XobQ/Z/euZOv5EjoOCKCXb2dMCm+zeMV+NNy60LKBBnEvnyEwbM3oIH88LcW8OL2PfXdK6DNqLN2b21CW/Jo3cbnIyYtIj4umUr8VA3toc3LpCuIdpzDL14TIm1dIV7Kldbu2OCikcDLkAC+rrWnl1QC53A88/VBKi8FB+HdqjHZlKo+fvqdSWYO6nPe8SVGkbd8BeCjHc+uNAD0dSM+pxLFJa5y1C3jyIhklPQ0KEnIw8e5Ia09H9D9dJ9fmx3Du0F7uFVkzeNRg3JTTuf84AXldDQqTczFq0Z7WjZ0w+P31c9ptFi06iLDDCMZ+AnrRp1bw04lUOk2aypDOnqhl32DJD3uobDSSiUE9cTGsIfbhBUJCb1Nj6EJjJwPy4l6TUKiCs2djrHSFJLx6QnKdFX2GDqNzQ3XeXDpM2O0E9Jya4mQoJuHNGwqVLfDwdEZHnM/rJ5HUWXgTMKwfzRyM/sAyJ6ai4B3HNq3lzHtV2vn60b9XC6pfn2DzsYfoObXAy0qed68/It+gE8MG+dLYWomUd6/4kFKEgnwdqR9jqDRwo7tPJxktQPoRVFuSycPzRwi/m4SBaxMcDUV8fPWOUjUrPD1c0K7N5OWLD4it2jJsaD+cVNI5d/QIr8rs8BsyGC+9bC4cPcTteDEuTTwxFqXy4l0mZq38GOrXHrXMB4QevUiJdVeGDOgI789yKPwhQnNXPB11yXwXSVqVBi4enliplRP1+hXZig3oHxBAS91szoSeIUXbgwFD+mBR+Ibw0EvkGHvhP9wX3bSHhB4+T5qCKU0a21GZFEVMTq3soHcxVSIt+g0fC9Vp13cI/p0b8cVgLaomLeoFL6PTESsqUFktwdjeEye1FE4du061XTv8e3uQ++IRyRUqmBvI8e7hI3JV3RkyaiA2ojTeRiVSpahIcXIMWUJzuvTrRwu7TwwgSR15ie948vwtZcrGGKtWEhsdj8ioMb17t0ez6A2Hd+3hQYoyXQNG4ePthp2lUT3Qk/Kfroey88hVCq27MDa4P55myry6eIAjl97j3KEn1mTwNk6AZSs/RgzshE5lCu/fRJJRqYhcRQaxKRU07DKA3q3sZBYMSU0xcc+vEXbuAbVWXQka2hXVgnc8f5+JeZN22Cskc+3KQyp1G9OznTXZMdFk1qqgUJLMx0wxTTr7YF30jEOnH2AlBXrdGlCUHMWz5+8pVzFER5LNvYgI4oWNmPXjPNrJgJ6E8oI0Xt2/xbPoDGpR+JViIpEgUVTHwqU53Tp6Y/mFtymUfUi+uRfBpRsPyVFogP/YcfRqbI4CEmrKcnh5M5xjZ56h7NIBb+s6oiPfk1GjT/O2TdGpzuLDm7cUqDUicOp43JVSuXHqMKef5OLSsTs2whQi38VTrduQ9i1sqMqKJzIyEWXX3kyf0h/LzwY0iYhyQTpvnj4nrUIeUWECr2LKaDd8Mv0aqRF17xyHwq4jtG+Nt7M6SW9ekVxtydDJU+jqpIYgPZr7d15QqWuLgTiLR5dP8aTSi+W/AXrVpL27w561v3Bf3IofZwzB1cGcuqTT/PDdcYz6T6Sdfg6Rrz5QbdudWTOGYCEqIv7lPV7nK2KqVsLrF7HoNPcnqJcHMqwnrqMk/R3njuzlYowiHXw6oVX4kRevY1F2bEc7N10Kkz/y4lUSlj3GM31YUyQpb7l2/yNKhtqkPbtDvFJz5n8XgF5JPBEnjnLudQW+06bhmHeHiGho36s7tnKJnNh3mDTL/syf1IPKF6fZtuscQudOdHDTJuXNMz7kKNGiS0csFYqIfv2EqFILxs6dSUutDM7s3Mp9kTcLlgxHJ+kVp0P28kKlEwsXD0bt4312bd5BlFIT+nZzoujjS568L8ClUy889KV72HMeRFXhO20xgW0svqAqKZWpMOYuYfeycXEyJCkuHeuWfWiuHc/21dvJcw7ip6ntebFnPR9MvWljWsXNU8eJUvfhl59GoJP9loiHMWhZmFH84RYvCh2ZMD0QZ71/vxuI/yCgB7XFaTy+fp4z568TmVKKadN+zJwzAS+jYkLnBrO/cgCnNwaiV/6EOcHzyfaey9JRLVHPucPCHw5iM2MbC3qb8+rYPh5WOzKotzd6cuXkl0gwN1fg6vpfeKPflX7t7ci6tpPdT3VYsGsR7S30kd0uiat4dWEZi/cUM2rhPLo1tkGvKpqVU+YQ5RrA3CEd0ch+xKpVx7AOXsxMXwce7FvNo0pXenZyp+LlIXbcETF60VJ8PUzrva3Etbw9tYppe2IYM28OHZx1yXh4jJU7buA5dQvf9TPn3vrZMqC3/Ds/xIl3iam0oJmnMY+3fc/xguYsWRJMQ+13LByxAnGPpUwZ6IVF9XM2bLqERosueDeQ5/b+PURq92blLH+cLD6xf8UVvDj/M6uPleE3cQI9vJ0Qxp5j/k+hOPiMYWAnV/KfHGTj+Rz8p8ymXxtb0m9vZ9GeKPpOnksfdzFXjp2n1qETHZo5oFItoAw9rI1y2T13CbFWQ/HzVKGoXA77Rh4425ujUZvAvuVLuF7pxejgfjTSyOTQ+t1kuwxmVlAXqp+Hc/plCW7eLTGuec+RsOe49x9Pi9qbHHwqpLt/P1xMtDAwNKLi9VE2nkun2YDBeJuqo2JijpmR/pfrNXFNLtd2reBwlD4jJ43GMe8im86m0KTvQLwtNFEzNsPUyOC/Xsf9AdB7su971l0rpt/06fi3d0Wl5BE/zdxIjqUfUyYMwN1SidwPl/ll9VHqHHwYOqAD6jk32BlyB60m/Qno0wr5lEvsPvYKh+5jGNWvGYX3trM2NBKbrsPw7+RCzs19HLyTjUef4fRtbUfK5T0cf11H58CxDGzvhtYfXJOL67K4vGsN4dGG9B4ylF6trEi+vpu1JyNp1HUQfu2teXNmH6ejVfAPGkNPhzLCT10hCwuau5uT8ug8j/JN6Ds8EN8WNrJ5LvUkfxO+mS2n32PXcxiDu7gQf34vYY/y8Oo3nP5trHh3ei/n3ovwCZzAgJZqXNq6lkuJhviPm0gvtxrOblvLqUjoPjSQ7i5VnA85yOvKhgyfMIY2Gu/ZsWEfcTqdGDtxGCYJJ1m/6xKiRj0JGtyBmpfnCDnzAr1W/RjVryVFT8I5fC0Wlz5BjO2gwdmte3kqdmbklDG0lIvh4JYQXio2JHBqMK7Fz9i19SCxKq4MDxqASd5Ljh67QpFpC0YN90Ur8xGHT95FsVEvpo33w+oT0pPUFHH/zAEuPM+jcc9BNLfTQVVNG63yKPbvPEaqQQtGj+mJpqAAobISBR9vceLsa0w6jmBMdwveX7/M40xlWnR0p/zNDa5HVtEuYAKje7jIDp7akiRunDnB3Vh5Og0aRkvzGp5eOMqZJ9l4DZnCkOZKRBwO4U6cOgMmTKZjQ31UlZVkQEgiqiP7+UVCjlwg36kvs8b1wkRUwK2TIYTfz6LTiEm0McnncvgZ3pbaMXbGSDRTbnHhRiwm3l2xrY7i2tWnKDUPYNbkXphIBRILKUh8wrGDYXwQNmLKtL4UPzzKvlPv8Bg2i8FuIp4/eo3QqhV2wkiuPMjAqWN7DIvecunGB4xa+NHfqoCj5x5hPXA6gZ4K3L9whmcCE/oM6Yu1XDo3zh7jRrQmY76fT4dPQK+mvIjUuI8kZRUi5CsusRToKSijZ2ons7b+ShkRUlUqIDUulvdvHnPr/luw6cKUmcNxN1RDLCzh/d1TbN1yBvWuM/iuvyUxj89z8Ohz7AfOZnxnfaIfnOXo6VhaTV3DpOa1PAjfzfqTyXSbtQQ/qyLZOBx8VIv/3Ll0MSjg8dlQwqK0mL5+FV3NP90Pi2sRZMTx/GUs6raN0C56xaG94Wj5zufHoe5kPL/KtvU7KW8+nrnDvMh9dZNDRyJoMHw5U9tpcu/UPm4JHBg9rh+mNRk8DN/O/tfGLNiy4otFTyIRU5TynuNbVxIh6syun0agp1RL+qswFi26hNu0jQS5V/L2+hF2XK1g7MZNeNc+YP++CNS9e9DKqJwb4aeJ0ejOtmWBGEjpO1LLbkESNw+vYm2EIlNWLaa5cip3j27kcIItc5fPwEWUyu1DGzlT2pr1GydgmHifix8U6drejo/ndrD+hogf962mnW4tSZE32LluPzl2vvTz1EDDoR1t3C2gKIawtUuIkOvHll9GoBx3m5+/X05R65ksDmxB6cf7bFq9F+1+C5jb34X8qDusXx+G+7StzOmgze1NM/k5oRm7D83DrjCN6xtmsjazLSGHZmKSHcO+78dxXmEgG38KQD03hpBlC4huMIHVs7sjn/uRXUsWU9RhBXvnduUzUUhUXc6HMz8z/3QF3y2dgbViJYpaZpiqCNg9axQ3jKdx9Je+pD54gYaTMzUfTrBodQRe09Yw29eMh3vXcTHHisEDWlEWeZrNoWlMWr+NgU30/vkmur+zhf8ooCfte11lEelJ8by6fYItIbdwDNzIpolNubF8JJvze3J8fSBm8lH8MGI2+T1+YV1QC/RqXjJn5PdUBWxieWfYtGAF8j6zmdW/ObpqitK1AOkXGR28FY3eI+juaoFydQH5tUa069kGKy3VT7w4MTERy5i/vYjxKxfTxdUQ1eJ3/DT5BzI7TmHpiM6YVH5g8ZQllPrO5rseymyb/hNFDQfi622HuqiY/BotmrZtj4Pxr9e3CZfWMnlvArOWLaSTuyUKBQ/4ftx88jv8wqrRzjzd+h1hgo4snTsIK8Ui0rOLqK0p52noWs4JmrNs1SSam8WzMGApkj6rmTnIk5q7PzNjfxyte3fH09aImsJ8REaN6NTcBX2tz0tBSNSVn1lxtJQhM6fTzcuK8venmPPLObyHzWZIt8ZUvQ9j3vobdAiczaDO7pS8CuHHbc/oPmYW7ZQfsfZQFK3HTqFPC0d0FCWIJXLI1Xxg48wF3CuzwEhdg9YDR9C7XSOMNRShNpXDyxdzU9ye6eMH4GVaxMGly3io1pVpQ715H7aGmzkGtOvojY2uHIJiEQ4ezTErfci2PeEkVBvSsns//Hp6oyd4xLbNR3hXrEmzzr3p69seJ+l19xdAVMaDkFXse6nG4PGBNFeNZteWI0QWatC0ky/9fDvIPHH/C0XsD4Deq0ML+eVivuxL1r9DI1QF91j+3RYE9gFMHtcPNzMVSlLusG71ERQaDWDUkO7ol9xl7drjKLkPInBIN3QKr7N2bThqXkMIDOiC+PVe1h97j0vfYIb4eFFydwcbTsbg6hfM0B6NEVzfzoazCbgPCGZY9ybo/iEnSUDErtWEfzRmwKiR+DQ1JvriNtadS6TDIClHrxEfz21h4+VMugcE0lrrIzsP3aDO2IO2LZxRri2hTt0cNw8PHEy1v9AU4i5tY/PZellG9fYi/cJWtl2Ix91vNKN8G5N4ZjM7ryTSZOBYRva04M7OdZyN0qBv8Hj6eClwZdd6znxQoU/QBPo1k+fijvVc/KhN3zET8bVKZc+GPbxT9iZo4ijsMs6xce81FFr4MSnIB/lXp9m0/zrKLQcyJbAHwucn2HzgFhptBzOltxlXt+/jUY09wyaOpp1qEke2hfBI5MDIKaPxqn7Lvh2hJOp6MXbScOwKX7J39zFS9ZozYfIwzPOesWf3cTKNWjJ58jActT45V4iriX14jkOHw4mttaRDrz74dm6JeWUUB/aEEqPmwbipw3BSl6Mw4SknQk8RJ9+IkeNG0KDsKSH7j/MRqcehF6q1FVTLaePYyAsPu3ruXGn8bfbtDuGtfBtmzh5PE+M6Yu+GsjXkMnJNRzN/hAsvwg9yM1aDgKnTad/gt9eG+a+vcvDwWfIbDmDuBB/0yjO5euIAl16V4zdpLl1syrkcdoAr78QMHtWX6hcnOfq4inYDe+OoVktFlRh9e3eaNbHnc83CsnTunjnK6afFePf3xSD7HsevxqPj3ALfDi7UFpVi4W5PwvmDnImWp1f/rpgqC6molcfUpgFa2c84fPYx1v7T6G2QSeieg5R6jmL+xJ5olSUREX6ICy/qOXr1QA+EtVWUFORRWF6NGLlfoyNIJCCvgKqmHkaG+qh9oSpInVBECOvqqC5I4vbxAxx5XMqAxSsZ7il1+qki7tlFdm05jXafRSwZYk/c0/Ps2HwOgwHLWDTIktgnZ9m28SLmQ39mgY86L68cZH1YCn2XbmKofREvLoWw7mQWA1duYLCFgOfn97H6bD4jVm/Ez+GTK5M0bFFFMdkZGRSUlJMT85wL52+j22sOy8Z4I3h/n30btlHRdjbLR7ek4P19dq/fhqTLHMY3q2LnT9uobD+PdZPbIFecyqNTm9h4R4P5XwE92TzJjCF8209cEXXn0JpANIRFxD89xtIVd2iz9CiTvSqJe3iEhWue0GPZVppmhLDkYCTtAwbjbqxGZVkZ8oYN6damEWqfprbUceZp+BpWXVJmwa41tFLJ5EnYz6y8qcXSPT/TVD6Tx0d/YuUDI1btWUIjYQ7xKTnUVZcSdfM4+x/K8cPhjfiYqVFXkcPL89v5cdMzmo6ez4LgLuipSKgQJHJu0yLCy7qyeU0Qmhkv2fj9Ioq7Lmbd2FZUJL1kzfwfqfFdxdqgppQkPGPlvIUoDlzPyn7WPN05kx/fe7D78HwcyvN5uHkqS+JacODIbCyKsji+MIhw5UAObRyOelEmR78fwUWdSRxZMxjl4kxCZg3lhtksQlcNQPMTSJIIq8l+Gc6SXw6Rp9mQLv0GMbBHSwzliwmbG8AJtXGErg9ApbwKSXkcO5Ys4ZWuHysXDMOiOo5VM6YSZz2YIB9X5GtKyC9VokWnrjiZ/Pt5mvzHAD2JlEuQq42bvaEsLltVYSo7pwdwXmMCp9cO4MEvQWzK9+H4ukBM5aP5ceRsCnzWsGZUU3SFr5k/8nsq/DeypHUlyybNoM5vFSsC22OorizbbCQfD9MvaD+us9Yxto0VOmrKqKiqo6GhgsIXF1YxMdeWMm97ERNWLfkK6C0gu8tUFg/thGl1NMumLaWoxwxmdKnmp+C16Pt9z1hfdwy0VFFWVUNDXfU3YTlkQG9/EnOW/UgHNwtUSp/y4/RNKPb+nim9zbn/yaK3bI4f4ujL3IiuxKVlS+rubGZ/vCM/LB1PC9M4FgQsg76/MHNQY4rOz2NGmIAR86fS0dkKTWVlVNXVUVeRkrs/m56FfLi8Sgb0hs6a8RXQu0Cb4bMY3NWT2o+nmL/uGm1GzMS/swdlrw/UA73RM2lVc465u6LpMuVHRnRuiN5n/Fj9gQ0zf+S5ggeGFclUGXkxIngo3s6mqIrTObJ8MbckHZg+zo/GZsUcWbaMBypdmDyoKY93LeWFSnMCh/bFzVIfZWVV1NUVqCkrll2t3blxjVuRpXgPH49/W3tqM6K4f/MqEU/ScR84lTH922Ct9/m+pYyHB35m30tVBo4JpJ29Ctmxkdy/FcH1J+m4+U1itF87bL+U/7RD/AHQy7y5jUV7I2kcOJHhPZqhkXSOhctPotp+DGMDOmGrLU+pFOitPYqi+0BGDu6Gfsl9Nqw/jqK7PyMHd0Gn6Bbr14Wj4unPqICuSN7sY/2xDzTsF0RAjyaU3t/NRinQ6x9IQHdPCm/tYuPpONz6BzKkszOSkgrk1DTR0lT/ivtVIAN6p6KNGRg46gvQW38+iY6Dghjaw53YC9vYeDmdrv4j8FJ6xaYDj7Fo2ZdBvVuir6GEqqo6aqoqKH4VRybu8na2nI3F1S+IUb5eZF7azraL8TTqF8TIXo1JPr+FnZcT8fAbzcieltzZJQV66vQNqgd6V3dv4GyUKr0Dx9O3mRT4beBCtAa9gyfga5XG3o17eafUikAp0Ms8x6Z912VAb3JgD+Rfn2ZzyE2UpcBvVHdEL06x5eAtVL0HMrm3Bde27+FhtQPDJo6hvVoSR7aH8FjkwIjJwfVAb2cYSXpSoDdMBvT27zlBql5Txk0cikX+c/buOU66fnMmTh6Kk1b9QS6R1FJakE3c25fcuxHB8xQJLaT6a6bIxb2hRKt5yK5tHEXpRBw/yIW31bQNGMug9k6UvDrPjr0nENh3Z1JQT0yVlFBWVUVNTRXlT45hJTERbN+6hzcKHfl+/iSaWohJeXKKHfsvUeM6jHkjGvIs/EA90Js2nQ4NPh9X9XMy79UVDh4+R77rAOZ9AXoHufz6M9Cr5OrJg1yJrGPA4G4UPz7G8TgTgmdOoIWpIkrK9fKoKCv+Cq7EVcQ9ukhI6CXydJri29SEyqIUHjyIRNOzE6092tDeqZrze3dxs8SGKbPH4KKtjJKKKuqKIuLvnePgmXqOXnf1BPZu2Ul1u2ksmeaLTkkSEacOceGlHCPn/WrRqxBk8u7JPV7GZlEr94kvXT8AoKiGmWMTOrRpjvkfhWQqy+LZxWPsvZNLn+8W0M9FalmpIv7ZJXZvO41Wn8UsGWwnA367t55Dz28pCwdaEPvsPDs3XcB48AoW+Gjw8sohNh5Ppe+yTQTYFfJKCvxOZjLgpw34WxTw8lIIa8JzGPrzBvwafNpLpBa91GhuX79DvoYDTno1PDgbTlWrKTKgV/j+Afs2baOy7WyWBUuBnvR9O3UdZhDkIWDN3M0o9lnK5hkdZUDv4anNbLqjzvytK2ht8Kv5pjQjhlPblnNF3IODawJlPGYp0Fu24i5tlx1lYtNKEp4cY8nPD+m0aCPusdtYciqNoJ+W0MlSG0UlZdTU1VFT+TXEmBToPQtfy89XpEBvNS2Us3h2ag0/R2iweM9KvOSyeBq2kpV3DVi+fR7miTcJu5GIrbc3uokRbL6Qx9Td6/Ax10BcU0rSozBWbjtDgU57Fq+cQ3NzJSoESZzfvIjw0i5skgK9zFds+mERJV2Xsm50C8qTX7J+wWKqe65g9agmlCS9YPX8hYj7rWFVfxue7JjJwnfu7Dr8PY6V+TzaOp3Fsc0IOVwP9E4sHk248igOrx+GWnEWYT8Gcl5zAkdW+6NYnMXhecO5ZjiNI6sGUh9oSIJEXEupII+kt0+4FhHBg/eldJ66lEkdzTg9z58w1bGEbhiKdnUR9w8sZc2VGsatXEl/dz2q0l7xw5hxlPdexU9Dm6OsoIjKH5zdf6fh7Z9W/D8G6FH8gNXrX9Nq1Aha2+uhKM5n79Rgnjecx/rxHkQsGcnGPB9ObhmLpeQt84bPIs9nLRvHtEK/+jnfjZhP2YAN/DLAgJOLJ7Iv3oopc2fRv7kpuenZ6CjmsHneIl4Y9GHuzFG0tlEkPbUUM2d7dFWVPnlrSoi7uYLpq+IZtXwF/VtaoV4UyZIJ88nsMp3lgV0xq5Ba9BYh6D6TBQOtCftuChG1LZg8cxwdnbQoyi5A3coBI02VL4d14uW1TNwRxcTFi+jpZUbmgxMcuFNC9xFDadVAzLll0wgt6MryGT14s2M218StmTl7GKVhP7Ah0pL5q2fQziKVxYPmU9j2BxaO7oBmwlEm/3AU9Y4jmTSyDw6qxWRXaGBraYyG6ucQESI+Rqzhxx3J9J82B792jlS8P86sledoM/I7hvl4Uf3+OHPXXpG9Sy18JS/28f3mJ3Qf9x09LZNYuWAT2ZY+TJg4lKZmcuTlVaFvUEjIj8uJtwtimJeEe+fPk23QljFjBtPMvJTQ5Qu5LunI7EmDaGpSyIElS7in1JlZY7qRc3EN228V0W7IOIZ2cYXKUuTVRCS8SkHD1gljEghZd4Bid1/aWytj7NQYc608Tv68jmTrAKYF98HdQr1+QUlKuLvvJ/Y8V8N/TBA2lfFU6dthqlNI+Jr1JJsPZHJwPzwtP5X//CWYfJ0ffgyhrv0oJg7tjqOOIjWZj9i89hAVrn6M9O8ET3ax8XIebQJG0betC5oKUJR4k9W/HJYBu+BhPugX32HNmjCUPAYRPLQ72oU3WL36BKqNAwge1hXxqz2sCX2Pa/+xDO/VhOK7O1l//COu/UczrKcnghvbWX8qjkYDR+PvVseVk1fJ0fbEr29XXCx0Ps3JQm7uWcOBp4r0CxyNXzsbPl7YwpqziXQaPJoRPT2JOb+Z9RdS6TIkmJ5WeWzfuI9YBVeGjRlJS0tVKquFaOgbYaCj/sVyLa1j0+mPuPmPJahPU9LPb2HLuTjcB44hqHcTkk5vkgG/xoPGE9jTgtvb1xD+QR2/MRPpLwVHO9Zy+r0q/cZMwq+ZPBe2r+NclAb9xk6mj3UqO9ft4q2SN2OmBGOXcZYNu6+i0NKfKaN7ofDqFBv2RaDc0p+pwT6Inh1n4/7rqLUJYOpAO27v2MzZJF0GTZxMV51E9m7YQ6RqYybMnkjTYIkHpAAAIABJREFU2rfs3naEJL2mTJg6CjvBC/bsDCVFCuymDMcy7xm7d4aSbtCCyVNH4qJbf5DXVGQQ9S6JKjk9TOXjOHbwKkWOPRjbx5I7ew4Tpd6YSVP94dVZ9p14iJrXAMb5t0S+JI+c1BgeXLnAozx9/CdMoLurHtXlVShomGBpXG8/qyn4yJn9Ozn7FvpPncXA5gZ8jAjjWEQUtj5jGeGtwpXD+2VAb9jMWXR2/m10r4LIq+zff5wU6758P20g5rXpXArbz8VXFQycMp9uthVcDgvhcmQt/uOGo/jhBNtPROMRMI3gno1QqSmnSqyGhY3Jl6st6WFYlvKSsL1bOR2vx6jJ02mpEcPBrTv4oNqCSXNm08Uwl4jQXey6lk7rUdMZ0ckJhZoyqoUKlL6/wYHTj7AJmMVQ+xJCt67jVokb03+YTmvDIi4f3c35d2qMW7CArs7S41cab62EzJRE0vNKEP0+2qm8EtpGljSws0ZHGtJIVENxfjaZgjqMrS1QKorn1pXrJMg7M3RYL6w1pftYJbGPz7F982l0+y5h+XAHYp+cZ9vGsxgMXMbSAGs+Pj7N1vUXMB2yisW+Wjy7sI91J9Lot3wLI+yLeH5xP2tOZOK/ahMBVgKen9vDL+G5DF29mcHO9dYbSU0pMQ/OyXhnpoNmM8CujLBNOyhpM52VkzpQEnmX3Ru2UNl+DivGtkYQeYed67ch7DyPWR2VOfLTj1ypbsmS5bNprifg5oFf2PHMkAXb1tDR7NfzvywrljNblnC8sAW7ts7AWq6EuEdHWLTiNu2WhzGthdTyfIiFqx7SdfkeOlWdZNHKE2j1mMKcEV0xli8ip1wVB1szVD55pUk5t4+Pr2LlFVUW7lmPt2omj4+tZOV1LZbuXU1zxUweHVnKinuGLNs0DeHJJay4o8a8zXPRfbCHHw+lMilkG36WSuTFvyTiYRzqBgo8OnmaulaTWTixB1rl8Zxev4CTpd3Ysm4MOhnPWDt/IaXdl7FhfGsqE57xy/yF1PiulAG/0rgnrJj7IxK/tawZ3ICX+2Yy5ZI2a/atpbVyEqFLZhBS1o2Qo99jW5pO6PejCFcN5uiWUWgUpnNk3gjO60zk6PqhqBamsX/WUK4Zz+DY2gDqiUlSR54Cnt18jqK1O5aKyexZsoL0lnNZP74552f15ZjaOMI2DqH2WSjfLTyAydBfWDqyOZWxd4ku1SMhbC4hGZ4sXPodXZ00yM7MQc3YCQv9f3rAqr8bEP7nAD1hKgeX/MJzkQMd27mjXpFGVJqE9gMG4EAMe39awWWBK/PnBdNA+Jx1P++nqNEoFk/xRyf9Aj+t2kdZ42AWzRiEXvoNtmwLJbZSDStrB9xadcavayNKnp1kw/4IilQMsbJzomXnvvRs44yO6q9fwYUxl1i2cAfF1u3o3a8fbuJXbNsQQp5jP2ZPHYZxegTr1x1A4OLH7GlD0E64xM79F8gQamNp60iLTj70aOsh8/j7fMOYeGUDE5Ydw6hpD1p7OaGnpo5FwyZ4uVojzHjM3g0buFHgyJjxwzCIO87+WxnYtexEA9E7zj8uocvYKQzvYs3tNT8QFqtG655+DGxvS2zEYUJvRCPRNsXO2ZNOvr60djGXeQN/QkIURF9m9aoDFBh50a1nR3Qz77D/5DNsuo5ifEAzcu6FsfXoU+y6BzHJz43E26FsO/ke156BjPFvQs79k7IQCyVKelg7uNG6bRtslRII3X2IZP2ujA/qi2nBfQ6FP0HFpQOd3dV5cvYYr2obEjRuNM00kjiycycv6twInjSepmophB86zKPEcnTMbGjUsiO+XdzJvX+RJ1lymBvKk5FWgn2brpgWPuVpighjM3Vy4rMx9/bFp407JrIDACoyIzm1byvh76HToEA8xO95nSnCyEyDvMQczJr3xKedx5fy0oOoqiSbqFun2XnoCpUOnRgyeAAdPazRVq7h/e3z3HpXiK6pPmWZ6SjatKB7F2/sjdSRqxEQeSecHfuuInH0YczILiil3WFvyDXETj6MG9YRuZSb7D5wE/mGvQjq25SSVyc5EJGAfbdARnZ1JOPuYQ5cS8Ch2yiGdXYg7fZBDt5IxrFHEEE9nEm6cYgzkWK6DB+Jr7cT9fC0jtibR9lx5BY15l5079SY6g/XOfMgjUY+Qwno3oC4q0c4fCMVz57DCOzlQc7Lixw9c4fsWg2snNxp26kLbZu5YqwltW5LKM9P4c7xXRy9lYxjrxEEdHUm5epBQm8k49x7BIM6O5Bw6RBht9No3HsI/b11uRd2mGsxSnQbMpQuDeHWscPciFemx/CRdHcREXH4IDcS1fAJGEJbg0xOHD1JtLwbA/z7YJL3gBNnHqDg0YtRQzoheX+Zg2H3UPL0ZeSQDtS9ucjBE/fR8OrLpFFdqIy8TMiJ25TpNaSNqz6ZUZEk1BnT3d+fhpJEzoaeJl3Lk2FjBmNVGknYgXAytBszbLQ/ZsWvCQ05Ta6uF+MnBdG2Yf0pK6zM5HHENV7ElqBnqEpJiRAT91a4qqdxKuQEyaou9OnbitJXN7kdKcCpTXucdUUISuWw92yCaW0C506dJ7pICStHV5q16UinNl5Y6dabuSXCKtI/POLS5dtkYoKboym1RYWI9R1o37EZ6oJIju09zKM0dXxGBtO/sycmX3kFV2RFcvZwCBfe1tLGz48W1oq8uniKOwnQM3AMHe2quXbkCHeSFOgTPI7OlmVcOX6M6+8F6Fk1wL1pazp3bo+bte5vwjOJqzJ5fO0itz7K0TN4FJ7yKdy4eJGX5XYEjh2InVoNWVGPOXk0lDuxpRjbOePZvDUtGpmT+/A0YTeiseoRxOg+zamMuk5Y+HVyFcxo6GxBdXYMUSngEziZYd0aoaasgJSHJr2Glcbu/K+PHPIK0iDlijLve2pLSXpzlxNnb1OkZomTvSVGxuY4ubnjaKGHopyIyqI0HlwM5cCJ5xh3DmbqwIakPzrDvmNPMe46mml+ziQ9CGdf2Essuo1hfCcj3lw9xJFHJXQePYdBbnI8ObOXw49K6TZ2DgNcxDwK38WRp5X4TPqBoG6NkH0LiKrJjH7IoR27iRTa0cbTkryoJ6SpNWfMaF/ko65z8OhFFJqPYFpQB0qfX2DfwYuoewezYGxHCj9cJeTwNQRqtri7WCLJfc2dKCX8p39HQDtntFTqb1nqSrJ4enoba8ITaNZvCD5Nzch5fY49J6JpMmoB49vr8P7afraFx9Fy9EKC22jz+tx+Dl2PRdPSARe3JnTo4UNrJxOkxmSJsIaC+KecCNnO6RgdgubMp6txLucPbOJUjB5j5n9PR90szu3fwOkkE8bOmY5rwVVW776NYevueGnnc+1GNC7+o+ndUIWX166SqOjJyIDGPN+1lLBoPfwCA2hhVs7lkN08FTZjyvQRmGbdZefOY4hbjOb7yT1lvNtNW48h7z2O+ZO7Uv7krOxdtcMUVk/vRcWHk/ywLAx5t460bWSDMOYSJxLNmL5gCq518RyW8uc1e7Bo2TjMC16ye9XPvNPpzeJlwRjmPGfnil+IMerP+hUTcTWTfiRJPaSLeRK+n6sJSjR1NyDhTRxWPUbQWjOZXcuX8lKjO9/P7U1O+BZ23a+id9AQnNVKiH6XiefISbhLqTabQkmRGNKggRNeHXzo3ckLg3913NQ/WjkSidQm/p/w1JETH0VCZiESFS20NVVRlQIYS33E0hAlcckI6tSwtrVCU1JEcmo2QnUT2dehUkUm8SlZCNVNcXS0Q0+hirSEGOKSMqhRNsTBxQUHSwMUawqJj4omKasIRV1znFwbYmWg8Zs0YKKqImIjI8kSqmNl10B235+WlkOtqiF2DtYol2fL2pa+2zvaoStfQWpcNHGp+chpm+Lo3BAbY22UvromS7i8jklbHtNj0FBaN3PFxMAIUxMD1JXlqSnOITk5lcJaVcytbdBDwMe4NESqhpjqyZOfW4aulQO2lnqUp0YRlVyIurkdTrYWKFVmExsTT0ZRLTomdri42GEo5Rt+5TQkqiok7t0HcupUMbWyQKOumJz8UpT1LLCz0qUyL4P0nFJU9M2xN9eiLC+TtNxy1AzMsbMxRalGQFJsHMk5pagZWNKggS2a4hIyMrKoVNDF2sYWQ+UKUpJSKZfTwlBHiTJBviylm4W1Lbry0hAYGZSI1LG0c8BUS46C9ETiElIokWhiZe+Io40RQkEGadkCasRyqGjpY25uinJVHilZ+VSL5FFW1cHMyhwDaRq6T/2rKxeQnppCbrkEPVMr9BXKyckvolokh7KaDmaWvy0vO/BryhFkZ5KRI0CooouZuTkm+tqoKMlTW1ZARkY2RRXVoKCBiaUVxgZa9ZxAUTWCnAxSMwqQqBtiY2UIFQWkZQrq3y0NkJTnk55ZCJpGWBlrUVOSQ5agUqY3K0N1pNdamQUVqBtayUJkVBRkkCmoRN3QGhsjJWLunuJ6NLTq1Zt2HlZfYvdVF2cT9zGeYmmsNzNjlKqKKSiuRsPIHHNDNSrys2ShajSNzLGxMEahppDUxDiSs0tQ1DGjgWMDLAy1UZZNDAl1VWXkSENWCKrQMLLAzFCdyrxMmawaxhaYSWXLyyRbUI2OsRnGOgoIsrMpqJDDwMwMAw2J7F1QKY+RubnsvSAzkwLpu5kZuorV5GTnUC6niYmxIUq1JeTmFSKnZYyFuQGSsjwyswTIaxljbq6PuDSPzOxCFLVNsLU2k63TxJh48moUMDLSR1FcRYVICUNjUzTkqsjLyqFaURtzSzNURaVkp2dTrSidH6aoCkvIlK5XJR1sbK0x0q2HyxJRDUW5GWRkFVCDEuo6BhgbG6BcU0R6ehZV8hoYGmpTV1ZESYUITR0t5EV1CFHCwNQcXaUaspLjSUgXIFYzwM6xATZm+qh+tdhENeXkZ6eTkVeKRFEVDU1t9AyNMNJTo7Y0n7SUDIqrFTAwt8BCtv5/JWWK68rJTk0kMb0YTVMrzPRVKc/LobBKHiNLCwzUxeSlZyCoUsDEygZLPWWKspOJjU+jVKyKua0jDrbmaKv+jugpqaVYUEBRGRhbmaFBFYUFAorrVLG0qPf6lcqdl55EbFIGFRJ1LOwdsTHWoCIv/dP8tcD6k27TExNIz69AWU8PDQUx1VVgZGUr08XX1IC/dCKJ6ygvzCIuLhFBtTLGlpaYGRuhL43fKVvjEuqkOs1MIyO3TLZHWZtpU12YRXp2KSoG5tiYalElyCItp37PstRXoTQvg6xSEQbmtphpy1OYnUpWiRgDcxvZuyAzhZwyCQaW9jK567PLSZBmxUlPjCUltxZDUyOURBWU1apgZWeBfFkeGdkCFHTMsLYyRFSYRWqWACVdC5wczFEQlpEWF0tqQSUaugZoK9ciKFfE3NYWaxN9Pg+11FO0NCeZD7FpSHRtaWCpTW1pLpl5VWiZ2mAj/QjJSSWtoAodM3vszPUQFqXxMSaRXGmfrBxxcbLBQOMTJUEsolo2t1IpqFHCzNoeE7VaMlOTya9WxtzWHiPlatl7QY0KFnYOGCqWEvsxjhKRNlZmmhTnF6JsYI6JbJ3nys5RO2tdSlJjScmvQ8/UDCNNyMvMpAwtLKwsUKsuIDUzDzltc+ztTBEXZpCcloe8rgX2dsYICzJITs9HUc9SFm5KvlZA9Ou35NSqYmpujo6kkLRyZWxsbdCWlJGekkqlogF2Tjao1xSSnJhCpZIh9k7WqFYJSEpMpVrFiIbSGziNT1ElxEKKs5JIyihArKQq439aWFqgXJVLYkIKFQp62NgZUZmZQm6VMibGOsjVVVFaAZauDTGgjOSYKGKl4Zy0LWjY0AVbsz+LY/uXZvQ/rdB/jkXvk4rEddVU1YpRUv2V//KPaU+CqK4WEUooSfPHfgY/EjF1dULkFOozTPzRIxaJZERiBWkGir/UuJi62jpQUKrPWvG73yReWsvE/YnMWTif9p42qP1RFOIvv5Egkn4Ny8khLycv+0KW/q0nGkr/J0JOQeELD08av6lOKEZBUfFP89ZKRCLZNYqC/N+RUePrPkhE1NWJkJO18Vd18rcVJxLWIZLIo6go7Ut9Wan3YZ2I3/RFLBYiFEr+Zv++bkksEsqizv8tffwtyer1KZJZHv76+P+lSfI3C9WVZPD+fRzlqma4ONtjpPW73KIiERKkFpG/qH9pNg2hWEaA/5/sx/+7JuprkK1BGX9f2l+JbD18Re3/B5uRIBYKEcnq/fP18meVS9eidG1Kx0FR4avQIb/5gQSRtA2xdB4ryawuf/WR1i8WS5CTk0f+r+SglmbTkK5tSf2a+bOffLYFyP26CcqCNf8mu86nvUWq879dlxixtHNf9gG5vybrnyrhUx/E0jVbHzz6X/nUj7FEtmbqNyWQ+4tC1Y+fdO+Wl/VDjPxvPrp/3eLrHVDEcop/GJD+j/r/6z7/982pP9OlrH0xsv1XKvOXM+afqHzpOSSUSFBUVEROmgVGXv7/GuD+r4gjPTdqhRKUVH69Rfsrv/s8wMLaWsTyyv/WOdv/44DeXx+g/z9K1lVmcX3XSpYeT8Jv0hQG9e6CnYE0h+r/H/J/k/J/RgPimkrKqmpRUJE6Tij/8QHxPyPKt1a+aeCbBr5p4JsG/o008A3o/RsNxh+JUlctICHyLTGZFRjY2OHo6ISx9reD/N982L6J900D3zTwTQPfNPBNA/8WGvgG9P4thuHPhZCa3IV1QuqpyXIoKElN7//vl1D/5t3+Jt43DXzTwDcNfNPANw1808B/gwa+Ab3/BiV+q+KbBv5Xa0CUCaIEkFTBP8qa+Zpb9c90D/vCtf0LI/b3lP0L1X36Vvu15D/ST6lMX8v1j9TxV2St97v51zxy0oYVQd4KFJ3+NTJ8a/WbBv6DNPC/DuhVCpKJfB5JvoodbVs1Ql/9qwChnwdWIqQkN1XmqaRq3wY3Cw2U/jDrwD9rJkioKcklLjaOMlUbGjtboK7yObZdfVo0QWYScUm56Dg2xcFE85Pn1z9DHinxV7rxSgne/4z6/xV11vdJSi7/lWD+r5Dj72tTUleBQFCMSEkHXR1Nvp4Sf19N/82la59BTQRIBPCb4Bx/vR1RnYiqWgkKSgqoKv8TLNZSzwFZQupPMslSFkr+GMzIycmcmOpqxUjk5FFSlpK+/6Ts77sobeeT49N/BUoSWZ01dRIUlRVQ/ZLd4S/qSQ6EdWJqauqdvZRVFGQE8P9W/wOpF8BnkCfLryaWegX81+dLP78CnrJ94k+eT/VKRPVrTxqU/TfOHDIA+xWClVcFRW/Eki6UFhdSrqCDmaHWPzi7/qJ+vxX7poH/UA38rwJ6JcmPuXw3HmF1Nu+ydRgybiiNLXR+k4VCNs51pUTfC2X11ku4TtjN5C4WX+IY/c/Mg1qyo+6zc8MuChoGs2h0Z8z061MESR9RRQGR1w+y6ehbvKetYJi3DZ/Ccf394kmTcRfnkZubT1G1mswdXVddpd4uI64jPy2RtPxiapGGTXDATO/X1Gx/f2PSX0iQ5rPMy8unsLgGXRt7zPQ0v0pL9mutNYJUouLTKKqolQXGVzO0xc3R6ot7/D/SvlgaCiI7k5yCYmpQw8zaFlNpCJSvY8rI+l5OWkw8qblF1IjEyClqYePihJWxHir/CsArqSb13XNi8uSxc22EvZnuv49DTu1DqL4I4nyQ+we+iOQkpLxI5dLjUsxaWNOjlR6a/zdz0mfg9mdg7XeTQ0qBKMguIyaulGKRItYN9HC0VKvPJ/27R1xXR3ZaCXFJ5ZSJFDF30MPFToNP4Rf/fNpJcVFtHdm51dTIK2FpqoLSZ49LqbzCWj4+S5fluf0/7J13fFTV2ravydRkZjKZ9E4KCQkJoUMgARJClypVekcFxf7qsZ+jHsUuInalKNJBkN57Cb2FBAik18mkTabP99uTAAE9RfR7z3k16x+YzN5rr3XvNWvf+yn3E965GQPaq5H8q3nevJrDjq6wmouX9OSVm6iptaIK9CSxiz9hggLs72F9czgwVNVx7Yqe7GIr6gB34lq446MUBNfunLbZYKbgRiXZRSZQuRId7UGQUIPvl8bhAhaTlfLiWsqq7cjVCkL9FbcEe527gt1ORWkNGRmVlBkhMCqA2OgBuMkHUnz9EmczS/FtmUgb52SbWhMCTQj8GgT+PETPUca6N17kqM9YJvbwwWQUERwZhqdS3pCSb6bo8nUcIeH4yh1UXV/Hw+PeIvix1Tw/tBkeit/1vflf3CNB6PMqHz4yk/SQWbz/xGBCfW7XtnRYjJSfWsSsp9fQ7pkFPJjWHK97La9nN1F07Qw/ffc1O0qieeKZCbRt5iM4Tig9v42VWy+ibRGDovgSWdYIBg5JIdpf4/z+3pqdyqJrHNu0jGW7S0h5+FEGd4zC42cd2rm+42s+33aJarMDiUiET6s+jBuYRDPfO8s//dvjsBvIOLSdw5nV+Ab5oM86RYE0mr73pdIyWHvHnGyVJ1ny2Y+czdEhiFiJFCGkjRpGcqsw3O8mhf/2AO79wOqcY/y0KwNVZFuSOsSgdf0vUl83HwTTxnqidy82FxEUXizkwLlavFr60yVejeu/YC6mmjrKa0GhVuCpFBjWP8PWTsl1HcfSS8nKM5CTU4NB6cHg4ZH0bqtC1vhcFzs5pwvYe7oWZZAKcWkFl8qldO0TRnK0Apd/JDvqtEbZKTifx7JNJUgjgpg82B93QbJL6F/43mbl+oUijmaaCIwPoGsLodLIv8HQRFBbrGffrnwyTa507OKJOaeUy/kOoruEkxorBdu9r62bZxoqa7lwqoQTF6soLK6lQO8gplsE4wYG4C/ICQqWPUH2w2jiWkYZxy9UU6EzcOW6Ee+2oUwdFYz/3ctS5KCqtJozJ0vJ1ovwC1YTFakh1Ed2+0XFYaeisJJjh4u4mGekML+KcrT0GzeLod0nYtXncfrQIS7p3Ekd0p9w9f/mXvzbcW3qoQmB/zQCf0yi53A07K2NNoTKA8wd/RKa2Yt4pm8QqtuV7Z33wJ63jzff3kHCE0/QK8QDRc1OHhz8PJqHfuC5IaF4/KLatcNpaRJ2vzvcEM5XVAcOp3aX8N96N+Gtdus74fyGcxvGXK/3JbRyPn14LLu0U3jnsUG3iV7DufZrq5jy4LfEPvYBM3v+BqLnsFFXU8GeT57mrWN+vPL3R0mKDkRqL2bV319mp7Ezk8f1JsRyiHnvbCdy5KM80DMOb7d7NWsJgrs1FO39lLnvp9PtqReYmNIKr7sfEHYLJ1d+Qbo0lIhAfycRlHsEEhHsg1JxbyTHVnmdRR9/xA1lJ4be1w0ufs/nW3SkTJzCgM7RqBtNyZS9mSU7K/EKCCLEzxWRWIl/WAi+Hip+0ePmfJg3+jnf/fmuX/qvO7yG46sWs7/Cj259e9M+1P12JFyDR/Fn60+o5dhAMO71sVivn/YLa/vuXasx0RMseo25i3NgNwfZcKJzrd90m9d/ZzFbqTbbkcgkzt+m81Y0PvfW53rx6fQd2RwvlNGhZzM6hjZYEYWu6iXz7mw2CzlXqyioAqW3lNLTN/hhXQme3aOYMzGU4JsvGU5XpZG9qzJYf9pOt1GRBBXnsXpvHa0HtGBksjtSge38kivTBQz6Wg7+mMFnP+lonhbDs5NC6qsmNMLDZLJSa3Egk0tQShth29il7Nw/Gk1B5CD/ZA5LVuZibBXJnInBuOqruZFrRKZR0zxIWn/8zfnfXMeNFpnggW0M4c8ePA4HlaU1ZOcZMLu5IjNUsW3dVU5XqZn5WCtSomRgqR+UzWimuKiWYqsUt7pqtq7M4qTdkyefi6OVqhHpdoHKogr2bM3lnF5GUloQsaGueLiK7xCKdtislORVcaXAhtpfjj6zgHUri6lJmMpLf3mGYJHJWTVk28501J3HMqpr8H/6udl0/SYE/k8h8McietZqMk8eJSO/GkONDqNrOKm9kwmR6jm+cT5PPL8Sv8EzGNajM6ndOxOoqRfYtOhy2Pfd33lq/gnaTZrEwO6ppMYU8Nyo52HwC/T0yCUrtxyftv0Z3rs1WoFoGMu4ePIs1woLKKgQ06pbT9pH+iBvELirLbzI7h27yaxQ0KpbKl3immG8eppSr5ZEKKq4cGQXh6+ZiUvuQ2KIiMsXL5GTm0NhjYLW3dNoEybim0fvJHomfS5nT53nRnE5xZd2smjNFQb//Rse6nWT6NVXLdBX1mK115Pdxk3kIkXloUUp/7k46qmvH+MvO5Q8++psukYFIi7exVMPz0PU9yUeH9WJYGU282Y9zuXwifxl5n1E+t22MN7Lijed/JaZf91NuzlPM75H/M+InsNWw65FSykTLKxqLd5egqK8P+6K28W4hfihumo91QaTc753NxepK+4aNa4NhdodVTf45u8vsEMfyQOTxxJQtIXVJ+z0HDmcbvEhNDbaVqevZEWWK/7envh6uTurCfh7qm65eGuLszhy4Ai5dW4E+EopunaFErOWtokd8LYVcTr9JAUWLxJ79aNjrC+G62c5ePQsBoU/vrIarl29jtkjms7tI7EXXyb91GUsni3p2ac7LUO9blW1cM6p6jzfLFhHXXR3BvVPJkQg2XYL+pJcLp8/y5mL2Tj84kntkUiUn4zia5lczrxCdpEebVhbOrdrib+mXg2+Tp/HmUN7OHzVTHiYL+hvcDGnluA2PUjr2oYgrZSa0hwyL2dx9Xo+JrkfCZ06EOpaxZnDx8ipFqN2NVNSISKyQxcSW0egtB7CrlvBuWNnOZxpQeOnwtVUR9aNOjSRPqQm+xLpJ8NcaeDK5QqyC+qc1SPcfDW0a+tNgNTExZMlnC10EN3Bj1b+Iq6cKOZMrgWNjxyrvoar+TbC2gWS0s4dc14RX396gQN5Ujr3j2RoD28CZFZuXNNzpcCCOkBDxw5eBAtvB8K6sNsx1NmwicUo1VKMGTnM/+wqxeEhPDojnDDhvaHhhQ2RhXO7rvDVikLMQZ5PaKq/AAAgAElEQVS08BMjdXWjdYIWpclIUZUNtbeK5hFqfNXiem4vEmEzmci6WMqRAwXsOm8gvFM4j08IbUT0HNTpDZw7WUyGXkxsO18iZEZOHCulyCLBx9OFwiuVlLu40Tk5kM4xyvoQgQayVnIul08/u8hxhzezZragR0tlfVyuXYRM7KCypJrLGRVcLTSD0o02HX2J8ZdSV2ngakY5p89XUmKSENc5kOQ2GlTiu2IOBbJtsmK0gUwlQ2ysZdvKDNalmxn2cFv6x8lvET3hBcBisWM0Wcm5UMSO/WVIooIYO8gfz5ueexcR1ro6jm29wrKdepqnNWdoVy2eGhlKgcg3tozahb5smBxi1O4SDNeLWfn1FXbJx/C31/9CmMhBZcEFdm7YwFWX9kyd3geve317uZfNqumcJgT+jyPwByJ6Js6uW8CSdBkDRvTA15rLys8WUR4zlmdmdEd0YRkzHvya5g+/yeQeLYgKC0StqN+obcZKbmycx5hXjzH49ZcY1iaWSNUZ5g55Cn3yY0xK9afk6CqWHRUx4803GRgr5fza7zlUF0RSnJpjqxex39SZV54cR3N/VT15rCnj0JJXeGOjmcl/e55B8WLWvPwyGc2n8viwOIq2zOernHCmjEik4tQesiz+tI5QcWzNV5xWpPH47D7se3Uqu7WTnRa9IEkuqxavpdyvPR2j/bBlreOl9/bS/aXPeeiW69ZK4fldrNucTnGN+S4LkwMXNz+6DRlF5+beP4tNOvn1YzzfiOg5Tn3N+KeX0/Khd3mofzx+bpV8/dh4fjSm8NKzk2kT5nWv+ZXOn4zx5DdOotd+zjO/SPSw6dixZCmnivVU6UrJKaijeY/hjB3ajXBvVf21LTVc2L+R7ceyqKiz3WHJEVTbVQGt6DcohdhgL5w2QFsdmft+YP4Xa8k2uuLtG0bSffczoEcbAt3vrCRRnv4jyw9mUlpRSXl+HgZ1C4aOHUOP1s1QS0UYy66w+uO3WH3RQWL/vrTU1LB3w2YKXaNJTe1CgCifLT/uwhEziFkTBhBgOs2Ctz/hvLU5/fp2xaP2HBu3nEbRPJGUri1xyT/Cht1XiR4wnQlDuhHqftu8aLmylXmLT9Cs2wCG9GyDWgyGvJNs2XUOu28Q8sLjbDikI3nseAZE29m68SAWjVAmzYUaq5ZWCa2IDKqPbbIa9RxZ/QkfrT5PdHJfuseqOLt7EweuS+k7eQbD2qo4c+A45WJvAtyqObjjALbwZIb0iiXzx69YdbSYoBbN8dIG0bZ7T3p0jEJlOYijdi0X9h7ik++LEYUF0qejisIzuew8b6Zdv2gmpLmTdTCXUyViYtt741GlY8uuMuTRQYzo7UXR3kyW7DPQYUQsDyQpObvmAl9s0qFtG0RavIwL+/LIMKsZOa4FScEGlsw/x/4CN/qPi6VPMwvH9heTL3EjKkiGxQThrXyICZAjvsPVKgKJg7xj1/luczkeHcMY38cbZeNXIjFU3Chl9XeXWbO/AmmID/ePiqZfvJTT27M5nOOgbVoYPRLc0ShEOBNEsZOfWcqpLAMmk5mT6WVIIkN4bEIoWqGUbQNZs+hr2Lkmg9VnrCSPimNgqJk1iy6yPdtBYp8Qwh217D1UjiQiiJmTwon2Ete7ZEVCWddaDm65wrer8yh2caN9cgiD+gbROtIVS5GOgwdLKZYoCVXUsW9vKaKoIEb31FBwUYcOOYEeIooL6pAHedK1oycekn+SXOIiwlCuZ9v6a5yscGPMlGhaCszqpntY2N9qTWSdLWTTtjzSr5mJTI5g6shQIj0a4vnEoMspYdmXF9l0WURykieiaiN2rQdpfULpEKG46944GTO4OCjKKGD1yiIqW0/lsXEPOWs2Gyuus3/zWg7nahg1eyox9xi98X/8ed00/CYE7gmBPw7RqzzBC1PnktP5Nd6Zk4yPrI5DH83i4TUOnlv4KcM8djFx9AckvPoDj6X4O90mjZv18Hz6PLaPyUs+ZWRzL1yrdzJr8LNIxn3GX0a2wDVvJdNnfkXbl1cwN/YKb728EENcGn3bh1CUvpXdxWE8+/hEooM0t6oSlJ9ZypynV9DxifeYGHaF99+Yx/667sx7fya1m34gP7oPaX6FLHhvEbboNFLbBFJwfCPHjQk8OKs/h16fzh7PKbw9dyA1+z7g1fU1THnyIVLigpFkr2DKQ4tp+fhHzLxF9OzUludy9XoxBstd/iXBfSxVEhQZhb/m55U1BKInWPSea7Do2Y58wui/bKDD3HeZ1aclvq4Glj45huX6zjz//Ew6RvggxkbZtZMcOHKRslqBWN7GVHjrl7j60KZ7d2KDhJqed65PJ9F7dTftH/kHRM9hpiQ3h7LKWox1Ok78uJjVZ8WMevJp7u/aAg+BudktzuzjnGI9RovgHr99DeH5LlV6ExYRjKdK0ZBcYuLq8S2s33aM/OICsrKKCUy6n2mT7qd1qCeyRucLNYTzisupqTOiu3qI75ZuRtR+InOnDCI+SInDUs3W+X/h23Nyhk6ZQp8ET3bMf5k12VpGTZtKz5YqfvrwFbaWRzBl1mSSQnV88tLrnBV3ZtKU0SR4XeOTVz/gmnsKU6aOJE51kfmvLaQ0ZCgzpwyjVWB9sXuhVZ9axby1V2mdNohB3Vo6LT2GogzOXKtGE+iP+dwa3vk6nYQJMxnTBn5Y8C1XHOH0GdSfNpEhBHh7oHSrt+gJrOPSxgW8ueIcHQaNZ1zfVlSf28C7Hy7H0mYE/VuISD94GnGztrSPcOPy0XTqAtoyeHAyxT8tYPHBMjoOGU3v9tH4eHqh1bghFly31g3knzrK/K8KkcZGMGl0IK7FRXwxP4McjQ+Duyg4ubcYR8swpo4JIdBcxbKPz7AtV8LwmfE0L8nhix91RA+OZeoAL25svMD8dWUE92rBtEHeXP/pIt/srKbd8Hgmp0lYP/8sewvVjHwwnh4qHV8tvMSeMjn9BjUjMUqFr48Cd8Vd5d5cRJgqq9m3I48sg4JuaUHEB0gbyFq9MoxBV036kWIuF1mR2MxkXNBRrtDQo7MHUoMJm4eWHt18CFQ1uJddoKZIz5Fj5dRptUSp61i16jq28FAemxSKRiBUztg2gR0ZObQhg6V7DbS9P54JrUVsWHSeTdkwaHorUrzNrF9ymSMVCiY8FEdyMxnO+mQN961Gb+D8iUL27C3g8IUaVFHBTJsUhrawgGUbylAlBNHRx8q50xUYPd2JDRGRnWkioV80PVvKMdWYMSPGXS2pf/H5xSYE4Vm4eqaAnUer8GnfjH4d3XEVGG0jo7nNbEWvqyO3oIqju2+w87yVbmMSeKi/FomTXAuxjjl8/kUm171CeHCkL/qMfDbtKEMRF87jU8MIEWLtGm9TLmCqMXBiXw5Hc9zoMXwS7SLGOEdprsrnyLZ17LxkZ+isR2jre0/Pu6aTmhD4UyLwxyF6l7+j/6hXCHtyC/NGh6OWu6Db/Spps7cw+r11PBp3mCmj3//XRG/pp4yMFIjeDmYNeQGPh5fz3OBQPGq3MX343wh6agUz3Dcz+7UNdJ00g5TYIGTYsMs9aREZ7Iwfu8kXbDVXmf/YXC5EjqBPqBSLNZvlS0+SMnE4shoXkgf2QXVjGc+9sZ8OY6aR2soPqcOMyM2P8GYKvntyArs9p/PO3GQOvTuH+Tc68eW8mcSEaHE0xOjF3BGjZ6eq6AoXMnKpNv88OlskVREe15pm3j/PnL2b6HHxOyY/tpiIaW8ze2AC/m5lfP7oZLaK+vLKU+OJD9UiwobuxjmOncqiwmC5FZPopBMOB2KFF3GdOhMV4PEz+Zd/SfTu+Dna0B37hrl//YnoSc8zfWAHAoQkZGciySWycsucxPaOEDkHyN0DaNEyEl+BjACGwmN889la6oKT6NExnNJjy1m09QaJYx5ibL+O+Kl+OWPUZrjOt6/+hS2GzsydPZ7kGC9nLNfuT15kySU1o2ZMIS3Bh30LXmBZlpbR0yaRGu/FjvnPs+KqJw9Mn0zP6Dq+eOUNLrj2YOqUkbT2yWfhy2+SqU5lyuThtPLKZsHL73DVvSdTpoygTfDtLOua06t5a80VEtIGMbiB6Nnqysg4c5ZsnRWKTrLipwxajpnKxH4x5Oxex8p1O7hW50m3QaMZ0TeRUK/b/WVu/pR5ay6TNHwC4/q2Q6o7xkdvfEK2uj3RijLOZlcS3aM/3VsG4GKz4+bpS5CfipPL3ueH0ybSxk1jSGLkbbIgED3bRgrPHOWTb4tRJTRn4uhg/Mx6fvjkHIcMbsR6mUk/VkXE4HgeHBGAj83Erm9P8eW+WpImtiaZEhb/WEZY/ximDPShYOsFFv6oI7x/LFMH+ZC/+QKfbtAROaAlU/tI2XCT6M2KIyXYyrkDN1i+LodLFWLa94xg1IBAmvsIJK6BnbiIsBlNXD5dzLl8G81a+dGmuRuKmwRGIGJ2M+d2Z7PmUDXBSeEM6qik9EIBq9fc4ESOjda9Ihg5rBlx3mJcBJdwQybtmb3XnAkYRg93fB01HDheDr7ejBsbRY9OPgSrhcUs9G/i2KZMvttVTauhrZjU1oVN311kW54L989qRYqXmQ2LL7EjT8zwGXGkhssbiJ7DWftWiGvEYaO8qIp9G7JYva+amLRmxDoq2ZxupPP9zekSIKR3uCAVmzixP5ej2XLGPhJPcrgErHc94wRs7o6ndNgpvaHj6AkdNl9Pkjp54S0kejnuko1peKtyiOxcOniVhV9m45ocz9+mByEXOrXbuHbkGp8tysbQOo6XZ4UiKS7mh88vsLvIjUdfbENSSAORdWIJNrOF7IslHL9cR2BCOJ1bD0ChuP8W0Tu8bS27LjkY+uAjtPX5Uz6vmybdhMA9IfDHIXp5Gxg95HFMQz7l26d64OEmpWzr8/R7/jQPLlzM+MD9TBn1Aa3+uoK53X1R3vVKaz30Eb0f28PkpZ8zqrk3rrW7eEhIxnh4Bc8NCkZj2sGsYX8j8OnlzNJu56EnvyDm4b8zd0AbtEoxVrsLCplQtaJRRL/dyKFFLzBvxSUCUqfyyP0x7J3/Mhsuy+g8bgqzhiZju7CEh59eQ/uHXmJm/wS0rvUbtUxeyxdzxrHLczpvz+1G+oezee2AF6/Nf4W0lv5Ir61g8kOLiH3iI2amRjZk3doouXyIbXvOUCYQr0ZLwkm8XL3p2GcQbZtpcb0ry/X0N0/wl51u/OXl2SRGBSCuPMGrs1+ivOMTPDW+G83cLvLKjBcpb/8wT07sSZhXvU/KajJQU2v8xRg5kYsEV5UKhfTnMYHWU98y/a97aP/I04ztHoeX8Bwy1lBdZ0WuVDktgFa7UPy9vkB7xdFvePGrSyROnM7gxGjchfFba8k8tov9Z7KpvMt1KzzD3HxiSOmVSPOA+ozasnPf8/Lft9Bs4GwmDO6Ea9Ee5r31LW5dJjBxWDKeYiM2FzlKV+EBZEckdkEsFoPpGov//gEXNT0YP7o/8YFugo4Gexe+wOIMNaOmTaZngh8HPnmB77M0jJ4qED0fdn78PCuyPXlg6iRSoo1OondRIHqTh5PgW8Bnr7xJpiqVyZOGE+9znYUvv81V9zQmCxbGRkTPlr2Ded8cIyi5P0PT2jizfguOrubbH0+j7ZBGkvsNvl50iOChoxmWGoe0rBJdyTV2r1vOcX0QI2ZOZUDHCG4mZmduXsi8NZkk3z+Rcf3aYr2+m0++2oksphPBdSdZs6+I9sOmMrZ3a9QSoca6C1IXMwcXv8eKc2bSxk5lUKfw21nKdxO9NtFMfCAIra6UFd9dpUClpbW6lrU/FuCWHMvcKeGEy01s/+Iky05Y6DklgfZ1BXy5tozw+2KYcl8D0VsvEL2YeqK35SKfbRSIXixTeklZ/9EZdhe4M2p2PIlaM7pyIxVCMsTmaxzIEdN3VEtGd/dALhA5QRfPaiH7Uinnr5vxbu5FXJgCh8mGWCJBLRB8gbiY6tj1w3kWHzXR9YEEJqd54lJdxYEfM/ls8XWqAgKY/nAcA9qokN8kSXYbxbmVZF43YJaIqc0tZd3WIuxB/swYH0F8uAqNE3in9grHN1/m+101xAlEr50LW5ZeYFuOC0MfTCDVy8zGJfVE7/4ZcaSEycAqkCYL2VlVlNSKienghUbqoOBYNl8vvUFNuD9t3KpYv9dA90ltmNDd3SnZYtVX8tMPl1h92MrQue0YmaTGxWTDarI7dezMgpafkBAib3g9cv7jcGa/njpdgUGppkNrDzQSO3VWEa4yFyxmGyKZBDeZoDOI8/9iFysX911j2bpigvrHMz1FjanW6jREVl0v5Otvs8jzi+DlJ6LwrNOzcclFtmZLmPlEK1prRU7tRDelFAk2Cq6UcyqjFnW4F22itbiQiEMxBo27jDpdNvs2r+VonidjHplEhMSIwWBEJFOicpP9vlqC9/QobTqpCYH/XgT+OETPXMSq15/m07MeTJs7nS6hUk4u/4B1+k489/QYNJlf88CMT2jx6Ff85f42hHq7OUU7bzbHxSUMmvgxoVNfYHqvBLwMe3h06puox3/Om5PaIs9fydTJb+M99UteH6hg1Tuvsua6lv5D+hMfpELqFUGnVs3RuDVKFsBB+ZmVPPHkQrzGvMyzozpTvGMeT7x/ioF/eY0pqbHI9Wf56OWX2FYaQN8BacQEaND4BRPqbeKLx2dzwH0EH7w8Ce311Tz31gokrQcxpE8iwTV7ePH11URMfpOnRyUT7q3AReTAWF1GUbHeqf12dxOJ5Xj6B6JVNqqVa7dSU1nM1g+fYt5uCQ+9OJf7EhPwcjVzcNE8frik4b7hffCv2MtX63LpPnkm/TtE4P5rxV5vDaY+gSJn28fM/WAvLSc+yawh3Yn0ciN7x+d8vrOIzsMm0zu4gl37L+HwCCDIx5WSC+nkK2Lp2bMTkb4NwqkOK9XlxZTqa7HccnHdnrVY7o6vvxcqhczpuq3N289H876lzD+Jofcloa48y+ZdWUT3GkrPKBOrvlhBuTaRUfd3pOriMTLKwCc4AGVdLqcyq4js3IPEVuG4y0TUVeSy9p3n+P6iilGPPUr/eHe2vfccyy+7M3ruHPrEKtn09nOsuqpl4qMP0T1Ux4KX3uG8IolH5o6nlfoKH77wLpeU3XlkzljilJd498UPyFKl8OjcySS18LoVAoAhk6Ufr0AflszAAd0JU7lwdcvHvPbZTtSJg+jbrJJV3+3BPXUIvdv4os+tJSA8mJoL29h5RUrPMWPp3zGCm87gzC2f8sbXu/Dp0I8hqfEYcy5xtVpN266d8a1O58uF35FhCaRbahIR/t74h4TRzMvB3q/msfxEHSlT5jC2Tzs8ndkAgl+t3qJXdPYY7398gwqtP0MH+6OsqnRmUka08SdBa2T1kgwOl7vSZ0g4rb0s7N+cS4mrB/fdF4jpSAYfry4jYlAc0wb5kLfpPJ+sKydycEtmDPHhxobzTgtf7JA4Hhqh4dC35/j+oJmOw2NI9TJxOceIMlSNOLeYnWctdOgbxfBuHshdHGC2cPl4Dst+LKDALic6UoncbsGh1tA1OYgOEfKGrFULF/Ze5ZMlN6jw9GZAqg8eDguVtXbMlbWcSi+lxs+PKZOi6Rp5O8ZMIE5CTKjVZOLioWwWLMmF8GCemNWcqABZfUiAIKNXXcuOVef5cncNrQbFM7GNmO0C0csVM2JOa9L8zKz9/Dw78iU8MLs1Q9upETl1Aq1cOJjDlkN6fDqFkhQpo+h8IQcvGAlNCqWVWMe3X1zhmsyDvr38aeYtx9tTjrWgmCVLr1Ho7kXfnv6Eekrx0sqwllSw81AVEd0iGZumrU9YEfaq3DI2r7/G7gwzARFaAt0cmB1iwtv50UxUy44tRbgnhjMgQU5WegmFEjcifUQUXquk1KEkpV8QPkY9W1Zlk2FXM3igD3k7r/LTRTup90fSUmnkyP5iDD5+jEhRc3FPNvuuSxk1JgxNdTnLlmdzuVZOyxZKFCIxdmUq7Xs+RXKsCn3uWbZv/Ikbiq7MmNgJ3Zk9rFy+C2XSaCYM7oj7f+8ztmlkTQj8xxH44xA9HOivn+CnTfupVAYT6a+kUmcguF0yHcKU5BzfyOIN6ajj+zEwtQPRgR7OmrG3Wk0mS+Z/yTlrGD3TOuPnyGHTT4eRtRzAqF7x2G7s5/v1h1DEDWRUv7a45Bxk1frd3KgS4RsWR9fUFDoKFSxkd7r/bBVZ/LjxIO6t+9A11h9bQTrrdmXRImUACaEeyDFyLX0H6zbtJ7dGjH9kAt1SEgl0KWLHmk3ckEQxfFgfYn3tpO/cyM6TuUh9I4kLsnLi+FU8WvXkvp6JRPipfi78/O8sL7uJsrwrHNi6iePXbbTqkUJS+9YEaF0xFl1g7/7T1EpVUKNzZnYK1UQCNK6/IRHDRnVZPpcObWfL8et4xCbTM6kDUUFa8vYt4ts9xXQYNJbUgAq2/LSDazUKgkKC8PUPpHl0C0J83H8ubvzvzNNZUKSSi0f2kH5Fh9LLF6XEjsQ9hJbx0fg5rvL9V6vRaTszbFA7Ks/tYdeJG0i9AgkO8CewWSRREUF4OK0HdioLsti/+UdOFclo17svCf5wZsdPnC6S0b5PH+J9bJzatomzpa4k9+pBM6UgM7GffHEYvft2JYA8dmzaR5E0nN69u+Brz2HH5v0UyyLp068nCRE+t+fpMHJ+01K25biT3LsXHZt7Ysg7xYb1W7hcpSImyovSazew+UbTOsqHipwcDA4pEpENhU9z2rSJJ0R4sWnAKWvLZ7z26XqsAW3p2b09gX6+hIRFEhbki9yq49yhnezYf5ISsyvNYtuRlNyJUNcaTu7cTPoNIxGJvUjpFIffzQSWm0Tv3DHef/8qmWZ3Unv50zxAQUCwmohQJe5SOzkZJRw+qccglePt7oJDJCE4ypMIL8g6nMves7V4tQogKV5F+YVCDp6rxTchgOQEJSVnCtl/zkBw60B6d/Og8lIhG3eWYvb3omuUgsriGsrMIme1CblaSavW3oT7Sp1zttfVceZwHtsO69DbxbjJRU5iFtDCj5RuAUR7NyQQiIQYvRqO7s1lz0k9tS5S/EM0JLT1JT5USu7JPA5kmInsFEKvDhpUt7J164E1Vhm4eKqIPemViLw0pKYG0CLEDVeBbAoZz0L836E89mWaCGoZQPtgF7LSC7msF9M2JZhYDysn9+STUSmha88QusWrGzQ+HZRfL2f/gUKum+U0C1QgdThQaFXEJXiitddx+mAu2w/rqBbLaR7nQ9fOvoS6WThzKI9dRyuokcqJjvelS1sN9vxSth6oIrxrGCN6NBA9h52iK6Vs35nH+SI7rm5iRDYHbp5qOqf441dXydatJbh3DKNPSwlnd+dwshiCw9xpFqQiNMydEH8ZtYU6dv54gwybmvtHN0NboedIehkVyPHVSnARSwiN8SLMzcTh7dc5kitj6NAgZOVlrN1Wgs4mRqkQpIFc8Wo+mJT+jxPna+X6mQNs3XUWv56TGNxaSe7Z/axbtw+3TsMZM6AtTu94U2tCoAmBX0TgD0T0hJdSG1VlRZRVmZHIpUjlKry8NMiwUqMvp7yqDpFMhYdWg1ohu0tvy4IuP5eSajsab08UIivV1QZEcjVeWhX2ukp0lQ2fvbS4upgoKyqguLwGFzdPgoL9USvq5VruaDYT+qpaJAp33BQSRJY69DV1yFUaXAUhXicBMVBWXECJrhaxypvAQG/kNgM6XRVmZGg9taiVcqy1FRQVlVBrl6FRyzEbLYgVKrRaD2eJtJ9d+99Z9A47JkM1en0VdRY7cqU7Go07rlJhbFaqdWVU1JqwOSRovLzRuMkR36uEnnM8DiwmA9X6SqrrzLjIlc7rCVY3oexbkd6M2tsXD5mVsuIi9AYHcjclGk8t7m6KeyOzjXCw1FWhq6ikzuJAKlOgctegcpXjYq+luKAEq1SDt5cKa42O4lI9dokCpVqD1kONokGmxTmHuhr0FXoMVhFKjQduUge1lUK/Itw0Gtwkdmorq5zfu2vckYksVFXVYEaOh4caicNEVWU1FpEcjUaNxG50fu/87OGBWqhO0mgtGYovsGNnOja/BLp2aoWfm42K0mLKqy24qpWIrBZsIhkqlQJbXQ01dRZEUjnuGg/UyjuTb7K2fMpbP5wkuttAhqa1Q+vhgUblhswpDeTAbKiirKQYXbUZhcYbP18vFCIzVRUV1JrsyFQaPNwFl/ydFr3Cc8dY8EU+lqAQ7h8aQJi3FI2bBIXgN3eGbdmprDZRWW3FRSzGVS3DXSlB4rBTXWOm2lTvTlTJRVhNNmpMdqQKiTPe1mK0OL+XKSRolYKf30JpmYk6xGg1UkQWKzW1NhxiMSp3Ge5u4lt6h0LVhaoaMxW1tnopOKff0QWlUoanWsLdEpl1tSaKiw3oawUy5Yq/M7FDhFANokxnBpkUH08Z8ruEs21WGzUGK1VGO8KPxF0pRaVwuSUhLXxfVVs/D6lc4sx8F3T1jDYRSjcJrmKoMVicn9VKqVNv7qbTQTi3stKIrtKKSCxGoZSiVkvrlQMcDoxGC6WlBioNDtyEMXvJcRODsc5MSWmd8+8qT1f8PKVQZ6a80oZCo8DH/abuoQNjndV5z2uFWL4GrUOZTIKXRorEaqG8woJEpcDTTURVRR1lVVZkwmcPGe6u9ckpVrOVigoTBrsYH18FCuzUVJvR11hxkUpwU0lRu4oR221UVpioMovw9hRc1FZKq61OT7VQfg4XV1zde+HtNwZ7RTbpBw9y3RZG335J+LmBsUZPWVklLmof/LxU9yLT/e/sjk3HNCHwh0Dgj0X0Gm5JvdCrEHbTJLb0e6zSf1s49/e42P9SH8453RKn/l+66G+5jDPx5CKZBQZ8wmKICPL6p/WN/+E9c5g5tWY+by2/QOL9k5g0tCsa+S+8oPyasToFk9dz9ehhPvy2GGV8c2aMCyFcK2pwPTZ01lAf9Y7f581YN4HVOs1vt+VIflEREDoAACAASURBVP5ZSGgQGGN98P7PlJFvCjE73yfu0lV09n/XfuB0i/6CzMjN426qL988Roj1E/pu0Gz82fZyc0zC+cI5d5dnE7531nxtmIdzk7q5aTXM+5bYcUO27s370NC3Q9DHdPJUQVi90djvnlujMf8sS+nmdRtElm/d6ptl5e5OX7+pUdmgfd2wud6+UXdjeHMODZU0nPNtLGJ/qz8Bi0aK37fmYAeRUOu2Ow5HHwqvX+ZykYWQmFbOut5Nu/qv+XE2HduEgPAzu7nrNqHRhEATAv/VCNgtdVQJVmaZEqXTuvnrh2uqKeTIxuWs3n2NoI6pDOqfQqS/9p+Sxn95FfN+7BXLOXPgGMt36JEE+jF0YDDxYQoUTtJzVw+NCcO/7PyfHHB3P41J02/ptzG5cpLG/0/jv9cx/jP8/tF3v4TVzzXG//WI7iB7jUjq3Wf+0jj+3b8JbF/kCvJUHNKhGGqqMdjleHqobset/uuRNh3RhEATAg0INBG9pqXQhMCfCAGrqYayokJKK+qQqD3w9fVFo7w30ngLNts1HHWn0ZWWUKi3IZJI8fVVoFULcYJ/InCbpvo7ISCYLKUgjgJpm9+pz6ZumhD48yLQRPT+vPe+aeZNCNws2vDbkHCYwFFX73e9uz7tb+u56ew/LQKCW1cOIqEuRlNrQqAJgd+CQBPR+y3oNZ3rRMBht2Ex1WEVyZE7tQQbAeNwYLMYMVpAppAj/W2ZHL8BcQdWswmzxY5ELkcqaahT+ht6/D1PtdssmE1mHBIZMqm0yUX1e4Lb1FcTAk0INCHwJ0bgD0b0HBgrcsm8VkCVwYqrZwgtWgSj/J0e6sZqHQa7Kx5qhVPE9z/dbIZCTh7PRBocS0yoNwrpPQRt/dZJOCyUZZ9h186DWCP70qdTFN63KkwI9yOH9H27OK33o2/vJCICbpeI+62X/jXnm/R5nNi3l0t6FR3TkogJ8uZmUbBf08//j2PtRj1Xzx7l0Nl8fFv3IDEhsr5GakOrK7vOhcxCXAMjCA/xc2ZT/jc2u9WEoc4EEjmuCnkTWf1vvElNY2pCoAmBPx0CfyiiZ8hPZ93ms7iGNMOt9gZHj+tIffRBEv1Vt6QWfv0ddlBdmEH66WvUiVU0i2ntrGcrvUta4df3+9vPMJYc4cO3VuCeMoExaa3QCnoN/9vNYUOXtZ15r36AvsOTPDOhBxHetymUueoaPy6cx7cXA3nqqekkxQXyn+Cj5ooctn/5Dt8JAsdzZ9CnTbizWPp/Q7MZK8nc9x0fLj5McP+ZTBrajRDl7ZGVn9vCtyuP45V0H/eltsWncVHe/4IJOExV3Mi8RGZeOVLPYKKiIvDXqpri8/4L7k3TEJoQaEKgCYE/ENEzsXfBkywqTOSZGb3wktZwZMVKjL0eZFCsB4p7ImY28k5tY8PeLNzD44mJCqdZaCCeyjs1zv5Ty8hWV8yZE5lIg2KIDvFCfi9pmL/D4K1V6bw553myW87l2alpRPneNkc5bLXs++oV3t4r57GnZ9EjIeQ/QvQcVgOnFv2VeXtt3P/oLAZ2aP5fQ/QcdiuVF1fz6tsbUKdMY9qoVJo1InpG3Q0uZZWgCAgjLNgH1/+A4fYfLRNLZR7H9+/nfKEZ/4gWtGgeRqCfUI2kcYWY32GRNXXRhEATAk0INCFwTwj8gYieni+m9WeJywS+/vsUIrwU1OZfQadsRrCHUPLLTmVRPmU1dVjtUrwDA9A6Cds/dsFWXtnOB/PX49pxOMPS2hHqo0J2yw3swFSto0RXg8RNjdRWRVFJFQpPoZKCmrqSAvKKhc8BhAgCyBI7NeVl6GotuClV2KpLKKm24RkQir8aSgtyKa624+kfSqCXCsndxNQhCDQXo6sURJV9CPLXYKnUoas24urhi5e7C6U3cqgyg1gmwUUQHZV7EOjrgVzqoEpXRnm5HrNYTUCQLypBO01YMkIZMV0ZZZW12EVSNN7+aJUiZy1MmVSCra6S0rIKDFYpQYF+KCQOKsqKKdfXIvMIIMDHHbn9Iu/Mfo7MqId5ZnJPmgtEz1pLSVEZVQY9x1Z+zLfnfXnmfx6iR0LwLaJnM9VQXqbDJHbFTWylorQcs0xDQKAfMpOOgoJSzDJ3AgIDnBUpBG+51VxLaUEBulo7HgHB+KhcqCovpdJgRuLqgbfWDauh0ln3FFdP/LzrhamFRIFL3/+V1zZXkDxqKJ3CvFG6aQkI9EXtWl8izW6tQ1dSgq7KhELri6+XO4pG5Nlco6O0vAqHIKLt6Y7dUEF5RS0ubhq8PDUopEJ1BB1lpTpqHa74+vvioVLgYq2jQlfuPFas1OLn4+kUuEYoP1dRRllFJWUZW/h00SECBzx4B9FzWM1UV+moqLKg9PTCQ+32M0uZta4GnSBsXWNBqfXFx9Md+T9Nd7VToyumsFiPi9ITfz8vlMJ4fmVz1JVybMtatp+vJDIxjdSOMXirFYjFLvVaZ3YrhhrhXtQhdpUjstSgqzCi8PTBz9MVQ3kxxbo6XLW++Pt6IrObqKzQUWeXIpc4qNVXUIcbPv5+uDpqKCksxiBywzfAH0+1a5Nr+Ffer6bDmxBoQuDPicAfiOiZOLDgEZ78+hJtB49laL9edG0TjlqoZiAycu3YHg5m1eDj40r5tcsU2ILoN3wAsb7qf6BHpmfjG4/w7mFXho1II8BdSUhMO9pG+d+ynJVn7mPpN6soVMfQPkZL4aXTZOkUtO/WFT9HOZfPpJOh92Tw5KmkxmnIPfIj3646jLpFIi08DFw6e5YKRXOSE1vgqMjhbPoJ9NpOTJg8glaB7o0sXzbyT+7i0A0TEkMhRVYfevROxuXKDpZuOENUn6kM7WRm/Te7EAVH4CMu4/C+dOQdRjFtYHtEpZc4lVWCw1xF1uUctG3S6JcUj5dShshhofjyfpYtXU+xtjMjRtxHK2UeWw4WENWhPcGSAras3Ua+OJL77+tEXV4GV8tNWPTXuZzvQod+Q+kcUcLCR58jM3o2z0xOJdy1nBNHT5JfY0dKFcd/XMwWXVtef/URerS6TfTMpZlsWrmMg4UyYmIiEJVnc+l6BQEt2xPjL6X46nnOXKkittdwhqa2xd2Uz+lzVyivKufy6dPU+icxYkAHHNf2smrjcdzaDmRE33bYLu9g3aFcgtv1pHfnWLxUgitZIHqv8vLaXFr2TCLYoePKNR3BHdK4r3cioRormSdOcqPCiKEkh2y9gg5pvejQIghlA2kyFF5g86r1ZEmjGDAojQBTNtvW/ESuexwDB/YkTFLKiROXqDAaKCkwEtalO51a+qC7fI6rhVXU6AvJKbEQ1SmFrm2Cqcw6xfmrpZgBfcYuVm6/RtvxTzFrVCqhDRY9m1HPhf0bWLs7h5h+Q+ibFI9Hoxg9a3URF89nUKCvRl+UQ6nZk/bdetCuRSCKX4zlE8q3ZZORcYFzF65i9WxBSkoSLYI0WA1lZJ49zeUbJc7qDLffgRzYEeMZEkubuBYEOAMIHZRf2s5nn37PFXsIHTu2JiwogIiYWML8PZ26fA6bkZyze1m3fh+VqgAiglSUZGVSbPcgJi4GL5GejHPnKRWH0HvgYBKDbRzZspa9VwwEhEWiNhWSeb0c99AYYkM16HMucf5aJcHt0xjcP5kwreLPuWs3zboJgSYEmhD4FQj8gYge1OSfZM2SpWzcd5ZyvOjYZxTTpg4ksOIY895YhFuvyYzoHIotZx/vvPM98r7P8LdJSXi4CUUr72oVB3h09KNkRk1kZu9A8k/t5Wi+imEPzmVA6wBcpSKMRWd57/HZ7HXrw2MPDcavJpPP3/6IyvgxzBqTjFp3jvlvf412yAs8Pz4Ra/YGnnjkA9zSZjNrcDy1mRt4Z8EB4kY+zKhuYVScW8F7izIZ+MybjO8egbv8prWxlNWvvsQeeU8m9Q6htg5Co+OQFvzEc89+Q/jY13mktwsHj1UR3sKf4v3f8OG6Au579H94oLWMLStWUqyOIzHWg5OrF7Lb2IHHH59Kh3AvZCI7Rv1VFr/6DOvrUnjtmQn4FP3I829uImHG80xo7+CnlVuhWQrdg8tYv/kMXm2TaKHOZ+nHK5B2e4THH/BkxfMvkRn1CM9M7kD1oeWsPW+nS89utAiQcWL5u3x+ypf/efYui54hn40fv8xnR8X0f2AcXUKt7Fv6KfsqmzF0zDASvGrY9vUXXFB3Z87DDxCsP87O83VEtYykYv83fHXClUlPTKOTNpeFr7zPjfAHeHJaPywn17I9R0LX1J50iA7E1RkUaOfi96/yt006eowbRZdgF05v/I71p+30m/IQPb2vs2HnFXxbtidCfIWlS7eiTpnJjBGpRHrWW7usVddZ9+FbbNRHMGHGeBJ9a1n//jy2G1swefo4QvI38dW2fGJSexCtAEVoBBrjVXZsPYEosCVRnrXsWL6emqjeDE7Ucu7wOWQRHejSNgrJ1Y28/+V+AgY8yPRGRM9hM3Flx9e88cURYsZMZ8rQbvjeNL456sg8uJkt6fn4RsfjVXeB1RvPEN5tFOOHpxCk+YV1bS5m95r1nK92I7x5KN4ePoSFNcNPsITWlnLx5HEuXC3AIBC9Rj8Jh0iMV1grOraJI9hTAXYTp9d+xAfLj6BulUbnMDGXT5zD4t+OoSMH0T7SB6nDRsnZrcz/cDE3NK0YMaIP7gXH+GHtAUSRXRl+X1dcsvezbPM5QlJGM3VIDOdWfsLivSW07D2SfnEyjm1YyYFcKV0GDiUp1MqBNWs4a2rG8GlT6dvKv6n01a/Y7JsObUKgCYE/JwJ/KKIHNqpLcsg4f4p9m1aybHcBfZ95i2GSzcx59zLPLHiPgQkByCzX+XD2ZL4qTeOHb54gxkt1q+D7zWXguLSEQRPeJ+Lhz3myXzDWokPMe3YeFZ2f5L2nBhGkUSCqK+GzxyawXTuKvz8zhkhFJfNnT+Bw4ETeeGokYdJy3n14MueiHuTNOQPxMh9l7pS/oh3+N54c3QnXyh08OuVdAsa+weMj2iHT/cQj0z+h+bS3eXhQHJ630iur2fXRi7y3rYiYrin069+bjjHNkOr38fSD7+A9/BXmDGyOyMUVSg7z0bzPKW8+lDlTBqIt3MTf3lqNW0IvkhKCMBVeplgaTb/+3YnwUTe4Aa1krPor/7OsmqlPTsC9/DjffbyUirbTeXpIKFezCmmRnIZ53/u8v7WSxN6ptAyUcuPSNVQt+9Gvs5Vvn36BrJjHeHKgJxs/eIfs6EHMHncf0b4Kji1+mTd3iHnkiZl0bxyj56hm/5cv8/FhJQ/MmUmfBHeOfPoin572YMIjM+kVp+TA/Bf4OjOQqY9OoaOPiYJiIxKRhUsbP+HjPTDllScY0t6fowtf4vOzPkyanIatIBuHbwKJ7aLxcVaed/oRufjdq7yxw8jg2TMY2CEM/ZnVvPjSd2h6DCPBcopdWRJad+5CXICD7Cv5aFv1JrVzLH43s4gtZWz56HVWFAbwwLTxpERK2fr+66wtD2b81HHEVO/jvQWrKXBtTu/+95GWFEXRnqV8vSkTv9ZdaBfhQfn1fOThEdgzd7L9spKhEydyX2IE9ivreOXNdSi6T2LKyDtj9MqOfM8rC3YTOmSiM1HDr4HoOWrzWfflx2y6ZKRlYhLNtRZy8qtpFteFpI4t0f5Seq6lkC2LPmPZnjyie41kVP8uhPuokLi4IGTNVurK0VcbsP2saoIIuUqLl1aDm2Cus1az7dO/sfhIBckPzGBAa08ubF7Ed7vzaD1oBpOHdsHHVYTh2gEWfLSUgsDOTJ06mjDdcebP/46ykCRmTBtFYOlhPlqwnJrmvZgxJZXiTV+wdJ+eDvdP4YHu3hxfvpDvD9WQOGoaY7p6cPj7haw4Yab72OmM7BrOL1DZP+dO3jTrJgSaEGhC4B8g8Icheo7aInJq1AT5CDFMVnQ5Z3h37ixORM5gZuQpnltYwXs/zKd3rC8yl2pWPTuOF4+2YOl3zxHlrkDh6ubMpL1lxchYwsDx7xP7zCpeGByORlbDojmD+bpmIJ+/P4sogRyayvjy8Yns9B7HW08MI8S1ls8fm8RB/4m8MXcIQfIqFsydxPHgqbzxyEB8LOk8Pu01vEf/nbnDWuNWe4Anp72F/7g3mT04HteqnTw+/QOCxr/B7MGtbhM9oaB43jl2bPiRrftOUu3bhdmPTKe9xyVeeHge2qEvMvv+9nhLSln74V/54bIXEx+dSVp8MIUH5/P0W0foPuFBenVohlohQe7mjodGiDdsiKUCzHnb+J8nF2Jp2ZuOscFoyg6waEcZrVPaERbUht6prTn5yYN8lhnCtOkjSWjmg0wiRenuiUaaxftznuNK3BM82s3BV6++QW3vh3h6/ACnNezo4ld4c6eYOY/PuJPoUcvBr17hk2PuTHhkKilxGo5/9SpfnPJg/JzJ9IgViN/LfHnOi4lzJtNakc+BAxexeoWjvv4Tn+80MurZOQzuGI359Pe8+M5mFDEdaBHRnKSkTjQP8UF2K3GhEdGbM5OB7SOx5+/l1f/5BFG7ZLQ3DnLW1IqRIwfQrrknYokMlbsWdeOqEQLRm/86KwoCG4iehO0fvsHasmDGTBlLF38r5w7u5KctuzhXrKD3yOF43djGhgwXug8dSo/4YNwkcpTutfz03muszAriwcdm0r9jKMbMdbz61jpcu01i8l1Er/zYMv66YDfBgycwcchtomfTXeGrd97imCmEQcOG0DpEi0SmQO3ujspVjviXJIAcJkqunmTjiuXsvGSi64ipjOjTET9XsNSWcslp0SvEYL/Loke9Ra9Dm5b1Fj2B6C18je9O1NJr2iOM7BaN7vQq3lvwE4q4kcycPIBQDxHG64dYMP97SkK6MnnycMIq0lnw8Q+UhyYxZfL9BJUeZcEny9E1687UKb0o2/Ilyw5W0Xn4ZEZ28yJ9xRcsP1JD4vDJjOii4egPn7P8mIGuo6YwMimiieg1PdqaEGhCoAmBf4HAH4boUX6Ahcv+H3tnHR/Vtb39bzwT94QQI24kRNAgwd1dgzsUaKFUoS0F6lCkENzdHYpDsABRIC6QEPeZjM/7mQltgdJ7K7e/e997c/6bObL3fvY65zxn7bXWU0C7ob3wsTFER6uKrdMGcd51FvObpPLO/INEfLqed3sGYKzzlDXTp3PWZChLxzTk2umH2LcbQPembhjrvQhsqoxl4agZZDVbxIq3OuFgJmHHrGGcs53Il291x1Ht0ZOUsnHOKC7aqoneAJwFIqLnjOFmgzEsnf2C6M2O4p7LeJbO7IWt/D5zx32KzdDlvDUgGCPRDeZNWE6DEV/8TPTmTFiBy5hlTOsd+AvRK03lRoYYJ3sjnt89xvItt+k6ezFDg0v5ZMaXWPf7mOkDmlAeE83n0TH4D3mLqB4ByJ/lUlh0jxVLd2HWbjwzxvfCw0SuSTYwsbLC+KeEDM26ZAkHP5nG9w/NGDxuBgPCRaxfuIh7ukGMnDKTPuFupO55hw/2PafrpDmM6haKqayEcqk51iZZrHprIWl+bzOvlxUnvlrIOVlT3pk/nXZ+5tzb/BHLLhnw9vyptA1+OetWyM3Ni1hzx1xD9NRxjLGbFrP+oRWjNUTPlDvrFrEh0ZaomVEYxKxm2x05XaLG4fX0AEsPFNLv3dn0beaDsSiDTR8t5ECONX3HTGZQ+0BsTfVfWn5UE73FLDkvos+sqfQO96Aydg9fb7yLX+8B2KYdZuuVajqMnsTwbqEIRKXUaBtjbm6K4KfEBnkZF9YsZkOyOSOmTKS7t4KDyz7nTK0PY6eMwk2Sj8jQGG1pJntXbKLMrSetLJ9y9lo6Hl1GMWFgW6y1xIgUNTzYt4JVJ57RetRMxvdrhWHmIRZ/eRyT9uqs2w64mvxy55bd3cMnqy/j1G80UX2bocx6TFqhEldHI2IPrWVfnIwOw6cwONIXHUkVMgToS4tJzcxD28YdbzdHTDQlWdSJN2UIpXLE5akc2X0afLvQv28n3ExAXltKWmICqTlF1KpFLl5burVs6ENQgDcNLAxAJSXxxA+sPZKEV48JjOnTHOnjI2zYdQvL0L4M7x+BrWEd0Vv7/S4KXFoxbuwg3MpiWbNGTfTUvwf+TPTK3doxflxHis9uZPeNOqI3pLU19w9Es/eWkBaD6ojeXTXRuyei5eDxDI6o9+jVv+HqEahHoB6Bf4bAfw/Rkzxm5TtfkWXfgq5tAjCozuLmrUwCB0+is3M1R9d+y+k8O3r0aoudIovrt/IJ6h9FJ5dSti1Zyh2zXix5ZxiNrASa7E5UQmIPrmHD+ec06dQVX/Nybt7MJKDfGLoFNUSgpyA/4QrfLFzAPfNefPLpNDzEj1jx7rs8tOrN4sWTcK1J5Jt33yfZfgDffDAEndxzvP/eZky7vcPiqe2QPD7C+x9sxbLHAj6eEEFN8n7e/3A3dn3m89HUXrjbGtf1pSKeDdEnqbX3xZmnXImvpOvwQdiXX+HTj7di0n4mb/VtwJl1X3Gh2JWBQ7rhrFvEk6cCuvQLI+f0Znb+mIllI2/c3TwIadWWiBAvLI1eJUJpZ75iyf5yBsyaTudga26vXciWNDemzR5DUw9barOusvabH7iZr42rpycePgG0iojARnSLbxZ9Tar9QN6Z3h/r5z+yaddFRJaehIb5IntygWMPFAwYO5kxfVthY1YXRC/Mi2fvqiVsjTNk8Ix5DAjQ4lz0UnYkChg8cx69vRWc/eFzdj82Y/isufgWH2XdgQdYh3Yg3DSbg6fT8B80gfGDO+NprUvcns/ZcNeQAWNGExnsrEkI+GVTkXnyWz7aeg/HVt1oF2BLeUYKVSY+tO8YgU3VPTas2czd59q4eHjj6e1Pq3ZtCGhkj9FPRE8lJvl0NF9uvoK2c2NaB7uQf/sMN8ut6RM1Aa+qWOKLtXB0NiHrbiLGwT3pFKDHjb1bOZdcgZ2bBx7egbRoHYGbTiaHtu/i9lMt3BuH4muaz+lTd9EP7s+U8YNp6q4ul6OFTFTGw2Pr+GLDJaw6jmTG6LaUXN7N7hu1DBo1lABBJps27yehVA9XTy98ApoQ0boFVs8vsmb7efRDhjJ2UCfcrXRAKeTxjVOcuPoIuYkNVhZ2BIY1o4m/Gya6aoUTOWKRkFqJDOUblm51DQQYCQw1nmB1MkZNXhzHDhwjscyEwFB/DCqyKZRaEd6uA2HedujIa0i/eZTvV+2m0KEVE6aOwKn0NutX76LIIYKJ04biUBjDD6v3Ut6wNROGtqDw+l52xVTSYvA0Rray4O7+H9h1u4qWQ6YxrLkpt/auYc89IRHDZzKhTwvsjf+Das38s6dt/f56BOoRqEfg34DAfw/RQ0zG3evEZVcisLLBXKCHrqkDvj5umBlAxdMnxCVmITEwwdRQH30ze7y8XDHXr+D0is84Uh7Ce3OH1hG9FxMhrcwjKS6ZEoURFsa6YGyHt5cL5ga6aKGg4lk6cQ8TqdB1IKhpEOaSApIeJlKu24DgZgGYip6T+DCJKn0nmoe6Iy/LJi4pFx17H8IbOyEtzCAuKQcdB1+a+jtSW5BKXPIz9Bx9adrYC0t1VqzGEVNJyoM4sstl6OnpYmjZAG8PByQF6cQlZaNj60mAsx7pj1IR6tngaGcKteWUK21oEuyBTkUO9+/dJy2/BnNnH0JCgnBvYIH+a3JkotJUElJqcQv0wtbMiKqcBzwqNsXf1wVLEwNQiMh9/JDYh48pFOtrikeHBLqjX/OUhIQnVOk5ENA4AEejWtITH5KcWYKggTPmqhpKq1U4eQbQ2McZY3UdEkBSnsfjpASyyrVw8WuCh4WCnJREzW9Xvya4mcnIfpJITpUObn5NcDIoIy42nlIsaORkRGFOMQIntZfJExtjbVLP7iCm1ot2bcJxtxW84pFStycqeMLdh08okwmwsTHHUN8IOycXGtiYo08NOY/iuB+fQqlUgLNPEE0CPbEzf7mMhwphSRaxMffIqdHFydkJgayUolo9nLz9sVOVkPWsCAna6Omb4+zhiZO1AWXZydx/kEhelRb2Hv6EBPnjaKFFUUYyDxPTqdY2p6GNPuWlNehZuRAY4FNXYkcbFFIheWnJPEp/jq5dIwJ9G1KT8ZAH2TKCwsLwdNAj61EcDxLTqVSZ4u4fRLC/OwYVKdy4m4quUzDhQZ5YqYvvqVVMspOJjU9HqGuJu7cPHs72mAr+ZM07hZiip5mkZT9Hom2IscAIS9sGODZQl+/R1mTdFj9N59GjLGoN7fD288BIUkTq4wxqDe3x9m+EoaiIlMeZSAX2eLlYUluSS2axDNtGfnja6lOU/ZiMIil2jfxxt9WjKPMRmSVy7N0D8PNwxNSgnuj9G94b9U3WI1CPwP9HCPwXET21k0FBbU01IqkKAyNjBIbq+nm/zIZSJkYokqCtL0BgqKepoScuS+PimduoGrWgXbg7JvqvaqCqFDJqNbJO+hgYqDVIf7mgSqlEqapzfWhpa6OlUv3Gby2NZJpKpaTu8J9+q1Bp/nhtv5YW2lraL5W3+MnbIkKOHgKBIbrq8hXKn9qrK4WhvpbWC1F5zXW1dDTtqnuskNVSI5SgY2CkGfvL4/gJIXX/FApVXR00LXV/FSgUWi9+/3SUEqlIiEgGhgIBBuql7pfHraVdN1aNd6gWpa6+JuFDS0sbHR0dtH+qsaaeLjUeShUaBDTjVf36t0qNUd1+tXdTJhEjVYK+gR4quQItHV10dXQQPo/jzJlE7Jq2JczfBZM31pFT6+5KqK2VvphPfXRf6g8qJZJaIWK5FgaGdWP7dZlFFTJxLRI56Kl1fbXUpUdejE1LpemfRKZEz8BQU4ewLkxOfY4QkUSJnqEAQ3217an/VyIVi5EpQFdXG9WL66jx/6W+owqlGqOX7EQpkyBVn6OvX6cdrFQgrhUhUWhp5kRfPSdKORKJDC1dPc3HwU90SD0vErEUpZY2+gb6miSMv7bVaQirx6yjp4+BnrqcwksMRAAAIABJREFU0c8W9ZqNqm2xbiwqLbXNaoz257HVnffTfNft/+meqbOPFzbzwh7U+/9BGcy/Nqz6s+sRqEegHoH/EgT+u4jeH54UFVJhCfklUixs7TEXvPyS+sMXqz/h34VAVRbHtm4mVjuMof074t/Q9FdZ1P+urtW3W49APQL1CNQjUI/AvxOB/3Gi98JDQJ23qH77/xSBmmzOn7yJ3L0pzRt7YC14Y6Xg/08HV9/tegTqEahHoB6BegT+PAL/80Tvz0NXf+Z/DAIKMRUVInSMjDE2/M/QIf6Pwaa+I/UI1CNQj0A9Av/TCNQTvf/p6a8ffD0C9QjUI1CPQD0C9Qj8NyNQT/T+m2e3fmz1CNQjUI9APQL1CNQj8D+NQD3R+7+efnWGqlJZl2X6RuWCuv28yF79V3ZPncFYd2l1Vu/fGZSoRC6To9JSZ8TWZUsq5DIUKi10dXX+5rb/OGLq7GkVWhpc/k5UfupZXXsvMrX/eHd/4wyVBnMlaox/yvb9l1385wtpbPPnLOl//fVfueLP2dxvnht19q46I/nvt+e/OM7Xs/H/4uX+c09/KWteXYXg7+yoJlu77r7V/rOZ45p5efGs/Vufh2og6rBR359vVKz501ipr6usy/z/jw80V6FUKFGpKzD8G/qqUiqQyRRo6+mh+29o/09P8b/gxHqi9wYQ5eJqSsuqUGipa4Ep0DUyx8rCBL2/ahxKEU+TYrmTXoNfWAu8nSw1smu/vEXF5D95wK3H5XiENMPfxfpFcdq/PtOy6kKS798nu8aMkDYhOJkb/z2C8AoJJc/SSYyPJ1doRfPI5jjoVpOeGEfyUxEeTdsR4umAsUap4Y9uCqoK8ygUamFjb4e50V+Mx1PJKc9L5eH9DHTc/Aj2ccPC8IWQ7B/t2u85Xt1efhpx9zPQcvImyL8RVi9qCv6e03/zGKWE8oJckuPjyanWxyekGQHuDvxLc1JUUkqfpvEwORc9W3eC/D2wNPr7sFJJa3iWlsSjp1VYNQogwKMhvzSnoraigJSkZJ7XGuIVGKipC/mbhWLkEqqrqqgWyzQQausaYGJmjrGhuh7mP9hUaiWRYkqqpBhb2WFj/kuNzd87XwpJDQXZKSSnFWHs4kOTIHeMf+/Jf9txKmqryiguKUfb1J4GtqZ/+Vmgkospy88g8XEOcrNGNAv1xczgz9zj/3zQ6tqSBVlPeJRagLFbAKGN3agrwf77N1ltJbkpiaTkCnFsEk5jF+u/jMFvta4ubVWc/ZiER3kIGjWmadAf7++brq2+bkluCvGPstBqEEancJc/QK7VJZ+qKcx7jtTIAVcH81dKkf1+JH/fkQqpiLzUh8Q9KsOxVWvCnCz/QF9/Xxu/fZQKuaSanMdxxCWmUWsTQp8uoZj9D+Xs1RO9N1iHpPI5STfPcuL6I7Tsm9ClazuCvRwRvKQN+6dMT1XB3QPrWb4vjYGzFtKvlTvGv4ixgqqauONbWLr9AV2nzmdIG19MDf811lhbnMaxtV9w5KkbMz6aTAtXO/T/1CD+0Uly8pNvcSM+F4VSRGGZLn7BbggLCpAq5ZQUlNIgvAftwzx+kXf7I31Qiog/tZWjKQZ07tOLME97/lK9XJWcZ7EnWLP6GLrtBjNuQAfcLQR/pEd/7FiVnLwHp1m35ijKFn2IGtwVb8u/2p6C4pR7xCTkUC2spkqig2doG5oHeWJu8Me694+PFpF55yzROy5g4NOZMcN64GH7R1+vv78/KlExsed2sfNiJh7tRzC8Vwtsfx6Pgsq8J5zcsY1bRSZ0HxlF1zBXfot2qiRV5KY+5NKlW+RU6uLXMpLWzRrjaG7wj1828iqSr5/m/MNSPNv2olu46x/W1pWJykm+cphdR+9i3moQU8d2xub3w/A3HakgN/4qZ8/dwiC4NwO7BvGS4t6falMlqybz4QV27LlAtUMH5kwbiLPZX63R+OauyIRlJF0+wp6jNzFpG8XsMe2w+IO9Flfkcfv4LvZdyiF03FuMbef9h+f29zYpr63g8bXj7NhzHsPIibwzNhKz33vybx6nJi+VpN45xaZNJ1A0m8k3M1r/frKqklHxLImjuw9Q4jGQGQPDEPw9vFwzArXCT9yprazZ+YDwBZ8yPcL9/6wEllxaQ8rNE1xPV2KpX0aO2IPRUd1oYPj32Odfntq/4QL1RO8NoKq/PkrjdzNl1ir0u33KkimRNLI3++fuXkUt2Y8TkVgF4W5vyE+yub80ISXz6jbe+vw0vd9eyvBIn9cq+8t4FnOQOZ/ups2MzxjbqTHmf8EtIyxOI+W5Dj6eThhoi4lZM5clt214Z9kc2nk24F/KA9SLE7WFHI5exRO9UHp0aIK5rpiMG6e4nGdM5x7tcTXTQ8/MDjtLU4281z/fZBTkZFIpM8GpoR3GhiqeJtzgwXNdAkKa4GZnpinG/Oc3FaL0Kyz/ZD1VzQcxbXgPfKyN/vzl3nSmoobMzDy0DC1p4GCFMvcm3yzZQHFwTyaP6kugzV9sT5zP2R17eCizI6Jtc1xMDDA0tcLKwhT9f803wotRySlJvcGqVTsQNWzHhLGD8XX4qyT1H0AtF5FyfSfr9t7DpuVIJg6LxP5nXqlCWl3Ij9tWcyxJTIcx0xjYyuM3iR4KKRUFCexYvY7LGQYMmDqDfq29UFYXUVhai5l1A+yt3+BnU4rJT00gKbcGO+9gGrv9ca+PUi7l2e0jrN96GmmTgbwzsw/2bxy2guqyQgpLhJhYOeJg83f6/ZSUPU0hMSkdHecmNA10/uvPAqWMgpSb7Ni6hzSdZixcMA53i7/nRaqUi8m6fZrtm/dSETaBxTO6YvnP7lqFlMrSAp6XSbFx9sRSu4yE8/vZsPcGjaIWMqdb4O8melJhOc+f5lBrFoCvY53Kz6ubCmltFc+fPUOi3wDPhkY8fXCRLaujKQyfxrLZ3f4wMX3T8FRKMc+SrxP95ffk+s9i03tdfvse+FUXFYgqnvHwdizVtmF0CHPjTy2y/DPcX+xXSmvIunmQT5cewOPdb/mwk8//DdFTyakpjuOHRauh1yLGhGpTKdTFqZEjRi+vpv3Ocfz/elg90futmSs6yai+7yMYs5UvxgRjZfzaW1MppaZGhESmwMDIDGMDKM2+wtpvj2DXfTb9IlyxNTP8VSxCSfx+Zn60n44zPmPYr4geVD46w1vvr6PxiPkMivDASGCEiYkJhj+rNNQpEYhEQqRKPUzMTTB4Wd1BMx4VMlEFl3d8ydliH8YO74q3iy2pW9/h/UtGTF80iTAbE/R0BZiaGtWpK2iUKuTU1ggRSxXoGZlopMp+K5ZPKa1FWFuLVKGDkaZ/WlRmx/DFJytQhYxi7MB2uAjKOPjN51xWBjM2qj9hng0x0lY/BEWIJDJ0BKaYqNVLXrwPlFIhVdVCJAptjExNoCqXQ9u3U2QeSq+ubXB3MNUoTEiUuhgL9FHIZCiUKnT0DDA00EWuVs2QKtDSN0BgaABSEcJaMQptA4yNBejrvqp6ohn081i+WryaguDeTBraHV9rI+RSMbUiETKVDgITYwzUfZZIkCu10dUFSW2tZp+xqXrcL5b/FFJEolqNQoS2uh0V6BjoI8y5y44DVzH1bk7nyAic5E9YvXQ9z7zaMqxfRxqZ6KNvaIyxwOAfxq3IJbWINCoaWhgIBAgM1LhpIcq+yervtlPg1Iwhg3oT3NAKA/1flDB+MW8lEpEIkViKtr6hRrNWPe8qhZxaYQ21MiX6xiYYqa/7gjwr1HNcU6NRChGYmkJZEutXb6HUPJRhg3vgbKmProG673V9eWVTKZCIxUikMpRauhgaGv6soqJ2oylkUsRiCQqVDgYCQwx0VRollVq17RkKMDLUI//+AdbvvIFJyCDGvSB6SrkMsbgWcU0ZNw5u5sxjMe1HTmVAK/d/+JKTC7PZu3oF51INGDZzDp29dIk5e5hbGbWEtu9Dm2DnlxRL6kaiVMgQi2oQy7Qw0GCjU6esorYNpQ6GRsYYGfyGH1GltplaamvFFMafZ/ue80iD+vP2jN7Yo76HxYiEtSi09RAYGaEtKePOjye48biM4A79iWzigqG+Liq5+l6vRabU1rQn0NNCJpNq7FytMqNWA1IotdDR1dbEP2nr6KCSSxFL5Jp7WN1nmagGoUSBnsAYEyNDtFVyjQKMSKxAV6AuSaSDQlKntqKjo6Xpm0QGAhMTjAxf6GGrlMgktRplIZWuPsbGRi8kFNXxuGq1mVqKsx5weO9hMnTCmf/O2DcSPaVCjlitPiNRoGtopOmfWh1GgQ76BoboIqNWLEappVenTvPiS06Nu7C6ilo5GBoZIUy/ze6NW3nqO5R3xrXFqFaumSO1Lf7q20+lQFiawY3zJ4nJMKbbiJGEOqrIuX2aDdvOYD1oFhPbuqMl09I8dwT6dXP6k/azUCxHX2CCqbE+as9l+sMfOXzwFpadZzGilS0CgUAjV/jTppCJyE64ydFj5zEKHcboLr4Is+PYtWolab5j+HBSWwxFMgyMTX/urzreVC5T24QIhZY+xmYmGPxWqJBKjbkYoVBIUfZ9dq5cR67fDDa82xld1HFw6ud4DRIFGhswUYeHqBSaZ2eNSIaWvgAzY0MUEiE1QjHahmaYqyUuVWqlHhG1auUcdNDT00al0tbYoUwuRYUOutoqRDVCVHpGmJqZ8PKC1Mv3vzp+UiauqWtPT4C5kRYlCRdYvGgzDjM+ZVYrZ+RSMDEzQ/Dii7TunFpEtbUodQSYmRtr7ml1bF1tTaVGWcjA1LxuPEoFUo1CkVoNSAeJsBb01fb96vwrpdVk39vO3Pkn6fjlDsaFGGNkZIiWUkx1Za0mblzPyBQTtViCSoVMKkYsreuznkKEUK6HmamRZtwySQ2VFULk2vqYmptjrK+DSiFFKBQhkSowMFH37e8LZ/krJLOe6P0WeqXnGNd3IUZR21gyMgBLo5eIntpLkxhPelE15XlZVBi40ynCg+ybm/h02Xka9ZpA/x7taRfuqdHcffnBUxy3T0P0Os1c8mai9/gMby1YgW1EfxpbS8nNr8DSO4KeXVribGWEouY5SQmPKa6oIC/7OUa+renU0g/rVwxcSn7ybdYsXsAlcRDDhvShW8dWCE9+wvsnRXQZ2hazsmdkF+vQtPtAOoS4YWoo52lyHGn55ZTn51Ks7UibDq3xbmCB3msf5orqApKTUiisKCPvaQGGLuG0a+5Kfsx+ln21C22/LnTv3olAQT57168jXtuX7t260alzc8xr8sjNK6ak8ClFUmuaRbYjwMUaeWkuGVmZZGVlkJZVRoOwVjhLM9m2LpoSm6b06NWHyMbmZNy7SbrMmchWAYiybnP1QR4NQzrTNaIR5ck3uPqwBJdmEQQ31OFZRi4lZYU8KxBh79+cViFeWBu/tmD9/B5fLlpDYZM6otdIt5KUJ+kUFBeTn1eCsXsoTX2tyX94hZgnQhp6OULFM55kVuDSrCs92jahgZGYlAf3eFJQo/mSLyooRWFohX94MMrHF1i/8zxG3i3p3mcgkS5C9q3eSJKRC2H+Tkjy85CY+9CpS0eC3G3f8OBUUl2YRWJyGmVCMaKqSkRaljRupo7hNOPptX18tXIPRTYBdO3eg8iIUNwdrTF85W0npzQ3jdTMZxQVFlAi0sMztAWNnY0pfZZFdnYmKak5aDk2oXOHCLwcjBGV5JOdlUFmViYZOWXYBEbQ1B1ObNlMmtCa8CbuiIqfI7XwJrJze4Ld7V71CChFZCfe5uLl+1SbetChY1vcTMXk5pZiZOuIibKEe9duUKjjSLOWIZhKisjJzeN5YTG1utY0ad4Ui5IrbHyJ6Fkpy8hOfULG0yKqK4u4++M50uWujJgxk/4t/zHRUwifcuCHlZxP12fQ1BmECp6yY+33XEqXEN5tGP27tcLP3RHBz1/5KmrLcrl//RIJxYY0aduJJvZKslIek/nsOWVVYO8TTMvm/pi/7rhSSTS4Pk7JoLhKREHyTc7HZOPecyLvzuyBUWk+GWnpPM0vorxSjKmLNx7Wci7u3MDZ5ApCu49iQNcWeNnr8TwznaxnhZSUVaNn40nzcF8UT2O5EvMYsb4JAl0pMl1bvFyNePoklRp9expYaJOXnoHY2InAQE/0K7OIT8pEbulFh27dCLKT8/juNW4/Lse1aXva+JuTefcK1+OeYmDvjIVOOWlpBZi4N6N79/Z4WulQWfSUtCep5BWXU1Etw8a3GW3D3VGV55Hy+An5ZdWU5iZw8Wo8en4DWDx/DG6vefQUkmqeZ6WSnJpDeZUQbTNHGjfxpjrpCnezFTTu0I8QyxLuXb9MUqEeoV0G08bLEFFlCVmpqWRlZ5L1rAxBw8aEOsn5cftGHhg3pVdzW/JT89B3CqFnz854/bLGX0fYZNXkJv5I9NpNxORa03f8ODo390Uv+ypr1+9FGtqVVvYKcnMqsAuMpHfXFlhq15CX+YS0jBxysnOoNmhE1/49cdXO5syedazfFotbv+mM7hZGUKAvlj97mxUIy55ycc9m1u85g3Xb8Yzt15ZGhmUcXvUVt0xa0z/CjvzHOWg3aELvvt3wttFBWP6cx4nJGhwrSqsw9m5J19b+mLxuWwopVUXZxCc+obRGTHH2A86ejMG42yK2LOiAUlzNs5QkHueWIKoooUq3Aa07RmCnyOf+vSTKJDJqREa06B6B4Ok9zl5Jwqxpfwa2cqbm2RNuxz6hVkuXmsJsiiQC3AKa0ryRAQkxP5JQZIhfYCMqUx6QUa5HeI+h9Gz+63AGtWxoVVE69+4lUyGRUV4loO3AzlhmXeSj91ZB1+G0t5FobMwyoCND+7TBxkBBVVEWCYlpVNRUU1BQhXOLHkT6mfDsURJpz/LJSUulyjyYYUO70UCvmqQrxzl9uxDXIBcq09PQ9e1NVJ8mv8Rrqj82S9I5veMLPl6bSPtZ8+nbMphgNyPN87pQoo+2uIT8amOade5KqJMhz5/EcPL4Rcptw/BRPCFB7sOEUb2xrE0n7lE2ebkZZDyrxrPLWAaGmZAV/4DUgmqqi55SquNCt95daGTxn0f26onePyJ6fRYiGLuNz18jesUJJ9l+NgvPZs0xK7nD1h0xhE+cRQvLO3zy9nGCJn7A4A5B+LnYYKD3avbZPyN6FY9P89aCVbj3nUpnfyty7p7m8OUswkbNZVJ3f7Kv7uVqtoDQEE9Kbm5l9yMLJr4zl/a+9i8F36uTFnLZ9MFEzisjmTmuL82CPcnbt5B5ByvpNXk4oWbVnN+2nWcuA1g4ayANRffYfjiJBsHhONbGs3n3FVwHzmdyjxDsTV423BoSzhzhUi4EBrpS9uAkhx7oMmbqWHx04vjis80Imo5gYM/WeBgUsevbZTwQNGXkwJ4EWFdy5VI8Bu6NcTN8yr6t57GInMTkrg1IuH6LanNXGtkLKH36FC1HX1x0itmy4hsqXTozuF8PQl2VXNz8NQdzXJg4bThuknt89/UBTCLGMn1kJLWxuziabEKbzsGIkm6RobAj0MOUx+cOc6PKm+mTh9HCr8GrKig/Eb2Qvkwe1Jqah+e5l63E3cuF8ofHOZshoNuQQVg+2ccPx7No3Lsfkb6m3D+6h1hpIFOnjyFIO5HoHdcwC2lFU0c5Z3bsJ9sslOEj+9Kg8AbfbTqDXVgX+vbuRoBRHpu+XkWsrgfdu7fB5OkdjlzMILDvaEb2bo2j8asPCUVVLucOHiS+2oLQpk1wkGVz+vhFyhxaMXJwFxzLbvHNd7spd2tG/749CfN2xsrM6BXvlrgwiVOnb1Bp6ISntZhrp89S5tiaTsH2CMuqMLaxpybhLOfTdOgyKopeAXrcvnSLQqxwcbak5nk+KltPPG1qObphHcnCBnTrGYle/m1O3XyGX+cRjOzbhgYvv5VUMkrT77Jt3Tae6PgwasIoGpZcZeeJh9i37E/PUAE3jp+n0sKPUA8DUhMzwa4R9ooszp+Lw7plNyI9Kjl16DbGao/e4DBK7p/n2sNCrL0a422vxe0je7iZb0ifiTP+INGbSRt7IQc3ruJiuoy2A8fTs5UPdlamryRcySqzubBnAwcfSmk/YjJtTDI5cyUOLafG+FjooW1mh294MPavrN4pKc+J48cLNynUcSIs1JPa5B/Zf/wupm1G8PaYULKvXeVhngIPDzvy71/ibpGAFh07oUw8yY8JJbQeNJke4XaUZTwk9lEJ1h5eyNKvcz2hnJB+Y2hu9ISt63aTYeBJm1aB2Fs3xNm0lAuHjpCiFcSg/m3RzbrO2asJ6Hh1oE8HX6qTrvHjnWxcu45jcv8AMs/uZvuRezj1mMqMfr6knN1F9M5zaAX3YVCkC5nXL3AzTUansXMY3FjF3auXSSg2obGXCY+unSVe5MLAod3RzYghvsSIkGZB6BbFcfz4ecqsOvLBgigavUL0lFQ+S+bi6bOk1DYkItQRhVSFtYc3lfd3svVQJs0mfcLYpmKuHd/OrhN5RExfxuhAEXG3b5BcakSAnwOi4kJE2lY4mVRxdst6Yk3bMmFAMEV3LnL5QTEtxrzDhK4+ry7DKiQUZ99hz7ZNXE5tQNS8ybR0N6cy8Tyr1u5G2mwIQ5pa8ejSOe48EzBs7lxaWJZw42IMEntfjErucOzsE0LGLmJiKy1iTm9jzdrb+I7/hAntXXCwt0Xw822rltUsJfbcYdZt2odDzwVM6R2EQVUGe75Zyg3TTkwdGkp57CXOXM+mxYQPGNfKnOSrJ7icKaB5qCM5Nw5zOsuKyR99TAfnl58HcqoK07hy9ASPtLzoEuFOVWYs+7fsQ9h8AZvmtaTgcQxHzyfRICgci/I4Dp+5i0PHcXQQJHDgoQ59+zdDnlOMdavmWOZcZMV3O1F1fJ9PB7lye99aThc6MbhvE0pv7WfDiRL6vrOI/l4SLm5byuqrOoyaOw0/VToXDh4gw74/y5eMw/W11WuZsJTEMxvZFCtgyJCWiNPyse3YEaenF/lw4XdIO09kfKsGpF48zPE4LSZ+/imdG4q5eng3j2QetPI348HRDVyWRjB/fEseXYvFoWlTVIln2Hgym2FLltPfU5fEk+v54KtjOPYaTkt7HQzdIhnUxf+XMAS157OmgPhTK5m1/D79ln1Lb099nl3bx7FMW0aN6oBRdS5ntm0mybwbn3wwEtOCKyyb9S63LXozraM9lfqN6NXamTsnzqEIiCTQXEJuWjravp0I009gx5Ek3FtHYl1+l03RZwma/RVzuvv8/iX0v+Km+wPn1hO9P0r0VBWcX/kx0Q/06Nq7I856pdy5/gj3fmPp5Hqft6P20uqDdUS1dcT0DdkO/5ToPTrF7PeiCZ/4CWM6NUan5C4r3lvAdcuRfDkjjB+//4InphF0axOAXslDYrL06DZiDC09bXg1b0PKrgVDOE5fls4dhEcDUxKi32LBOR2mLp5DFx8rYr6dybdJjXj/04loXVrB99fktO3cDi+LGu7discqYgyD2vlh+xLRU5Y9Ys3yb0jAnciIJggq07mboaLHoCEEW6WzZOFqzDrOZkL/FjjqFrF50bvcMe/I3An9kd9azZfHnhHYNpIgJx0SYuIwCelOc/0Edl0pp8PAoXQIa4SOTIgEffSEOXy3eBHVvkOZNKwr7tZSrmz4hOgH5oyeOZ52jWTsW/YJV6WhTJjQG9n9i5Q5NyXc6jkb1xxE6BhMRJgH4qx4HgkbMnhAd4I97N5I9IrD+jK6kxPXN2/gkdSNli2bYFz1mITn+rTs2Re7lJ18eSCHtuMnM7S9P5n7PufLcyIGT59CkPAin264T+uJ0xje1Ig9y74l3rw1k6IG4FZ+g8/WHMctcgjD+7TDrjqO7z5bQ7pLa8aPGYiv8CFfL9tCdUgvJo7oha/Vq3FvRQkn+GLlEUzC+zFuWFdcBaWapJoNN5UMmzmNfo3KWfvtTqr8OhI1vBfeFq8nSMhIv7idNQdjMXIPp5WfJbmPExFaB9MyqBGmBroYGeqScX4zm69U0HH8FNqZprLvXCaebfvQN9IfXXndMrasJJmNqzfy3CSUqHFDaVgby6rVe5G6dGJ8VH+8bF81eJWkkAs713EsSUW7Af1xyL/K1t3nEbQYwqjOTjzPrsLMuRGknefojWc0DGtNkLWElEfPsGjcnMbWeRw/eBvj0EGM7mDK+R07SZIHMjRqOE0bKLi+aw0H7pfTZviUf7p0+6pHbzbdffU4uW0NF1IV9IyaSdcg218/CeSlxBzexK4rJTQbNIm2Jo/YsmU/OQYB9O3dlbBAT+xtzXklpltWxp0T29lzpYDAPpMY1cGD6vhTRG8+Ro1fb8Z2MOP8zgMkixvSsU0g8qI0coSmhES0RZ58knMPS+g+fh7tbPM4smMHl7MMaNm1LRZVWWTm1+LZphdNTTLY/sN20u0imTm1H65Ghsiex7Jv6y6S9Fsxe85I7POvsG3TblItOjJv7jCssi+xdct+njXsyfy3+iG+dYgtu85g1G4K80Y2Jf/qYTZuP4p2ywm8PbolBdcOs2XPBWy7zmCoVyl7tu4j17IFvVs4UpqdQp7YDFd7UzLvxaDfcgSTBkRA3n32bd9OgiSYd+a/vnSrovJpAke3b+BkopLIAQNo3ywQJ3sD0m/uJnrjAxpP/JwZnfS5f34H6zclEjLtM7pbxHPo4DX0Ww5nQrcA9OR1S2vlaXfZG72JLK9hfDyjK6IHZ9kSvRtpxAw+nhT5q+QSYcljzuyP5nSSK299NodgsxpSb5xg3aYTWAyYy9xuHqT/eIB1e24QMPEDokIteJqRi5aFDYUPjrB55xXchn/BkmGOJN/az/dfXSd43lqmtzH9td0oJKTdu8CaVZtwGf4V83o2oijlNtu//YbHnqP5/K1uSJOuEP3dDwjbzGFuRwEHv/mKOPPODI10oebZI5IKDOkaNY3WLxE9paSC1OuH+X7zTYJmfsjEVs6UZ8ay6YsvSW00jTVT/Ll+YBUbrtT0W8iCAAAgAElEQVTQtX93HLVLSH6UiYl/B3yrz7F0ZxqRo0bTo1kwjdxtkT69xdqlqygOf5vFfaw5uHwhl6yGsfLDblRc28iHXyUy7Jto+rmWc2vP53x6QocFq5fT1qyY61s/5avbjizb9Bnhr0EgrynmwZEveXdTJh2jouipbq+RLdInF/j4o/VYTlrCx919KIjZz4fLDhP64TcMd8zm6/e+Qx4+mt4hFhSl3iVJ6M6wgW2RFJfi4GZL9rmtfL7xLr2/XMuMprbk3T7AvA834z1rOTPbuqOrb4qVxWuZ8XIhBbfWMebdm4zdvo/eBtdZPOMDCiNXsGlec3TFZTzYtoCx658zf/N+hrjl8N2ksVy0n8n2D7poklvK7mzmk0NSFq58j1BLfSQ15VTLpcTv+pxvr8CA0X1xooi7Vx/QsPcUxrT3qid6f4CE/nsPVS/d9lmI0dhflm41tc+qUohe+A4ndDowJ6oTTqb6qFQ6WDRoiKDiEFOj9hLxQTRR7f4C0Xt/A00nLmZMx8aYGxSy6/3JbCzuxKeTnNj+STTm3WYytL035ur1OR0j7Bo4YCZQx9O9DJmYnfOHckyrL8vnDtYQvfjot3j/sjFzlsymrYcDj9bPZtENa+YvHkb2+g85UBHO1FGd8XAwRqXUwtS2IXYW6hi+Xy5cm3GF9z9cCWH9GdgxHFv1krauAHsHB3QrYli0YA3mnWcxsX9LDdHb9PELojdxAFnb5xL9xI4Ro/oR5GKFlkoLExtT0g5/zYqrAmbOm0y7Js4/LxXLSlP48sNFVPkNZcrwbrjbKri5+TPW3TVm+PRxdAi0J/3UKr7Yl0WL9oHoaDvSon1LrHOO8f6qK/j0GEi35n51afSG5jjaW2MiePPSbUlYXwa10OLgd/tQ+vagT5emOBhroaVnhI29LcUXVrLk0HO6TJlM/9b+5B1ZxpKjxfSYPJkOdvlsWrOfGo82dAw0JfFmPIaBHejVoSmG2ef5bPUJXNsPZUSfdthXx/HtZ+vI8+3I+BF9CJAm8+3SDTz36cTY4b0IeCUZREHalc189O1FAvqMZ/LwDtgby7mz5ys+35FOl6kzGBEkJfqbHVT6ddac7/PLGtILY6jhxvavib5YTni3PnQMdUZHpcLQzAqBvJSU5MeUKoxRZl3l+N1q2owYiUf5JbZfrKTryPEM7uD9cyafMC+Wtau2UG7dkjGjB+EkT+SHNduosGnJmFED8fklW+JF2zKybhzgh713EDi74+dux7OHt0gTGuPasCFejYMI8Lchfk80Z3NN6di/H81d1fmfuphaWVKbcZYtu2MwDRvE0OBKtq3bw3OnfsyeNgx/02qu71nLgdhyWg+b/CeIni4ntq7hfKqS3mN/g+gpy7lzdCu7LxfSpP9EBgbr8eDSCY6duUG+wp52/YYzoFtzHF5OV6zO4OimleyON6Tf9PcY0dSS0rjTrN98HKFvd/o3kXJo+xkkrh0Z1TccdeivrqEpFsZw5/gOTsdV0GPCPFrqxbF5g5q4hRM1uguO+iq09QRYWNmgyr3B1k37yXfrybtz+uMAVKZfY9fWPaQYtWHWWyOwzb/Gru17STFuy1tzhmGVc4WdW/eQat6BeXMGoYg9wtZdp9FvPZF5I5tTcPMo23aeQi9iIm+Pas7zm8c0vwVtxtDFJoMtWy5g0X4CoyNd1E9B9LQVZNw8w/7Tdwkc/wHTugYizH7A/h1qohfE22+I0VNnn6Y9vMrRQyd4kCvGvWUvRg1vjzz5MNGb7hM4YQkzOhnw4MddbNiUQPCk92khO8u6XbH4jP6QOZ3dXoTBKHgef5md0dvI9x/FohmdEGl+b6Ww8Vg+ntoJ89feHmqid3rvek4/cmXOZ3PriN71k0RvO4vD8PnM6ehChvr39nM0HPEuk5pa8vheDFk1uujU5nLpxGWs+37CZ8OcSI7Zx8qvrxM8dy0z2r4hf1YhIfXeOVZ/vwXXEV/ytobo3WHHipVkBkxg6cyOiJ/cZseK78kNGsvkCCnrPliLXq/3mNbRUVMbUFffGBsHx7pn/E93U+Vzbh9Yw7L9WYxdt5Yh7iYUZ8Wy5YuveNJoKt9FOXFozeccfebH/DkDsVd/M2qr47gt0CpN5ujefVxJKMDMux3jp4/BUxlP9OcryW8yh6XDG3Fn3/dsjzNkcFQvBFkXuZBqy7i54/HSKeLeoS9ZclKfD9cvp6l+AbEHlvPpaSMWb1xK89dSntVxpSVZdzm0ax+X4/Mx9mjHpFlRuJddY/FHm2g450s+iHShOP4sHy/ehuucTxlgfpt33zpE63eW0zfQGJUKdA1MsDSSkRgTQ57SAovqx2zeeZ22i1Yws7kdhbHHeGfxbpp9vJrZrdR2+etNJVMTvR8Y824M47bvppt4H1FRS7GbfZZNYxuBXETh9e/oMfUI/Vdd4O0WZayZFsV1r8UcW9wJeW0Vl7+O4r37Tdh/dBHudcEASKtz2f3+FLaJOrFkfl/stNW1DHUxt3PE3kLwf1g65vfRpHqP3m/hVHKWMX0XYjh6G8vHBGrKgYirc3l8L4lH59bzQ4YfHy2aQzs/GxSiGhQ6AlSlB5k0ahct34tmQgcnzN6Q1loSf4CZH++ny4zPGNLOG5PX6oNUJJ9i1nvRmmUMtUfPTJrK6g8XkeQyknn9LFg/72NKmkzg3ZkD8LERUFtZgZaxOUbqAPxXiJ6EnfMHcUTeiy/mD8PT0ZykDXNYqCZ6n82ijYcDT6LnsOimFe8siqJ8zyK+u2vO9IUz6R7mjm5tJSIdI0yNDF7JNpbl32XJgkWkO/Vm9tThhDgZIRbWomtogrIshsXzV2PRaTbjNR69YrYsWsAdi47MGd+fkiMfsPS8mAGz5jCotS8myhpEKm3ST63ko/UPaT1uFlF9W2GvK6aiVgs9SR6rFi+iwmcwU0f1xMNOSczWJay7a8LwaWNpH+iE8ukNvl22nsQyXVqMnMbQ9iEI0g7z7qc7MWw3mqkje+BjqUWVUIGhwEiTtPEKTAWxfLVoLSVN+zC8jSmHl68lz6ETU6YMJcTJDEmNEC0jAflnVtQRvcmT6Nfan/wjy/n8eAndJ06ku7eSM9t38UBojb+fJ472DfD08cbJ1pyqpFN8tvIwTu2HMapfexyECaz4bB3PfDsybnhvAqSP+G7ZJgr8OhA1tBf+r3j0VBQ8PMJnS7ahChvCzIkD8LeTcmnz10RfFdN/wgR6upSx5tsdVPt3ImpYL7wsXjc6CQ8PreLrPQn49RrDhIFtsNGRUSsVk3RuFydjC/Fu3w/f6htsP5dD6OBRBElvsWrzDZy7jGLKqC44GcioFoOsLIWtG7ZRYdVcQ/QaypNYt3YHVTYtGDVqAN52vzZ4cX4sm9du4XKKmPajRtHUvIRj+w+TWOXMiPFj6N7CnMsbV7D7noyOI6cwvL0POjJ1ML6Kkscn2bTrFqahAxneXMHulT9wTxHO9LmTiXTX5ur21Rx6UEm7UVPp3dicosJSFAJrGthZ83pMtEKUy/41K7mQps/g6bPppvbobV7N2Scyeo2fTfcmb8iFVRO9Y9vYc6WIxr3H0t3XgKrqEqrLMji15xi5Bs0YN2sqbdxeGrc4j/M7VvPDyWc0GzmPmQNCEMWfZP2mY4gDejO8pTb71YTVph1zZg3H10pXkzihVAi5cXgrJ++X0n3SO0Sap7J13UZu1vgyfd5UItyNEYvEKNFDmnWdLVsO8ty1J+++1Rc7oCrjOru27eGJQE30hmuI3p7t+3iiJnpvDcUq96pmf4pZB+aqid69o2zffRK91pOYN0JN9I6xbdcJDdFTE7/nN4+zffcpBK3H09sxlw1r9yMPj+K9qd2x11Mirikl4doxNu88iUmnWbw3oRt6+bHs2baNRFkYC+dHvRqjp5RRU15MflEZNbXVxF08wo8PKug4aTahyhjW/nANnzGf8HYPU+6c3MK6Pak0n/4p7bR/ZOXKgyjCx7N4ek8cDJWIhNUUZTzg2PZdPPMbxaLpHamNv8KuDdsobBzFR1M6/qp8iYbo7VnP8URn5i55m1BLtUfvFBu3n8Nu+NvMae9K5o2TbNhxgYYjZtDFMpcd6y/g0GUkLezy2R+9D0H3RSwZ6UTyzX189+UVGr+1lrc6vCHfV+3Ru3uOVSs24jT8Cxb09aY45Q67Vq4kLWA8y2Z0Qpxym50rV5EbNJ7pbbTY8MEyCsNnsnRuLxz0QVxTjcrECtOXUmEVwmLiTkbz0ZpLhM/7jg/6+VOZeYcNy74mzWMmayY04kT0UjbcNWbB8g/p5GWJrFZIpUhMxfNcZGb6ZFw7xp79sfhO+poZoUVsUBO9kLksi/Il8/I+Np/JwLN5W/wcTbF08aOxlwPa1QXEHv6Sz04Y8EH0MprpFRB76As+O23Mog1LaPYaq5bW1pD7OAmxpTE5McfZuvUaftPWMNPjCZ98tAnHOcv5oK0LRfHnWfTJNhq9vYQhVgksmLwK18lf8+GYFpio7aWylJz7J1m15Q4Rc+fRQhTH0i/2Ef7xSmY3c6Dw/nEN0WuxeBUzmju/+U0uF1J4ex2jF8Qwbudeeur+yPyod8hqtpRDX/TFRFpD7pklDFqaytwtu+nvlMfa6WO54fMpRz5qj0Jcw72NMxi3sYwFG9czKrQBOvIKCvKfE7P5fZbFuvP1qsVEupsgqqlCqtLHwsyonuj9Pv757z1KWlNC6pX1TJn7A7ScxdyhoVgZyMlNvk6eoD39XNP5atVhhA6hNG/igZ1DI5pFNMdZ9wELRrxPaeNhDB/YlchQD8zU2TwvhqOSl3P30Frmf3maZqPfY8HYjti9VretOv0S8+d8gqLpaEZ2CUSZn0xMcjkhPQfTzs+EG5uXsOZUJk5N1EVxXXBu5EN4syAcTA1fK3ip4OLX4/n8EvQeNowOoY482rWY72IETPzkA/r4GnFtxTy+vWPC5E/ep6XWA1Z/v5sCE0/Cg/1wcmhIYItW+DlZYfhyDRNJKZd3rWD14QQsfEIJ8nKmoUcALcM8ET46xocfbMGw+UimTx6AmzyFHxZ9xF2DpkyaPoUQ7QR+WL2dNFVDQoL9cXN2xi+8JS7KJ2z7fjVXn+kTGBaCl5M9zv5NCXPV4+g373PmuR2devenQ7AJt3Z9w5b7BgyYMptRnYKw1q3m/IalbLijxfCZU+gW5oFBTRoH1q5k751inAKCCXB3wsk7hOZBXtiaG/5yEyql5MceZ/mnP5Dv3YUpY3sijtnHrvPJmLo3prGXB26e3vi625Bx9Du+PZpH5JTZjOjgxZPdy/j2RAHdp81laLA2x7dv42pmLeZ2Dtjb2ODoEUTbyOY4SR6xcvlqUnU96da7FwEGWWxbtY2nLu2YMmU0PtX3WLl8PU9dI5k8bSxtPB1eqQ0orcji9I6NnH4kI6htB0KdFcTduEuVdRh9erTGJPcCX32xhWLXCMZMiKKtj9NrHw8qKtJvsGXdRq7lqPAOaoK3mys+Ab6I4g6z+0w8lk06E2qczamLKTTsNIrhEVbcOriDiyki3BqHaPBz8fLGQpzJ7o27KLJszpQZI2hYc59VK3ZQYt2SGTPG0dL3tWVxtd3LSri0Yx2779TQYeQ4+jZWcXjdWi4XNmDI+PF0bWxO5q1jbNx0iFSJNcGhQbi5NMLfyxFh6imid9/EOGQYs0a2oOTmAXacjsegUQgRIe4U3z/HtSc1tBwxgx7O5Zw5c5la1y6MGtgVd8uXotjVxZdTb7L+2zVczdSn38x5jOzoS+qpDWw5EYtts4EM7ReJr5v9SyUXVIjL0jmzfTVbrhQS1HMs7eyrySkoxdLFnsKHd8nX9mfgmGGENHgpSEklIffBBU3pj/hqdcHw1jSUZPDjueuIvbozbWRLCq4f5uClx5h5hhLi646rpz9B/k7kXtnN5gNXMW82hKGdPClN+pH9h2+hbNiYsCBvXNy88PdxQ/bkND+s3Uuh6/9j76zDq7rytn2fnCQnduLunkDcCW6B4lCkQYtbCwXaUqGu78xUpqWlQIu7W3ELBA8SQgIh7u7JSXL8u/ZJhdLOO+1M+34j2f9wbbL22ms9e+21n7Pk/g1m2QsziLAxpCTlAKu+3kGB5QCWLp6CQ/lp1ny9nQLrBJYtnoRN0UnWfLOdIrvBLFk4Fk3Kbr7ZdgLTPrNZPKUnVUk7WbftFNJ+c1gyrQcVZ7ezduspbAcsZPEId67tW8/Oq1V4R8UR7O2Bt58/ruYyzu/eyMlMFRG9++Jj1kJK0llyVV1Z+uJC+oU6/diRa+SU59wm6cJtZBbeWLZnk3K3ipjEeURqb/HVx2vJMY9jwpBAGrKSOXKigLCnX2VmvD5X9mxg1+UKvGO6E+bjjqOjHQb19zm0fR/1IVNYsWg4qluHWP3VdloipvPGC4kEPLaEQd5YwNk9a1i7N59uU+fpjH3djX2s2nYR5wnPs2xkMPnH1vPFtku4T5jPcJ9Gtn28DW3kk/T1UZB88AiysNm8/1wCmsIk/vrWV9QET2JhYj9CAzyweHTdjFZJSdoFVn34PtkOI5n7VB/M6lLZumodFSHTeXvpGEj7li8/Wav70f7q7B7kH/yCr08V4xvfizAfN1w9/ImMC8f+0V1V6nYqs66w/ouvuFRtS8LQ3jga1HJ+524KnSfw6fJRaApO8+nnO6i1DaNPTBDOjm54eTlSefUgDy0iCTUv59Shm3iOWcRAk2v8z/+spSZ4Hh/M70f95Y18tvsOUldvnO2tsXPxIqJbT7pIazn69Tt8flnKC5/8hSHWpRxe+w6fXbPklc8/YWyI7SOYKy2tdRUk7VhFhnV3om0qObIjGY/xz9O7/ShvfLgHx5lv89ZTsVScWcsbfzqAx7x3eGGoO6f/+ia7MsTE9euJv4sznn7+mFee4Y339+IzeT79zMrZtuEQ1uNe5JXE7lSdXMXLfzlM6OL3eHHCIFwfJyALu3ibSrmy630WfnyHMe+vZUEfCzL2fsGq040MmTGNWHsV904f4pZBL158ZgQUnOa9BS9wy2M+G9+fgp+rlMb7x3jr1Y/JNAomoXcErvY2eASG4dJwntfe3UybZ0/6x/hhbe9OVFwcAc7STqP3/9fC/bq7C4tJc+4kcy4lG5XUnS4+ThiLFFSVlWASMJi+vnD30hkupeajNLInMCqO7lFdsZU0c3HPNm7VmhHUrTc9hDVQj9D3taoGMq9f4uKtIqz8YxjcMxRzs59CW4WGefH4UbJkpri7O2Mi0mBo40lXf3csTfRpLk0n6cwF7hU3YGrvS2RcPOGBLrq1Vo9jBarSTrDnTAbG7hHEdLWnPiuFexVignr2JdgOHl49x13hvFdfItwk5F4/T/KdHGRiS3yCY4iPCcbJyuQxVp2W5oqHXDp3gbt5NRjYeBARG0dkF0eacm+TdOk+WltfYuMjsVaVknLxCmVaG4Jj4glxNaYwNZnklAfUqU3xDookLiYcN0sRpRlXSbp0h9JmsPcOIiY2mgBnU4puHOd0aiU23uFEBVhQnnmH+5XgE96duCAPHWewOuMKKZX6BIUG4WZrhh5KanLvciHpClkVrZg7+xEVF0uwjxNmj+AwtBoFldl3uHzlDk2m7kR3i8WBSm5dvkRafi0SG0/CY2MJcDKm7N4Vbuc04RrejVBvSyrShPMWvKN7EOHQwre7DnCv3gAXVwfETfncvFtJ0JjZTOznQ9mN01wvkOMeGIaPlZzs9Ac0GbkRFReJVXsRN6/dpsHYnejucfg5W/0UAi1E0yjJ5NbtB9SpDDEXDL2hGa7e/ng6WtCYL5Q/lSZjJ0KiY+nibv9TCPd3uw4L7t3g4lVBXxGOPiHExoRhoyrh6uUUKtWWeLkYU11SjYFTV7pF+yOquM+VKzfJr1Nj6xFIZFQQVuoa7t5Kp9nIhZhuIZi1lZByPZ0WY1fi46PxdbF+bFRZeN/UVNy/zYNqFa4Bwfg56JFz+w7Fbcb4hgThZmGEsqWKjJTLXLmVSZNIindQFJFdnFFUPOBmRgkGjkF0jwnCUlXB7WvXSC9pxsLBFammkZpmFS4h8fib1XMr5S4KhygSekfj+OjGECGSQtEDrl27Q2mTvi7qTFSwN5qyuyRdukm9gQdxPWIJ9LT/ya7b9voy0m9dJbVQhoNfGN5SBaXFRTQjwcjQGDtXP7oEeCB9bDG6SlZHzr0Urt15iMzQDhcrQ12EDbW1H/FxIZi3l3HzyhXSixoxc/IlIjqGUH8n2ovTuJB8nWqxG926R+Fs0kLG1UvcyqrCwNqNkKgYQv0caSu+x/WUDFrNvYiJj8HH2pCavFSu3rqPzNSbuOgQTFtyuXE7nRZTH7pFh2DcmM2N28I1PkSH+0N5BrfTCzDyDCMy2J22gnvcSS/C2CucmFA3ZLl3uXmvCHOfKHrH+iIvu8+FC1fJ1bWHLkTHRBPoakpt7l2uXkulSmmMg5MtmqYaWrAhtkd3Qn2EscbvDzUtNcVkpN6loF6LmZkxxsJmlpBgLJVl3Lpwmmu5rbj4+2Jj1EZJbgN2wXF0C3VDVfGAixeukFOjxNY9gNDgACyU5dxLy0LlEEx8TCCU3eP6rUy0TqH06hmFm+UjP+gEVI5SRvGDG5xLuo3GJYKYEC/0KjO4eb8MaUAscUEuNGZe40ZGOZaB0YR6GpF9+TyZTVJ8vJxQVedSIwlg8IBorNRVXDt1jLRGS6J79SYywBWp5FH8lpbW2mJSzh0lpcKYsKgInAzrSL/zAIV9MD26BSOuuMfV6+moHITyhmHSkM2Fsxd4WK3A2i2QqNhYQgVI/0+oXkI0iyYKM26QfDWdFkNr3FxtkRXn02rhT//eMTibyLh76RzJdwtQmznSNTyOyEAnmrOucLNUg62VCVo9c7qEBmJQlcb5axkobYPpFeVDw+0DbDmehVNQCNZ6DWTdS6fRJp6Fk/rSknOV1CoJUb0H0NW8mdSrSdyrNSW2/2CifGwweOTjo2xrIiflDCmlYG9jjForpUtoVzRF10hKycMsoDt9YnxpfnCRizcLMO/ag37dAlHkX+fUmasUtYhx8Qsjrls0LvoVJB07Sa7SnsggByqzHiK3C6N/rxBa71/gwq1CrIK70Ss2CudfMHoqWQ33rp0l6V4tHpH96BXpjZGsiCsXrlMlssLZzgy1QoRr1wgChT4wP5VzJ69QY+pPQv9u+LhZoSdv5MG1M5y5nEGL2AqvrhH06B6Jq6SZG+eOczG1EK2ZM0Ex3YiP6ordHxgx6Nc5mJ+n6py6/aV5fY3AempDoVLr1goIbCoRWtRqDRITqY5pJ7CSGmqqaVYaYGlrjbmJRDei1t5US71MhZHUsuP/Hp1P1Qr5tqNQqhGJDTHR/f2x/fNagXfWTGNzKxo9Q4yNjTAyEhhwHTFjBdaRXNZITV0jGgMzrK2tMDEUd/ztsUOraqOutgGVMAUrMKBUSlQaYe2DMRKxwPkSuGxgIDHCSGIAyjYa6upoVogws7TGwszolyHRQhnamnV5K8UmWFtZYmIkRmC9CdNQWlEHG02sVSJvV3SwiiTGOh4TGjmNdbU0tmsxM7fCUmAUiUUdPKLGeuqb5eibWmBtIcXQQA91ezP1ja06rpGpiQECR02lBn1DgZ3XwW/TCNwvjR4Gho/EMBSYgM2N1DXIQGKGtaX5z6dtv+cmyTu4UQK3y1BfhNBR1dU1otI3wVKomz46rRQqre6+QhqBZagUziUiCpL3su96C8E9+hAX5Ixe6wO2rtxFe8hoJo7ug6uBjIYWBQYSE4wMRTrOlbCew1AiQU+rRCHcX6SPxMiog/X3+LMUMAGtLTTL2tEI3DVTgd/WwbsTuE9yuQI1ejoOmcTw8bWaHY1CYKu1NNV3lMPEAisLMwzFaloEXIsCjIwlQkBitHoGmJiYYCBS09rUQH1zG2JjcywtzNAX+Gu6sgrMM0Mdj00hFzh5Yh0nz0BgPf7C+6QWtBJ4h4YS3fpLpa68YGAo1EHXqHXstqaGemRyLcbmlliYStAo5ciVKkR6AlNNolsrKkwLNTbJ0OoZ6tqHcOhLTDDUU+t4c8J6UamZwL16pCACQ0whp10oq8A31HEXJehp5DQ3N9OuEmNmLsVY4EY+cpnA0ZO3y1GoNIgNDHUAah1/TmDSGZlgJrDkfnKjR2yNsp2WpiZaFVqdVuIOsKLufTYQa5HLmmhoFJZ8dLQxIRybVtn+XXn0MDU3x0Sip2PgNTQ0ocAQC2srzHTvmRy5XIlWr6MNCe1R4MwJ9RP+T2JoiEij1DEMhecptIlHzw0N9BEg0rp+SF/QsYO9J5zrCecCv0+p0GkvhIszNhbaqYrW5gYamtsQSaRYWVlgbCCw+xS0NjfR3KpELLw/Qj2F9mAitPWf7iAXuHTyVhnNre1oxRLMzEwxlhgg0qpplzXR2CTkbfJdX6JBXyLByEiCHh0ctYamFjCUYmUpxUCrpE2uRCQ20OkrUgv1V+nOhb7H8Hs45w+PRGhjbTQ3NqEQGWFmZoJYI9RZo9NAYE8K+us4mAbCuVjXDwhLPiTGwvugRK42QCo1xkCk0ZWnqVWNkYXVd+ujf9rydQw+oU4ype6bYWygRaFQCY0PyePlFd4dPQ1tzQ3UN8rQGkqxsbHU6fsLvbpOc1ljI006dqApYrUakYHwrejgDqrkrTTU19Oi1MPCxg4LE30dM094bwRGn4mZFDOJWKdHm1yF0OG01eRzZPtm6tyGkjg4DCNlHaln9rPvrprZy5YRbK1EoRH6cSMM9TQ6RqZKK/Q5xr/QrwrMxVYam1pQiwwwMTPX3U9g9LULbUxsiJGRIQKLVXeu31F24Xsha6qjtqENA6k1tlbmGIiEfryB+hY1UispKATmopCnMVpFB7dUeObC9T8JJ/r9LJqO2yjw9jreYV0/pScgVps6vrH6EkwE1qCAJxNGAAWGartSF49Xx3E0FAZQBDahnMbaWhpa1ZhZ2mJjaYKe0G/JW6mvqaFZpY+1ncXwXvgAACAASURBVKD1L3Ac/1F39jte12n0fkcxO7P6b1SgjZu7/8rnBwsI7J1An2gfjNUVpN6twiWiB93CfLD4I5Hz/42Sd9a5U4FOBX4/BTRKqnNu8OV7b5PtOJo54+KxoJWygnyqRU4MGT6gY2NH5/Fvq0Cn0fu3fXSdBf/XUEBNXU4KJ8/eoE5sg7trx/SfsbUrfn6e2Job/d+E+vnXEKOzFJ0KdCrwb6eAhraGClLOHOJKgRbfLn7YGIvQGprj6R+Ih735r4+h+29X9/+OAncavf+O59xZyz9QAa26nab6epra1Ij19RGLDTCVSnXho/5WFKM/sDidWXcq0KlApwK/SQEhzFi7rIHauhZhLY9uSYK+kSnm5h1hyDqPf28FOo3ev/fz6yx9pwKdCnQq0KlApwKdCnQq8DcV6DR6f2DjULU3U9fQgtjECkuzRzZmaFS0NtVT16aHnZ0lEv2fbK36h0ukUbRSV98EEnMszYVA27+0NP4fzv7vX6hR0FjXgFwkwUJY7C9sLPjhKoG91UhTi1K3gNnUyOAxHMzfz/5fKYVKLqOpsRmtxAJzM2Eh8B9TOo2yjcb6ZtSGxkilpkh+tsj8t95Xo2NrNTS1oW8qRWpm/P/5F7sQLLyVpkYZIokpUnPTn+zg+62160gv7E6U0dzcitbQBKn0bwdf/8fy/ze7SqOiTdZMs27xvgUWj8d7/sOrIwSrb6Xpu80WFhamj0wFalGrFMiammjXiHWbwP4FNy3+4Qp13qBTgT9SgU6j96vUlZFx7gR3WlwZmhCBlfGv2FmjbCDjykkOnMsmYOBkhsZ6YKqDI2uRVWdzdv8erskCmT/jCdysTH8H7k4r+TfOsefkXVziRjG8ZwAWJo9xH35VXf/xRPV5KXx78DSNTjEMHxyPu7WAOuk4FA3FXD/zLcl5IrqPHE2snyNCUI3/7VA05HIhKQ0D91Aiugqsqn+RSQRFE9m3kzh+8T62USMZ2K0r9qb/uG5/80q1gtIHlzl2NAVxUA8G9Y3G1ewXKNy/4dZKWQ0Z185wNqUS3z6D6CdEDvmlzX2/lKemnaL0FNJKlXh0DaOLu81j6J3fUJDvkqrbm8i9c4HTyTlYR/UhoV8ktr+2PH/jdurWOrJuX+T8jTzMg/qQ0CeKnwXt+O1F/fEKTQt5abe5X6LEOyyarm6Px2H4ZzL/va8VsCYFXD9/jjulekQPGEHfkEexJ7/3/X6en4CryryRxIVbRdhHJTC0X/APIcq0ylYqc+9y/vxlKiX+DB07Ev9/ZTn/eLk679CpwO+uQKfR+1WSNnJu9UccagjjxQXDcLH4FSFO1DJyru9mxes76DrrzyweHYLVd85G3lzO/g8X80VeKKs/eZYgZ6t/aMG+VgjarFDqttaL9ZSU3jnGm2+uxm7YcpYk9sDR4p8zBb9KmkcSyYpvsfa9D7ljm8DSBRMIdbX64Ze7SlbN9T0f89GRekYteYEx8X5Y/B3f1lZ5g/Vrj2MUNpTh/cJxeBxY9lsL+HulV7VRdHsvf/rkIJYDFjN7fB+8HgsDpFEoUOuJEYvFv22dnoACUWkQCdeKNNSmn+KvH22jJXI4c6aOeixE2m+vkErewoNTG/h06y0Cx81kxpO9sfu1o5HqZu6e2c/J+3LC+w2hb5gb/+yGYmHEsuDybj7/5iwmfZ9i/oxhuP/a8vyN6mvkLeRe3cearefQCxvL/Jkj8f4njbhGpUItoJYM9BFr6kg5cZjz99qJHvYk/YP/b43Tr3nqGpUatUaDnqFY9yPrzO4N7E2upM/05cwc4PVrsvjd0qjbGsk4v49NO88g6T2L5bMH8P3rImBdanOvsWfzRi42BLL4reXE/0LY4d+tMJ0ZdSrwX6hAp9H7VQ9dSXlmGoUKG0ID3XTcur9/aGmtuMDS6e/hMOXPLHkyTBdGrePQcOGTmay47sXqTxbRVQDN/v0Mf5airSyNc1dL8e3fA28rc9RVt3nt2VfQ6/ciSyf2wuln4bD+gZv8lktay9n21ouc0O/BkgVPEe5m/eMUjVZD0flPeOmrbBKefZ6x3f2x+DsDjqq2GrIfFiO2dsPNyfpvcKV+SwF/v7Ttxcd5a8VGRN3nMzuxHz6PGj1lDbfO3aTV1Y+gAC+s/wZr7ZdK01KWTkpmHTYeXQjwtMOg4gafvr+GYv/+zJwyhlBbk3+6EjXXtvP+6vM4DJnMzHF9sf81zVm4q1ZJXVkhpQ1qrJ1ccbI2/Yfa7eMVaE47wl9WHkIRPZIFs0bi8U8P3GppfHicVWsOUuc2hPlzx+Dzzxg9eR0Pbt+jQmRB19hwHERyakqLKK9XY+vqidPP4gv/04/on8tAXk/OvXQKWo0I7hWDg6aZa4c3svlQGpGTX2FOQkfEzv+zQ6uiOOUEm9bvpCH8aV6bn/CD0RPKoKy9z7Fta9mVYc8z775Kj3893/x/JlXnjToV+CMU+I8zeqq2WrLT08krb8LYMYDoCB+kojbK8rLJzC3H0DGA8GBPXZzVwrw8qmQibO2kVBeUYOodgoO2mvySZqxcbWmvKEZm5Iy3izG1hQU0GLgSEeiiAyajbqYwp4Dyqho0Uje6BnrqphZFGjlVxbkUldVSVXiNVSuPELHgM5Y9GfrDiJ7wIC+vnM1L5815YfZAJFotEhsvwkN9MdXUk/swn9pWLdZufnjZ6VNZkEtpvQI77654OZhjKBYhrykgefdKVp6opffkCQzoHoePUSnvL30FZfg0noyxo7lNjY1nV4K8HTvMqVZNY0UB+UXlNCqN8eoaiLOl6Q9wWWVzBVnZBdS1arB08sHXzRqUMhRaE8wM2ijJz6e0th17Fy/cXaxpqSikoKyCFq0UnwA/HExk7Hv7RY6J4lg8v8Po0d5ESWGHTrlXd7HlooIJy19hbLw/psoaCvKKKK9pQerqh5+bPabfE+a1cmqKCymoasbC0Qs3B0v0FXUUFhRRXi3DzNUXXzd7HYjzx0NLW2MlxYXFVNQrsPH0x8vZBhOBkKmVU1WUT0FxGfVC3FtzB/wCPJAoaikuqsXA3g0PRwtklYUUlzVi7OSBp7MdpoYiWmrLyc/OpqLNEDe/Lng6WiGuPsXbr25AGzeXmY8YPWE0qfjOt6xceYjWwHieSBhAbFcv7MxEVBcVUl5VT6tKHzt3T9wcbTB+xAQqm4tJPriBLWfL8Irsy6DB/ehqVMyGj78h3yWEft2CMJUrMXPyJsDHDUsdnFNJQ3UFpcWl1LWLcXD3wd3JmkcjMuk8mhC8u6SIkvJqim8fZ/uJAiImz9ONRtqL2qkpL6WkpByZSIqrlxcutlLk9WUUF5VQ1SzCwcMTFysxNSVF1CmNcXJ3x8FSQltdJaWl5dQ2yRHp66FnYIKNtRVGtFFb34K+qRkaWR2V1S2YufgR4O2K5U9x/8gyjvLxykO0RY5gwcwRuOsrqa8spbS0UgfWlto64+7mhKWx8MtAjay+isKcXCpkYO8ZgI+rHcYCi1vVTl1FCcUl5ZRkJnP4VBrmcYk8M3v0YyN6ShqrysjNzqdRa4qbrx8eDpYdawM1ChqqSsjNzqO6TYydkwtmzffZv+MQWfo+DE8cSbijOWpZIy1qY5zd3LDUk1FaUkqjUh9TiYimqjIatBb4BPjr2pQYFc21lZQUlVLfrkZPTw+xgQnWDs64udhg+H0D1qpoqa+itKSMumYFhuZ2uHu4YycV6+pcVFKJXGSEiVhJdUUFCmMH/AP8cbb+cYZBI5dRlp7Ezq37SJW7MurpCcT72FFy7SBb913Ds/9k+nqJqFdJ8Q4IwNNJKB8oWxupLCmguEqGoaU9Xj6eWAuiCoeqjdqKYvKKqlAZWuDs7oGzlQSFXI5GJEGkqKEwvwSZxhR3Tzekhu0U5RXq+hELR098POypSz3F5vU7qAudyop5A7HUdNS1qLCQ8uJMLp0+RboilKXvvUKcRQu15YXklTWAxBIvPz8czH9Q6Y/4Dnbm2anAf7QC/1FGr70qg/NX8xCb6FOdk0q2PICpE6MovXmdWq0Uddl1Tt5WMnrR8yR4q7i2dzXrThYTEBdCQ2Y+AeMX0F18h3XrjyP2DcZSXkKLbX+mjHDi4teruG48nA8XD8XBXMndpCRyWk2wUpdz9XoObgMTGRPvTvGNU9wqUWNvb0Fz3jm+WHORnktX8vyTYT81ep/P5sXTBjwzIwEqM7mWWoJj3GgmDQug4PRONp8upd+sZxgVZcWtfVtIrpAycMyTRHvbIBGMXnUux794lffOqBg1ZxrD+vbAz7ScDxctJt9uIMO6uVB+/wZZ7Z4kzpxO9wB72vKvkJxWi6mlPnkpV6ix6Ubik33wtOlYS6duLuLM3vXsuymn34RZDI22J+vCYfL1g+kf40b57cPsv9RC/zHD8NAUc7uwFamJnIe37tLu2osJ/X25/MUbOqP33PynCLFq40bSZUrkxliZicm7sJUdt/SZtuI1xsXbk33qGDlKa4xlRVRLhBA+0XjamXVMdWpbyUo+wDf7buLVbwpjB3hRfOkU2e0WGLeWUCPxo0+vaLwdflwH2FaTw/UbGbSKjWkrSiO93pK+I4cR6yUh58Y1sqqVGBvrU5t1k6vZWgZNm0SMZRUHNh2iKXAgTw2Jx6TsBtu3HEcZ/gQThsYjqcggNbsStaqJeyl30Hr2YcKo/nhqrvDOil8wegoZ+UmbefMv+1GHDWDsqKH06GJLVUYK90oVWNtZ0l76gMwqA6IGPkH3EK8fQmipmvM4uulTvj5WSdfewxg5ajAhpmVs/OhzrqvtiYsJRFucSU6jBQPGjGNgrA/y0vukZhah1EJ17n0qxW70GTyQCG87vh8w1bZXk3btui68kqmFKXWpx9lxupQes55l7vhY2jJTySisA3U7xdk5KBxC6R3tSk12NnUqUDa2IHH2J8zPnAcn95JcYcnAJ8cSY9/MtYs3qFKaYaFXx707GchsghmS0APLutscOHqJFutAgr0sqbp/mxKNK4PGj6N/pCeP8lcFo/fRykO0C0ZvxkDITOF6egl65jYYt1WQmVeHQ2gvBvYKQlOWyb2HxbS0NZH/IJM2yyBGjB5GqKOGrNSbpOfXYSA1py0vmUNnMnDo9zSLZo/50egpm8m/f5f7hTW0CjGtHxRi4tedMSP742GioDgnk+yiKmStTZSXVWNo54+fUTkHd+wj0ySUKTPGEmqlJO3iae5UWZIwNpFYuxpO79vFuQcyvEPCcdAWk3q/HOvQwTw1bhA2zQ+4fPkmVRopVuI6Um8/RGUbyvARg3ThqXQWRquiuiCDlFv3aBJZYiVpJTe7CD2HMAYP7oZZQwaH9hzgToUhIeFd0K/PIqNQhk/PMUwY3h17o47vlFr4oXHjW1av3sJtbVemz59Mz0Anym/sZ+2GY5hGDKebYwtpGcUY+/YhMXEEPoa1PExPI6uiHbG6npy8auzDBzBqQDhSwQWqWinNvMrBA8fI1wYwdvJTBBiUcOt2OhrnbsS5NXPh1Dlymx3o1yeA1opiatpBUVNEQYM+UYNH4teWzrb1W6kVjN6cnijy75Ny8z4yIztM2vK4cOw42UbdWP7OIlxrU7l2uxCxpRRFQxtOEd3pHuz+oyH+j/4kd1auU4HfX4H/HKOnqeHEF5+QIk1g0uAgjFrLKWwwwttRQfLZ29hF9sWt9TzLX1xP2HNfs2yYG2XH32XKm5cZuOhFejoZ4Bwai1vzdV5Z9Dq1UVN5eqA/Jpa+RHYxYN/Lc9ksH8OOP09DWpPMX1afwSX+CWIcWzi0bi0lgXNZ1hd2bkvCfdg0hkZ5QNU5Xl78FT6zPmLpmMeN3ixevmjHh+/Mxt2ghWu7V7IqqY2pb39IX71k3nh9C15z/4clA624sGs3VTbdGD4wFhdLI50REtY2ZWx6iaWHtcx9axEDu3ph2prJWwueozJgCvPGdUe/7DR/+utpwme8zdyhdlz46q/cEkcwoLsPVWfXsyPdhoXvLqavnxO674S6jYdnv+b1L6/TZ97LPBUrZssbK7iq34sXlk7F7MF2DhT6Maa/Pdf37qfYKoTeEQ5kn9zB0XJfXlswjJxdH3FCrxtL5o9HP20XWy830X3YcGIDHKg4t5J3dpYxfMlyxsao2PTSnyjyGM64vu7o6dvg5eWKjbSjfqCiIu0gb76zHccnnmPOGBsOvvcJhS5PMKavJ/oG1nh6unYAiXXGsJ3bB9ewP1VJaLc4bBsus/FgJlFTnqW3eR5Hz+fhEz+AnuGeNF3fxnsb79FnwSLGBavZ9M4nZHkO5ZlpowhQZ/DXtz6nsMsIFkweiCjnBjmNpvj5WHFz+2ecrvVm5sIZ9LBO591fGNET1k22ZxxixXt7EPefwLTRA7GrSGbtxlMYRwxiZEI0JhWXWf3FLmrchrBgxmjC3c2/+0o3cePgSlZ/W0vciERGJYRj25LOlx+sJNU0iHFjB+FUm8K6zUlY909k+ohQck7t5Wa5AcHhwaiyTnIsTU6P8TMY2y/kuzWQCvKvHmTHyRycIvsyIN4f2c29fLrpOj7jnmZyTxsu7j1KkcaRqCAnCi8f4UaTK33DbXl45wH6gT1JiPBCamGJva0eN3d8yc40MUOnziS07RJbjqXj0ms0T3RtZ/eXm8gzjmfG7KfwqD/FJyv30uCewOTx/TF6eJjNRzJwGTxNN9Xt9Mi0fYfRO4w8ejjTh7pzbeteskQeDB0zBB+9Yg5u3szlGmfGT5uAj6iU3Co1bm7WZJ7aydk8A4ZNn0uMJJsDR6+gcY9j6IBIxPmnWbf5JO2Bo1kw58epW62snFvX71CuNMfbXsP53bvJ0HozZd50/JRZnL1wB7VjEPERnmiaGpCLpVi3PmTHhj1k2sSz4Nmn8Ner4uSW1RxKFTF87jLGBMv5dv1KdlyoJf6p2QzrIufUnp2k1HiQuGgmDvkH2X48H5/BU0iwK2Drxv2U28azaPFUguxMdBuxlE0FnDu4h/MPNPQY8xRxznKuHt7GkZu1xE5cyJggJYe/WcOJTANGzphJuFk+R/YdoUAczfwlc4j8TlCBhybLvsimtVu5ZhDJkuVPE2yq4e6prXy9LQm3wfOYGGtE8rd7OJdpwJhFS4niLoePXEXp3Z1I6zqSjp2nzqkXi5dNwc9EGA1X01L5gMPbN3HygYSJSxfiVnuOtasPI4l/moXDXMm8kky2xpdgaSmXUqvxj4nBrDaVk5ce4jpgDmO8G9m/aQs1IVNZMsKFm4f2kdLsypOJQ3GRZ3NixyaOlXnx3KtT0F7ZycakehKmJhJiBmJbJzxd7DqN3u///e/M8b9Egf8co1d+mvnTP8H75fU829MREwORLk6tuq1ONw3TrNFHWX2Tv7z9NX7z1/Da+BAUKR8xbvlVpny2hkkRdhgJsRvLbrB8/kvIh6/gzcm9sTERoLdN7H1lGl/VDmHrhxOpPvMXVuwoY9CYkQS5GVFXXITGvRsWdz7nLxfMefmzV+ntYYOm5gLLpr+P3aQ/8dyY0EfW6MGlz2fx6lV3vvxoEUEu1rSmbWDy3C/wmLuB10aac+jdZZwxe5IXRruQmV5Ol34JhLjZ6kbzvj/yt73IggMilvxlGf28HNGrS+O1Z15C02sZyyb1xlqRyivPvI3R4BUs7tPA+y9+jaj7KAaEeWLUUkpJqxXdh/TC19b8h9Efefl1/rTiE5qip5EY1s7Zb0+TlCZn/NI52BfeRh05jAjVdd796DC2cf10I1KixnKqcGVQnDuXvnqX46J4lszvw41P3+KS/gBefHY8Ie6WlJ3/hOWrsxjwzDLGxpmTtPJP7EqpwSEolkFDhtAj2BPz76eLgJbic7y9Yi3SPvOZOcaP2xs/Zdf1Suy7xpAwZKguvRDHUXcoC/hmxQqSWwMZ0C8GN9NWiqtU+If6U3h8DYcrA5gzdxK9uthTd2UjL31xhbjZC5kQYcD2dz4iw2Ug86eMJNQwn8/f/CtZ3oOYN+kJnNU1lFY2oVa1cmPfWs7UeDJz0Wz6OmTywasb0Dw2dasrS85xXn17NwZDn2bmmG7UHvmEd3YUMHzuAiYOisBUVcCmd15nZ5YT859fwLA4r+8QJ3LSjn7BqiO19Bo3jdH9AjGtvsVn768h37sPM6eMJkh+j08+XEd11wTG97Xlwqad5Gu96dUrCmvqqG4zxj8ihmAfp46A6PIyDn/1Z/bnOzF++tMMiXCk/sZOPlh9HufhT5HgWsOOTWdQOYTRK9YfvZYqWgydCXCE68cOcCFbhm90P554oj9hviak7v6Sbdfl9J8wja7NZ1i9/w7ug6YxPkbLwbU7qbLuy9SnR+Nad5JPvzhAq/8o5kwfgV3RYT5ddQRF8GjmPD0Mz0eWGn5v9FSxQxkerGDHV0cxjhjNolkjcDZq4sK2z1m5L5duE+cwsY8bDZX1yNubuHNyHxdLjBg6fRJ2+SfZeaGGnpPmMamfL61ZJ1i95iC1boOZ+6jRU8qoKi2lok6GqrmEswcO81Dsy5R5UzDLPM7BK8WEj5jGmB4+6Gu1aIWfHPkXWLNqN1mOvVn0XCJ+4hrObPmKvVdk9J+xhAmx+pzduprdlxrpP2MZT8XqcWrLavZdlZMwZw7upYdYtz+LLqPn86RXJTu3f0uTe1+emT0KJ6OO1bnNuUmsW7OeVG03Fj8/j0h7BZnntrJyw3H0Y2exfGIA1/ds4FSmCYmLniPeroQDmzeQlGfNlCXP0dPruyE93atwhS1fb+OqYQwvvjYdf5GM60c3s/nAHcISX2LuQFuuHNrI5sMPiZ00G9+6s2w89BDfJ0YR6yCmoa4JfXtfuveKwv673TYaZQOpp/ey7Ugqbn1HEmqcy+69V1FZeTN4aC+kLdXg4kr1hX2cyTEiYXh/7PVbdDFKHQNicFc9ZNfG7dSHJDIxrJ1da/ehjZ/L23N6Ia59wIntX7Mzw46Fb8zD/MEhVq8/RpNNVwYMGES/3pG4Wf2KDXD/JR/tzmp2KvBbFfjPMXoPtzIs8TNC3tjJ68O8MDXs6EDbazM5tPs4TVZdCPOSs/q1P+Pw9CpeHReM8ubHJL56i+lffsWTXTvWNWnKb7B8wevojXudFWPjsNCtC2pm/4ppfFk7lG0fTCBn7wpe3admyasLiPC2wURijJmFGcnvj+O16+68v+Zt+glGr/oCy2b8HaP38SKCnK0RFexl8vSVuM/7khdGBVB/4n1eWF9A9KBIvHx6MqhPEHZmkp9gWPK2vtBh9D56nv7fGb3Xn3kJbZ/nWZLYCxvVfd5Y/DriAa+yKDKHpS/uwHXiC0zu7Y+9VIKxEMxZYMA9yttT1XH0szfYkGVOnI87odFOXN62kxpHD2ytwnlq0iCscvay5MPjhE2dy8i4IGxMjXSBq6XiJva+u5xjet1ZMi+Sb19ZQar1SN58YbLO6JWe+5SX1jxk4DPLeDLaieaSTK5fOMfZpGvUOfTluQUTifa1/4Gj1lJynnd0Rm8eM0ZGIKrP4pqQ/vx16u178+yCicT6OejSa+Xp/PmZFdy3SODpxAQCXCyQmAhTihVs/eBldtfEsHzJDPoE21N7eSMvf3GV2NkLmBBhyPZ3/sw9pwQWTB1JmFGH0cv2HszcxP4Y5FzhcmYd9j5+NF/ZwfFSeybPm6Ezeu8LRq/bXGY+9dhmjOzjvPLOLgyemM6ssbGU7P6Qd7cVMmrRc0wZGoVUr4b9H77KhlQLZi5ZwIh47x+M3t1vV/LVt7X0HDeNMf26dBi9D9ZQ6NOXGZNHE6zI4LM/raMisD8ju0k4unofrc69GffkALxsTTAyMcXU1PhHhqEsh60fvcfeYm9mzZ/L8GhHanVGLwnX4RPoYV3ApvWXcYgZxpNDYrA1M8LY1Ax9jYzynLtcuXiO89dysIgazYyJfZBd2sT2q+30eWoaA1xqOLT7Wwq0roT6WSFrkuMU2I1ukX7oFRzjr18cpC1gJLOeHo5d6VE++/Iw8q4jmTXt50bv4y+OoIoZwiD/ZrZ8dgSzuPEsXTAaV1MFKXtX8dnODMJGT2KQr4a0+6WYOrnT/uACl/LU9E0cjeHd/WxPamLo/KVMHeCH7OEJvlorbMb4qdFTyyq5ezmZOyXtOLpYUXj5HPeVToydMQHR9e1sO19It6nPMaVfIN/vWVfmJrF61S6d0Vv83ET89Gt0xk4wev1mPMeEGAPObl/N3ktN9JuxlAkx+pzdtoZ9ghGcuZg+5lns33uCErEbEV3saG5U4BIcT89wL77zeTRmnmTVyq+5rd+Xl1+aT5Szhvyre1j1zbcogibx4pQupOzdyOksUxKfXUw32zIObd1IUq45iYsX08vrx8lwRf4VtnyzlasGsSwXjJ5Yxo1vN7PpYCrhiS8zZ4Ad149uYevhDCLGTsal9CjrztQzYPYzDA2wxNDIGFNT059GdtGqKL+fzPatO0ltdGRgjyAMNdXcSbpIk3McPWPiiQvUcmLTBlLq/Ziz8Cm8bSRIjEwxMzOiNu0sW9bvpD50AmP8a1n/6V7Mhyzj/QV9dEbv+Lav2XXfjgVvLSNYU8jdG8mcPnuJvGYzek2Yw7TBoX8Xx/RbP36d6TsV+G9R4D/H6DWk8PKU+SRLh/Pq80/Tw1dKTXEFTY03eG/FPqIXvMn0OBmvzXwJaeLnvDsthrarHzJ+xS2mr1zHxHBhYTwoiy7zwrwVMPZ1Xp/USzeiJ6KOHS9MY1XNYLZ+PB31rfUsevcIgeMWMmt8H2yV9TSJLWi5/AnPfnSNXs+8zsJR8ZjUnGTR7I9xm/pnlidGY2P243zVpc9m8uI5Gz7564tEuVtQfPxT3thTT+KLSxnYxRH96iSWz3qDPI8neG7xbHr42f1kNE9ooAW7lzNrQz2z3nuNUWHuiGtv8+rCl9D0eZ7lU/thJb/Lq8++gbj/cp4fLuGL5W+RbjWIubPG0c3TiNoaObYezlgaSx7ZPamh9MI3LPvTbkyiZ/HyvL6UH/uMj3bcJGDS6m2uvAAAIABJREFUaywb1x3r2vO8/vInlLglMHPaeCKdRNTJxDhKlRz6n1c4Jopn2eIRFG54g6+u6THhmcWM7RNI1Zm/8Mr6XJ54bgVPeTVwo9gQPw9Lik6v4aMz7cx6fhFDon07RqKAxvxTvPHKWqR9FzC7lxFZtcZ4uVpScnYtH59pY/qSZxkW69eRXl3JnvdfZvNdQ56YMp2RPXyhuRF9Cwlpez/j0wMl9J48l2mjuiO6u50Vq64RP2chE6JN2PPeW5xSRLFw7kTC9e/z6VsrKQkey7MT43m4+WPO1LswdtpYtBfWsO2eMROencsA+0zef+Ub1HHzmTc5AT/rR+DU+ad49Y11yGInMn/yYEzu7+X9j/dh0msy86cOx9cwj3V/+pxU/VhmzBhLjJfldwZeQfrxVXyyI4foUdNIHBaFRe1NPn3nK/J9+jFn+liC5ff49IOvKfMfwKShvtxYv5rkShuGTpnKgGB71O1yDC1ssLGUdhhmVR1JWz7ls31ZhIyczqxxPdHe3c0HX53HbfR0ngxWsWvlJgqMQ0icNoFIZyPkKi31Rbk0G1hgayvixvbVnKvxYuLTYzBO387mq+30e2omA50qObjnCA9llnTp6o+Xpzd+Ab642kqRZR7mo8/30xb4JPNmjsKu+BAff3EAeRfhfCQ+Zj92sU13D/Pnz/YjjxnF1H42nPxiLff0Q5m+cBa93eSc3fo1hzLE9B/eH9G9I5zKhf4TxmGeeYyDN2qJnzydwIYLrNl4DmmPiSycNgTzstOsWnOARu/RPDt/PAHfsdlai2+yddU6bql9GDe+F5Wn9nChSsrYuTNxKzvFl98cos1nCLOnDcfHXEubXIS5LJtdm7ZzUxLDs0tmEGZex6nNq9hzWUbC7GUkxulzatMqdiU3kzDneRLjxJzc9BV7LreSMGcxvaUP2bvrGHlKG8Iig3B39cQ/wA9na9MfoOHyqnT2rFvD4QwDnnzmOUZFWpF5eic7TqXjPnAmU3oYc3zzN5zJMmPyc0vpbl/Gvo3rOJ9jwZSlS+jr96OgyqJrbFmzjjNtwSxbsYAI8zauHdnIxv2pRE5+lfmD7LlycAObDt0netJCIhQX+XJDEha9pjJvXDzWYiXtKn3sXQXW5Y/tWl6Tw4kdq1l3poI+kxYxIVzJ4a+/5FixNRMWv8Q4v1aOblnLzssNDJi+gJFxnojlMjQSKYr8q2z9Zhv14VOY1UuffZ+s5LZhPM+/NJcwo2K+3biKfXluzF82B9fmhzRJnTCtvsOO3ceR+49l7jBfCu5lYOATS/dwz46lJp1HpwKdCvwqBf5zjJ5Wxr0jX/PR+jMobH3w9/EiMLw7Ue6NfPPeSioc4hncw4M7e9dR5jGJ5TN7UHdpLe9uyaLX7JeZOyIGZws9CpJ38sGH61HGjGf+jElEe0iRld/mm3fe4dvarrz0ynx6uCg4su5z9t2qxdHbFy/vQHoOSCBQWsneNV+RlK/BNyyKAMc2jm8+jFH36SyfNRxvZ0vE342e3d//AW9ue0DsqCeJcDKgOCsPPZ/uDOkVip2pISJNA7teW8xVp0ksmdIXDyujn0GV6+5sYfm7BzAKT2D0qP7YN6Sy6tP1KIIn8NycwUiKk/n0o82oQyfwwtwEZCl7WLP7Cm3mLvh4+xAU3Zu+3QKxMX3U6IG6NoWPP9iGUZ8pTBwQjkHeEd5fe52oiTMZGu2LubaWK/s3sO7QTdSWLnj7+BHavRdBJjUcWvslVxV+TJo7h3D9B+zedoCsVgu6hIVh33aXQ0mlhIyaxbQoLadOZ2Dk6oVpYxYP2pwZNeYJQjxsOyC8qiYyLu7lr18cRj/sSWYMtOTGtTzdbljTphwetjsxfORgwrzsvoP2qim9/S3r1u/jQaMEFy8fuoRE07t3NBbNGezeuJ1blfoERMXg1JLKrnPVjFi6lMTenmTsXcXXRx9iHRBFnJchqReSKLEMJ3H8UESp+zlwrQSX8G44t90nOaONqGEjiDAvYteWEyj9RzBrymiifKx1u6F1R9N9NnzyBWdLTYh/YgQDw+zIu3SMi1mteIaE427USHZRK94xfekR6YfV98M6aKi4e4xVa/ZTbRZAwrAn8CObPZv3UmgdxeRp4/CW3WXT2p2U2sUyeepILMuvsGfvaYrlZrj7+hMaGUe3mBDcbKU/6FKbe4P923dzrVCOa1AEHnqlXLqaiXnUECaN7EbLnePsO36dZok9Pn5diIyPx0WeS0pmOQa2dqgrCmmzCKRHuBN557ex73YrMcOnMdRfwZm9u0jOasLC3k5nCsxcgujbOw7rhuts3nkKufdQnn5qIKaFJ/hm+2lUvkOYOX0s4a7muvKp2hp5eHEvazedoN2/P9MmJiDJv8qJ5EwM3YIIdjWkvLgKiVsEvWM8KTq/g52n05H6ReEuLiM1sxqP3uMZGWNN+qn9nE2rxtYvFD+rFlJvpNFq352p0xOJ97NF2HiurM3h2PaNHL5Tg3dEOCY1WaSXa4gdNZUngky4dXQHh5Ifom/rgX+XrkRExxHjoeXi3i3svdFA+BOj6BVgwr2TBzid1kbP8dMYGqZP8t7tHEuV03fiDIaH6nF+11aO3lXSf8ps+jvV8O32HSTny3EQ1pqJRFi4BjNg6FB6BDnpRnO1Khl5ty9w5HgyDWbehAc60VZZSouRCz36xGLVnM6OjTtIqbBmzMynibWp4MDWHdyotGXcnHkMj/Xk+w3omsZcTu7ayNbz5YQNH0f/EFvyk49wMCmfkFEzmdjbnltHdrA3qYjIsbMZFy7h0uGdHE0px8rTn8AuIUTHxRPVxRnJo6P9ynrSko9zJLmYkOFTGOqn5fLJw5zN1DB4yjS6u+iRe/scO7bvJa3GAK+ALgSFRhAV4oUs/RTbdp1E0XUUsxO70552kl3fpqBx6EqYrwW1WSncrLBlxPjhODZlkF5vgIe9ERUl1diG9qaLUQF7Nn6L6YBZLEjsidX/cdCfX/U17UzUqcC/qAL/OUZPICO0VXMvJYX7hdWITJ0Iiokl0F5MXuol0ko1OHt5Y9yST7nSgdAujrRV5JJV2oKFiz/BAR5YGouoyc/gXmYRaqkjvl2CcLc2or2+mIy0B1TKTfDtGoSviyWy8ofcunOPknoVtt7BRId2wU6qT2PxfW6nZtIgkuLkbE1beSVYuREa5IeNhTF6oo4eqqXsIXcycpCJzbEWNiBIrPDydddF3dD1rYoy9q/dh3GfsfQOdMJUNzzz00MlK+Pm5ZtUKqX4BPljoaojN6cYldSFoCB3qCvhYVYJanNnQoP8sRQ3knH7NplFtYjNXQiKjMDXyfJHg/J99tomsu6VYOQssNKkGLRXci+3EXs3N2wtTHSjEIqGEu6l3iWruB59a3fCIoOx0TaQl5VNrcoE94AgvO0lVOemk/awFK2JDfaWUFunQOrkRRc3Uypz86lpU6MnNsDK2VO34PoHvIq6lfKCbDJzytFKnQnwsqS+pIS61kfT22Iq+RG6plU2U/AgjbTMAlpEZnh3DSfYxwWpoYqKvEzSM/NpM7TGoDSZrw/lkbBwEU/1D0NcnUvq7XSqtaa4OtoikjfSrDbGzccPS3UV9+/n0qZviaO1PvV1bZjZOmBh0E55WRVqU0f8/XxwsjH7MeSctpWi+3e5l1OLmbMXgQHemCpqyMkuoEEhQiKRYGbtiLurAxYmP8VGKJureJCaSlGLCEdPP+wNWykrKqFF3wpvX28dkiY/t5AWfWt8Av1xMFZQlJlGRnYZSmM7/INDCXgUUyM8U007VYXZZGTm0qiRYmduiFzehlho4/7emGsayLl/j4cCZsbajaCQYJwlrRTkF1HXpsbASIqDqxt2xirK87MprFNi7eKFeXs+Vy7dpF7PGjcXWxRlGVxKLcEj5gkSot2Q1VWjljrj5+GEqLmUnMIKtObOOr0cLDvakVrRSlVRDtn5ZahNHfAJ8MXOUE5JnoAUasfA0BgTc2ucXZ2xszCkubKA9PQsGtUm2NsY09bSir6lG/5+LogairmfkUVNuz42NqaoFXLUBtb4+PniamfegREStCjKJv1BISqJJdZmYlpkQpv0wd/TAVVdIfcFBl11O+ZO3gSHBOJma0BV7n3SM8sQ27ji4SRFVlVOZaNah8lxttKjqrCAsgYtjp7euFhCRUE+pY1anDzdMWrI4eKlW9QbOeLjbEFLURpX71bg1ieRhVP7/MCUU7U3UVaYS0FZAyKJMSZmFtg5OuNsa4yspoTsh/nUKYxx9/XCVtJOQU4edQoTPPwC8HaxRqAI6Q51GxWFD7mXUQTWrni72aCoKaOkuhUrN288HIyoK8qnsKoNG3c/Aj1taKvO527qfSpbRNh5BhAcFIDTz4DrKprqqqmsacXSyRU7Ey11NVVUN2lxcO3A5ihbGyjOSde9gzI9C3y6hhLgaklreR5ZhZWILFzwD/DBgkZy0u+RV9WOuY0Q9kxJY5shrh4uSDVNFJXXojEwxszcBjcPJ/RbSriXloeBexiRXVww6jR6/6KWorNY/4oK/EcZvQ6BO6JFaPUMMPieUaZVo9KAnp4YkUiLViv6bdEK/saT02pVKJQa9A2EuK0/9jxatQo1Ih0vS6sB8SPTHz/JSqtGLlciEhvqyvpDFtpWHp7bw9EiJ54c1RN3a5O/CabVaNRotCLEeo9c/7+1NK0GpVKFnlhfV75Hiv3Tomn5yd+EjS0/S/tdXoj10Rfr/Y0wblrUajWgh55Ii0Yk/CvqSKvVolQo0OrpYyDExf17nfd3kUCE9Pr/j73zAI+qSv/wm2QmZSa9995JgDQIEEpooXdpUgQBwbKWta5rW1Zde2+oqICCCALSa0JJgJBASCEBAum91+kz/2cmAYLi/nXFXcF7H+EJ5t5zz3nPuXd+833n+76fPV+HWq1Ch3F3VYqe86JCgwkNx9fw1Ptp9Ft0DzNHRGMvMkJf+cDQN2N937oG29VLff+1hp+N9Arc8Csj/v+adVrUap2Bsb7NruFqUSlV8P+MV6fRoNUTM8zP/wele82r1OiMTRCZ9KwvfP1C0EdkavRrHzDq/utq64aKHJquihzdbejPv/L/DLx7Nqdu5+jGT9h9TsmQqXMZGe1DZ2kGW7Ylo/Hsz9jRCbhZ/idpwK9+20CtUhn6KxKJuVbiV4dWo0XX/XwZJkQ/nm5OWq0WnU7XY4706+3HD0RXG/pJNMxp109X51TPX63RYWSi53lt7rRa/b306+qXzEn3Pdv1KYs2sOeyiFHz7mJUsB1tF47y/c7jdPoksnBav6vlwLqu0Nd+VRneVyYi06s5Ln/th4eegZ7FL++vnokG/RiNTERXPQ83uu9P3gV6LNch0T8zajRaI0Ri0c++u/TPg+F++mfN8Ghdmauu6/XPj8jU1PCFwHCu/saY9FgLv5aKcL5A4M9J4DYUerf+RLZeSuHdd7fgNGkZswaFYvvj7Le3/hD/RyPQIW+tIWPrKl5dc4rw6XezeOYoAnrslfofdezWu61Wxpkdq/lyWzpi7xjiIn0xQ4lGZEtQRKTBOnbVI33rje7m9VheQ9r2b1izMxtLfaBKmDumKhkacwcCe8fQy9v2plQXuXkdFloSCAgEbjcCgtD7A85oR9lpdp+oplfCQAJdbK6Piv0D9vfW6ZIOeVsdhTlZZBfWYeMTRt++obhad7kRhePXENDRXltEVmYmF6s6kNg54+rqiqeXD+4udn+ocnW/ZlQ3/Vydmubqy5w9dYZLdTKsHF1wdXPHw8sLTxd7upMD3PTbCg0KBAQCAoErBASh90dcCxoFHUowMzW96jr6I3bzVuyTTqs2uCP1LnW9v8hEX6Re7yK9FQfzB+izRiWnvb0DjZEpEqkEM/HPu47/AN39n3VBo5TR3t6JxtgUqaUUs19R//h/1mnhxgIBgcBtQUAQerfFNAqDEAgIBAQCAgGBgEBAIPBTAoLQE1aFQEAgIBAQCAgEBAICgduUgCD0btOJFYYlEBAICAQEAgIBgYBAQBB6whoQCAgEBAICAYGAQEAgcJsSEITebTqxwrAEAgIBgYBAQCAgEBAICEJPWAMCAYGAQEAgIBAQCAgEblMCgtD7nSdWp1XR2daBxtQCS3N9eTMhkceNkGvVSmSdnejEUizMelZC0Bc70aCQdSDTiJBKzK9VPPmVc6eRtdDYpkQsscJKYvZvs///yqb/tKfrVCqUGg3GYvG/rcrxywB1VQ7R6EwQG9Le/LKrhLMEAgIBgYBA4OcJ3GZCT0dnXTHnL1fRKlNhZutJeIQvViIVxafSyJe5kBAfgpWp6L+UN01DTX4au/dkYRk/kqToIKx61Ga9lRamTtlBc3uXSJKYiW5KCbmr41d1UJJ7guQT53GMmcCg3t7YmV/5rZrmigukJh+mwiyCscNi8HKS/Gp0HdVFFJzP42zOZUw8+zJscAxeDtLbuyqBVkn15TwK6/R1noPwcbG+qYmhdapOqktKaNSY4erpib3UFCOtCllHJ0qdGAuJBaaif/fFRodGX8JPqy/hZ4KxsYbWugrKajuxcnTHw/nm9vdXLxrhAoGAQEAgcBsQuK2EXntZOj/sO4fU0xsLWRmnTtUz+P4VDHBVcfTjV9jcGMXTD07CzdLsdxV6+rqM+hqTRkZaak9vY+XfVyGa8QhPzhyCi6XZLbZstDQW53A87SS5hRUoLX0YPGoUcSHuSE1Nbs5YVJ0Un/qWf76+FY9pz7J0Ugye1t1N6zS0VJ/lq1f+xTHjETx13x1EBdj/qvvq2krYuz2FepElZmoZRnb+xPXrjZeD5W0n9PQ1TvWHofarpp2sfd+yJ19D7IhxDIn0vImVGDTUX87iVE4lUu9eRIX7YK5upOBMOumZuZS3GuHZqz/DB8fg62T5k+ets6GM/LPpZJfJ8AyLp1/vQGzMdShaKg1VJGpwpHdMX3yuKf5fNefCyQIBgYBAQCDQReA2EnpyUt7/K19WxPPEvWNxFTdzbONmlCOXMz7EnJqzJyiQuzAoLgjp75i9X9l4ifScatzCYvBxNIfqUzx/79+pH/sQz80djpvVrSX01K1VZJ48QXGTCm1HFcf2HkQePJn7lk6nt6ct/9Zg80ufMp0OWdkOHn/wE6wmPcvy6f3wviL09J5bdQ3fPv8om1v68+Rf5hAb5PBLWzacV5/xLa9suMCACZMZ0scbkbEIC6ne2nSbVXHQdHL5fAHNakt8/XywtzSipiify/U63HwD8HKyumkWPXVnJcd27aFI48aAxKEEO4qoPn+arPxiWhQqqvKOk1kKA6cvZtaYWBx/tOwVrdVkpXzLV9uycR8wh0WzRuJhBeiU1J47yu60Uux7DWJEfDASwYX7q9a7cLJAQCAgEOhJ4DYSes18tmQcX+nmsurFuwhxsaSz/Dy1Eh9cTTtpqKmhQ+xEoKct8tY6qqubMHV0Q9xaSXldB1I3fwI87TG7sjFI3U5FSQmVtS0Y27gT5O+Flbkx8qZKyqsa6dCa4+3vg62Fft9dF1KdrIYTOz/n460VDJw2h6HxfQkQF/HK/U9TOWQ+iwcHopVrsXXzwdvNHnNDGSQt7c311FbX0qoU4+bvh71ISWNdDS0yEXZ2JtTXtGPt5omLnQRVSzUV1V339/T1wk5i9hM3qrytnorSUppU5nj4BuBsLULeUk9NQwvGFraYKhpp0lri7eWCxEhNQ00ltY3tiO088HGzw1x8zVKnaKmhpLIZKxcP7M1lJH/2NO+l2nDP4w8yqq8nFoZTNbTVV1Nd14LSyAxHF1ccrM1RyRSIzM3QyluoqamjXWWCo7sn1sZyGupqaWxVYuXshZuTNeLG/Tx+/4dYjHuaZdPi8LIGdWcDlVX1NLdVs/fjNzhmMppnHp5DbKA9sqY6quvqaFOJcHLzwslWwo2qSqk6azn81Wu8faCVMdOmMjw+AlszNZ2dOixtTOlobsdIao+bsz101FFd30yHQovE3hU3R1ssRFraWxqor2/B2NIWY3kz9U3tmNl74ukspbOunIraNswdPfFxd0Jq9lMrp6qjhbr6WhpalVg6uOHmZIu52Bh0GtobaqiqqaW5Q425lR0u7i6YazppbGxCJ3HE2d4SdVsDdY2tmFg54eJoh8TUGFV7I1WVFdTLTHDSrw0Hc5ovZ7J+3UYqjL0ZNjKJ6CBHtPI2ZFpzHJycsJaaYqxT0dpYT0NDMx1KI6wcnHFxtMUMOY31dbTIdZiZiZG1NNAiN8LB3Rs3Rxt+PKymCwdYvz0Xhz7DGZfYG0sjObVl5bRrzXF0caCzcCdvv7MJRfAdLF86ndCfGGG1VOVu56NPd2MSPJlFC8birRd6+ueos5id67dSZBzA6CnjCLG7SZZj4d0vEBAICAT+hARuI6EnJ/Wjh3nsy3z6jJ3BuBGJDIoLwc7chI6qbDZ9/jmnpWP5x7JhyAqT+Xz1VmTBI+jvquZSdiYXZd7cee8C+nnbYdxeQVbOBRrbO6ktyqdY4cak6VPxNSok9XQ5Igu4nHUWle8wZo6LxVFianBNaVsL2fjR87y1qYmkBQsYPXoUcXblvP7g45zxGMLEWA/q8nOo0Pkxc8EsYvwcUNSe51TWJTQmxlTmZ9HiMoDxCb6UJG9gW4acXr1tKCnsIGriLBI8OsnJqwSxhuKcXNQ+CUwdHYuLlXm3a0xD/aVssi5Wo5DVc+ZkNpbR07hzTB+0lems/3obtVYheKrLqbTsw7wpg9BW5FPSqkXbWkJesZqYpInEh7kjFXepV41GjVYLIr31y0jBqW9f4oMUM+bdv5jBYW6YGawtauovn2bL15u4JA5l+oyJ9HHrIGXXWRxiBxBg3Una999zQeTP4P6hqGrLaFVqaa26QGmHAwmjRxNpeZpnHvwQ87FPc8+0OBw6Czh5uoA2rSkm6mr2rllNgdNMXnpsHn3sGjl6Ih+5VkVdQwsOAf0YGBWMvaX4J4+wvLmQ7997kU8OdzB0/ESGD4xEVJ3JvtRibL30grEdx4jBxPuZUl5cjcZMinFHFZeqFAT0G86g3p7ILh1j43d7abILJ8TdnMbLeZR02hLZNxQHk3YuZmdRqnRnzB1TSYjwRtJDlyhbqsjLzaeuQ0FLdTFVnTbEDkkkKsSO+vNZ5BfVodBoaCkvoKBSS5+kKfTzVJC6bRsVNgOZmBSPXUcOO7bspsl5KBPHDsZZcZm8i+U0N9dy8dwljLxjGZM0AFHREd59ZxUVFsGMnTyDwSESLh4/wJlmR4aNH0d8kB21F86Qdb4SrYk5mrZqypuNCYlNoF+QlAtHd7ArvRQrrxBczTq4mH8JsU8cEyaMopeXLdeGpaVgz6dsztYSO3o6o/s6Y4QWlUqDsbEJJibGdJYd4sP3t9LhM4YFC8bhZ/nTt2ttwS4++XQXBExg4fwxV4UeKDi9dTV7C42IGz+bkWG2f8JXszBkgYBAQCBwcwjcRkIP2ivOsHndWnannqMZO/oOn8rCeZPxMytn9aNLWauaxZa3FiCtT+axZU9TGfsAT8yOxqToIP96cw/RT77Lw6M8Kdy7gYMV1iQOi8ZSWUdpvRGhvb3JW/8+R7VRjE3woXj7h3yV684z7z3OADc7DLpI1Uzq5pX84/Mm5jz2ECPjQnDTXOBf9/+VM34TuW/6IERFKby7KoXoe59jeVIAWd99yOFaV4YM6kXz8dV8ni5h6VN/wfHEGzy2uojRi6cTYG1PaFQAVQc2ckYXwbD+PpTv+YT1+W789eWHGOTrjJlBacrITd7G6UZ7+oY7c/zTlexRDuH5v83HT3Sel+97jEzLRGYnBmLpHkqEVRXbd2fjFDuYUKsK1r2/EYvE+3l47hA87a9GQ1xdaeq2Ir7/9FMu2Qxl5uTB+DlKuve46ZC3VvHD60+wrsSPB59aQR/FMZ795wYcJj7MsnEuJH/+HaqQfvhTyon8FgKjo7Fty2DNxrPEzvwLc/vV88rjn2A+9m/cM96Dc1u+5ESHF4lD++Nj28a2N//JQe0InnloDt4Ne3hlfQ6RI0YT5GiGqaUbwQGe2EhNf/JUaJRNpKx+kXeSVcyYP4fhcYG0pn/NC+/uwSZ+OP3DAvBxMedSWjLFFr0ZM2ogPuaVbPl0Ndm6Pty1bCYRxmd57dl3KXYdxewpQ3BtTGXVVwcRR41nelIslmUpfPL1Sfym38viaUPwlnb7GnUyzh/Zzs5TlbiFRWDfmcvmHXmEjp7HhAgthw+eAq8o+kcFYnxxO++tOYX3xGXMG23HrldfJt0okaVLZxHleIFV/3iNs+ZjWLp0EnaVJzhba4y3jy2Fe74mucaF6XfNJ86qilXvfES1TV9m3DGDvh5KDq97j+/yJUxetITR/u388PUWSoz8GTZ8IC7KQrau30SpVQxz54zDLO9b3ll/Csf+U5k0xJ+yg+vZX2jMiAVLmD4kHOnVuAoZx9a+Q3KdK4lTZpHgb3E9d52ci0c2sTWtDv/BExkzMJArSHqe+PNCDy4nr2FDai1hiXcwdZDPzXnbCa0IBAQCAoE/IYHbSuiBjs6GUrIz0jmy93s2Ha4g8cG3eGZWIHuenc+7DePY8MZC3IxyeWreI9SMepHX7h6Aoyydh+c9hXLOu6xMMuOzF16iPX4JD84YgIOFCLVai1FdCg8teQ1N4p2M6+uJUU0+2TW2TFw0hVB7KSLD4tFSsO8fPPF+E8tefIYR4Y6YN2ez8t6nKBuygucXjMSl/SxP3/s88kmP8eh4az5/9DnKvScwMSEY07ZCcipNGTZ9GnYnXmHph+Usef05xoV6YtlwmMcfeA9l/FRGR/tiUlvAuXpbxswdT5izDQZblk5FTVEBFS1gIVJybPVKNtZG88KLK4jzauXtxcs57b6Av987ngAXKWe/fppX9spJnDSSMBcRl7MLMA8ZwfjBvXCw+pFo0rRz7tguDp1TEJM4ir6BLlhct0FPR/GBd/j7ZwWMXnoXXk357Nq0hotO03h4bggXzredwabiAAAgAElEQVTRNzqYC9s/YF+5PYNHDMRb0knBhXoC+ycxyKuQlY9+jGTC35jfq4aP/7UO66nLuXvCIDwt29m88hE2NsTy2H2zCVIe59V3vqHcxIv+w0aROCgaf1dbzG7ku0VF+tcv8sYhLYuWL2JErB+tJ9fy+Ks78Zu5jPljByIp3MEL/1iHdPK9LL9jOH5WKlI/+TsvfV/JmL8+wbwoBR///U3KA2exfMF4InTp/ONv71IfMYcV8ycQqkjjhb9/RFvsfJbNHUOofddq0HVWsvmjN9l72ZjohAT8rRVcKmrGL6oPRrk/8F2WCRPmL2T8AH/U+Zt47rVd2Iy8i7umeXPw5X9wTDmQRUtmMzCgmtXP/pMTmqEsWjKNQFENVS1KTIw7OLVlNXuKHZix5G7G+Cv4/K0PqHGIZ96d0wl3VXJ07dusPaUjae5CYo2O8caqg9gPmMfds0bgaVrL7lUvsuq4lil338cA4zQ+3nAaj5HzWTAllubkVXzwfT6BExYyb1wc1zyoLRz8/F2Ot/ozcsZM4r16WlI1NJflkJycicw+lMEJsXjZ3nhf6r8TeuWp61l7qJTAhOnckRj4J3w1C0MWCAgEBAI3h8BtI/R0HVUUtUjxdrFCZKKjufQ0rz2whFSPh9n0yhSOvryQt+vGsOH1hbgan+Pp+Y9QP/ZVXl0Qg63qNE/Of5L2GW/x3MBOXrjvMUQzX+SZ2QNxkHR9iOnOrWHyoi8Iu/95Zse4Yysxw0Jqg729FWIT427Xqd6l9TyPf9DMPS8920Po/Y2qEffz3JxEXBT5vPDAczSNfpAHR8j45+LXsB73MHeODMXe2gILqTX29tZUbnuWpZ818fB7zzDC3xXTc2uYuWId/nc9xsz+vjhIu+5vZ2eFqaj7/jolxRmHOHquHgcff5oOvM/XZeH8/R/30M+rjXeW3Me5gBU8s2wUvk5idq2cz7sFnixZOoNIL2cszCywsrXDWmJ6fY45nYyyvFOcyKnBJSyO6BB3LPQpVoyvjLtrMSqqTvCvZ9+nxTkE37AoArVnWL+3GK+AEPxjBzG6rxNbX3uKdNM45k5LItjNDjMLKba2tli0JvPkAx8infI0dzhl89LLmwi67+/cM34A7uYtfG8QenE8ev9MIp3V5B4/yO69yWSVqoiZvIDZSVHYmZsjtTBD3GOPIShJX/cirx/SsHD5YkbH+dN+ah2Pv3GIiIXLmTsqDu2JL3n0+fW4znuc+2YOx1dqzIXN/+TJT7OIf+AJFvXXsfrvb1EVOpdld44h3DiTl//2nkHoLdULO81JXvz7hzT2nsPSOWMIdegSepqmy3z68j84qfZn0uTxRHo5YGZhiZ1tJztef4Fv8l1Y9tA9jOvngyxvE8+/sRvbkQtZOM2Lgy+v5Jh8IIuW6oVeDV881yX07rp7Cl6ybE5kV2Fub0Pj2T0kF1szccFCRvvL+Mwg9AYw3yD01Bz7+h3WpWsZPXcBEa3b+eenqXgnreDe2Ym4S1tI+/pV3trZyMh5yxlqkclnm7LwHjWPOydG03L0Cz7YlItf0jzmjo/D/qrvtpNja98lpc6NYQaL3hXrr5b2+hLOZmZTp3UgIqo3vi76yGYjQxTwjxOt/DuhV5S8lvWp1YQOm8m0BMGid3Ne90IrAgGBwJ+RwG0j9GhM5aN15STMmEC4mxQTWvji3pnsdf8LHz2SwKGV83m7dgzfvrUIN+M8npr7EHVjX+ONu+KwVWXy+LwnaJ/+NivHmbP6sWVsVyXwxGMrGNHLgcaqOsw6s3n2wRepjl7Ok8sn09fNmKqKVmw93Xrk5dNxft8/eOj1Mpa89CLj+rpg0ZLNC8ufpGrEAzx/53Bc5ed4/r5naEh6mCcm2rHq/kfIdZ7MQw/cST8fCc21jZi6uNG0/TmWrmrk4Q+eY1SgG2Y1h3hwyfNU91rAw8umEu0horaqHRt3ZyzNxF0uVEUdG1Y+wq6O3ixZPhfFtmd4K9ubJ/95LwO823j77nvJC1jBc/ck4edkRuaXj/K39RWMXvoX5o6OwVJVT4vKGicHS8z0wQKGQ0l5bhoH0wow9YggJswdZX0DOkd3/D1dkJp2iZquUxvY8cGzfLi7jqHLHmR2nDmb31jJ9jIv7v7LfUyMs2f/24+zJs+SaYvvYfLAALTtTajFdtjKj/LUgx8gmfQMCyPr+fCFVykPmsEj984l1lPOxuf/yqameP724DRsFfXIjCWYayr54eOPybEexJRBzlSVtuAdNYyEqABsu6JEDP0/uXYlrx7QsOjeJYzu5097+loee/0gEQvvZV5SHNLSQ7z4zOsU+UznkRUzifY25cRnz/Nhqo4pK5YxLqCed556k8rQO1k+byy9jDN46al3qYvoEn5hmhOsfFov9PT/HktYt9DTyarZ8t5KNmTrGDH7bqYPCcFY0Y5GpCPnu7d5e0sR/easYMnUQViX/cDzr+/GxiD0fEn51/PsqApm8X2LGOxdzsfPvswZ83Esv3soDQc/YWuhHROmjUN6YRPfntKSNP8uxgWpWP3a2xRZx7Jw4Rz6emoMFr016VqS7lzIIGkOb77xNW1+47l3yQx6O7az+4t32HJBwsQ7FxLWuo8Pvs3CJ2ke8ybG0nLkc97/Lg//sfO4c3w/ug2VhuCb/F2fsjlXR7+kGYzu42QgLWssJiMtjYuNIgLCe+FuZUyHTIuDhxvitgoulrZg5xdCkLeTYatBbf4OPlql36M3sSsY42qktZIzWz9nzwWInTCHUeHCHr0/44eTMGaBgEDg5hC4fYSeIp/3nnibco94Rg4Mx0JWSurRC4RMXsggx2q+eO5xvq2L4eXnl+CvyeCfT71JY+z9vPTAFGyrdvL0k2/TNuAhVj4wDk3GOl77ZDcKl1D6hPrh7hfByEEBXN7xCe9uycU2uDeh/t74h8czbGAY9hbiq9aKmqxvePJv65DET2HSuBEEqTJ5/YX3qO49m7/dPxvnqoO8/Nz7NPSdy5P3T0F+9DPe//YUYs8wwgJ9CYqIJTbCifyv/8nKTbVMfuwRZo+Ix0PSwdE1b/LRtjykfmGEBvgSEN6foQPCcNAnqtWvB1UzO996jFXpGgaOHoNTzV7WH9cy/S/LSHBr5PPnXuWCw1gevn82AyO8UJcd44M3Pya9zoKgsBD8/QOJHjCYSF9HLLqFXntVFt988CG785px9HDH1kxHk8yK4XfMYlx8KLYWPd12agoPruatTZcZtvBuxkS5krXhNdZmS5l99wIGhTpSk76F9z/ZRLHGkZCQQPxCIukfHYpx6S5e+td6jPsv4YE5cTQd38g3+wqwDuhDdF9PivdtJLU5gGXLZ+OlD9QokuPp60j12UzaPOIZGiIi+duvKXcZy30LJhDenYhP0VrC9o9f4ePkNsbMWcDUkRE0pq7l1VUpuI2Zw8KZE4lwUHN651q+PVKJd/QA+nibcfF0Nhrv/owb2htx2SFee/UzqrwmsHzRNPw703j7jdXU+k5g6YIp+LYe5a03v6TefyL3LJlDfIBDV5SqTkFJ+g4++2ILFzqkBAQHExjai379Y3DszGPDF1+TUW9OREx/gkQX2bL7AiF3rGDxtGhKN7/Dh1tzsQ/tz8AoK7J2bOe8rg+zF4zF/OJ2Nh6pwSemPx6KAo6ebSJyzJ3MG+HLqY0fsi2nk8ghExgVbUf27rV8n6lg0Iy7mTPYnfMHv2dPVj3eveMId9ZxsaAYU98Yhkb5UJ7yFR/9kIv3iAUsGt+b6pQv+HR7Pr4jF3L3rJH421/LP9lYsI9vdpzDKXoE4xMjkaqayNy7kXXfHaBSa4Wbsx1atQY7vzgmTRyCNmc7G/ZdJGTSPGaOjsG8tZIzh79l9fqj6LyGMn/RHcQGu2KpX3eyUnZ+8z2F+JE0bTyhdj2+TNyc957QikBAICAQ+NMQuH2EHnIuph0io7gVK0cXrM2NMLHyok+EDzSXkHE8gzK5NX2ie2OvqeD0mfMobIOIj43ArCmf45kFqOyCiY+PwtWkiawTR8k4V4Za4kZkXH9iwr0xbSsh7XAquaWNmDv5EzNgIL287TE1ueaUUrWWc2zffopUDvTqG42nSQ1nzxbQaeVLTFxvJE0XyDxzHpmVL7H9o3A2quNMaipZhbWY2PsQHT+AUGdjirNPklvSiUtoJJGhgThIxagaL3Pi2HFySxowc/QjOj6eXt4OPfamaagrzCAl7RxaW2/8nLRcLmrGI6IPXhI5BWfP0WriRK+oSAI8HDE3VlKam05aRi41MjE+YdH0i+mFi7X51XxrsvrLpKedoqRJDkbGGOnUaCxcie0fR5CH/t7XO+Q6ai6TX9aCa0AQrrYSWkoLuFwPPsF+OFpZgLyJ81knOZV1kRYjW0L66l3BLsiqCjidW4zOLoCoPuE4GtVz9tQpzld1YuflhVl7A60aKSGREbiJmykorECmM0FkJsXdPwRvKxn7Pn+bk8bxLJw5hnDPrlwdyo5a8k9nUlAhx9kvmJAAF2TlBeScr0Ds4kt4r1542luia6sgNzuPynadwf0rsrDDJygAN2sRzaX5ZGZfoNPCk8iIYCzlFWTnnqdT4kVEeDBSWRnZuReQSb2I7BOJj5MVVwyiGnkThdkZnDp7gRatFQGR0URHBuIo1VFZkGVot9XIDntFHt/9kEvA1HsMAR3WDXmkHc+gstMCryB3aG6kVSUhoFcojtSTczqPJrE9bnamtDa1YuEWQlSYJ/KysxzPLkXk4E+Yny1t1UUU16lw8Y8kMsQT085KzuWdp7ZdZ8glaGHlgLevL45mCkryz5Jb0oiVVzgRPva0lp/jXEkTVp696BPuj6NV9xcKfZx1RwVHdu6hGHcSEocSZKvhcs5pzhYU06oyMqwfjZEYF79eREX4oyo9TXp+HS4R/YgO88KkvY6SS/nkX64FiTMhvcLwcXcwpLOpyz/CrqNF2IYnMHJgyA0DOf40b2hhoAIBgYBA4DcSuI2EXhcJVWcrrTIN5pZdpbr+88qyWuQdHaiNzJBYiK/VqNXqc7DJMDK1wFws4kalazVKOUqdCWam+lJhv6AH3W0itsDccM3Pz6pOq0bWKcfI1Pxn7q9DpVCgNRYZasJq1VpMDKlRfq5RHWqFDJnaCAtzM0S/tcCoTodWp+vak2VkhL5Sg/7PlX93jUyLUiZDqRNhYf6j/YA9hq4fq1Kpwkgk1l9iSNuh/2NoQaVAplBjYmaOmdiEtop8jp/MQeQTRUy4H7YW/4EVSKdFLpOhMRJhZmaK6N9NxK968LQo5TJUWhPMzPSMr8yFDo1KgUJthKrwB158ey+2IxawcNoQPMx1aJQKVFpjw55Dfb0LYyNjjA190qFWKtFg0j1fOjA27lpremYqDUYmIsQm+nm/QUe1auRyBdrucZr8J+PUqam9lEVGbgVSr3D69vLDxvznmes0KlQaXXe/fi4DspbO5gqyT2VRq3Oid0wffB1+FNH7q7gLJwsEBAICAYHAbSf0hCn9cxLoaKqlsUOHraMdlubXLE+3Ag1leyOFKV/w0kcHsBqygBULJ9HLRXrTqlj8Xgy0yg4qS8to1Zrj6uFuqHX72w4NbQ2VlFd3IHVwxd3Z9oZJsH/bPYSrBQICAYHAn4uAIPT+XPN9247WUOLVyPDfLXfoK7Vcyj5OalYRpl59GTxAXz7P8pYQORqV0mCpMxGLDdHnv+3QoVYp0WiNEInF10d+/7aGhav/9AT01nMlss5OVIiRSiWGbAXCIRD4MxAQhN6fYZaFMf6hCWjVSuQKBSq1BiNjMWbm5pj+jvWY/9AwhM4JBH4HAlq1nKaqYvJyzlHRosEpLJ7Evl49qr38DjcVmhQI/EEICELvDzIRQjcEAgIBgYBA4PchoFF10lhbSVHBec7l5NDoMZz7ZvTrqigkHAKB25yAIPRu8wkWhvfbCGj1hX71hz6oxMjIEPBgCDLRag0BEvpAE73D2JA8+hb+0NDvt2tuVWBqIcVSeq2ShX54f4RxXeH8n/ZFq5bRVKvfx6nFxtkFG5GKToUWsaUNlqb/RRfevwP6R4H9k0dGh06f9Pq3PUr/9at79lqnVdHZWseFzDQOHc2CXhO5d0Z/LG61Qf3XKQo3vB0ICELvdphFYQy/DwGtivrSfLLzCmlQmuPmH0pkoL6mrpjW6iLy885R0QrOfmGEB3thJ/l9g0B0GjmNNRWUVTagtbDH08sDByuL3xy0oVM0cTHvHLUaWwKDA3G1MTNEr9fX1dEs0yC1dcTJwQaL6yqOgFreSl1tHc1tcn1QtOEwFkuwc3TCwUaKuEfaof9ognQa5J3ttDY306EWY2vvgJ3Vjcup/X/td9Rd4siObZyqNCF+whQG+YgoulBMh7kbIcG+2Jr/drGnUSvobG+lpU2ByNwKewdrTLsjmnVqOa1NjTQ0taERWRgY6SvhGKNB0dlGU30DzR1KxFb2uDg5YGn2b6LGtQpam1uRacTYOdnyW0Jg9NsGOtvbaG3vxEgswcbRAUl3rnH979pbG2lobEGJGbaOzjjaWqCRtdFQU0Nju6L7W4ARJqYW2Do44mRv1cMdqkMlb6ehppbGNhlajBGbW+Lk6oKd5bWcjP/f3P309/qocxltzS10KLSYWdthbyPpvq8+60AHjbXVNHZosLCyx9nZAYnYCFVnM2XnM0k5fJxSuRfTls2n97VyL7++G8IVAoFbhIAg9G6RiRK6+T8goFPTUnGGb1d9TEq9L1Nnz2RMP3+szEW01xaw9cs15Ku9GDZmDP3DvbAyv5Y4+6b3Vqeg6uJZTmVkc7GomLI6OV7RI5mUlECgi+Uvs7Z0B6xc3zcl5WdTST3XgEt4LLHhPkiUtZxOTaWgXoXEFNplRnhHxhLTyxerqxVTNNQVHOGHXUcpqJJhamaCViFDIXYgfuRERg6MwN78l5hL9J3SH9efq9PKqSm6QP6FEtq0pjh6+BPk742T9S8Rej9tU95czsE1H7I5q52E+SuYM8iTiux0zlxqxT2yHzFhHvyi7naZd2/QZx2K1hrOnUphT+ol7MIHM2NiAo5mxqDppCz/DGfyK9BaWCBvrEVp6cegoQNx1dWQezaH8jYdZkYyqmvbcQqJY0j/Xtjpr/3JoaWlPJuDu1NpsI1g0oyhuPwSzDdckDoUbQ0Unknl0JEslJ5xTJs9Dj99RTuNnKrLeZzJLkQulqJtr6dV50j/4YOwbspl95Y9XGrVIBKZGFIdacR2RA6byh2jwrlSEA/kVF7KYt+2/RRUtmNkaoatewjDxo4iNsD5F++P+8my1aloqyshff9+TlxsIWDUdKYOCkK/MlQd9Zw/c5xT55uwdbJG1tqJXWAsQ+OCkZjo0KqbOXd8D9/vKCHhwUcY7v5bZPJNf8qFBgUCvwsBQej9LliFRm8bAppm9n3yPJ9k2HD3isWMjvVBnyO6tegY3247jU3EYIYPiMBR2rNCyM0fvVZRT/6ZXCpaVIhESnL3beJwmQ1TVyxnSkIoll2lUagtuUh5szGuXt642ku6SuOhpqE4n6ImEe7efrg7XPso1rRcYtfWA9RJgkkcPgA/BzGVGdv54vsMw9gS+0o5vmMPZaa9mDptPH2v1CnTqajKOULKmWI6TKxxsDSmuew856shZuQkxiREYGVAoqWxtJDiBiVOXr54Ol4RpRoaKy5TVifDzt0XT2fr7r7qdZScsrzjHDqSi9zSi4je4fh5ueJoa3U1OblW1U5Z4SWatVK8/P2w7y55p1O0UHSpmDYjK3wDfLAx7TZPaTrI2PwZXx8uIWL6Eu4cHoau5jyHDh6jxtSX4SOH4Gt77UPf0P7lIpqU5ngF+uPQo/2SyyWG+/oF+V5rX5/bUNbKxbTtfLx2L4SN5dEHZuElMUHTWMDOb7dwqtWRpKkJtB/fyf7cTvpPnk2YIos9J4pw7z+c/q4qju3cztk2Z0Pt4sRg+58IeGVbPbnJ37Jq7UGInsmTT87G9zcIPZW8g+qz+1n3xUZyrYbwxAsr6C0BZWsJx3ZtIblAR8Lk8UiLj7D7cD6+4xaQ6NHG8cN5GNnbIzE1orm8kEuVMkInLGZ2gg9XnwR1Exey09iXfAkLRzfsrMRI7NwIiQjH18nq6tiUrXWUFhXTauFFZLBr9/U65K31lBWX0SlxIzTArcd+Og3ylkrSd2xk3Q+ncJ/+Vx6fGYdEp6DyXBqbv91Fg+dwZg10IP/ofk7U2DLlzkk4y8ooa9YYSjVWNkoZPH4E3tLfbsm9+U+70KJA4OYSEITezeUptHbbEdByYed7rFxfyKhFy5g2LBJLTS2pO3dRiC8JCXH4O0l/mUXtOjZ6F5PcEGmrvWIg6vF7IxMxZqbiqwmsdao26ptkiKXWWEtNKd/zPivX5BA+dykL9XVou4VedcEJ9iZnY+TRh8TBMXjaiWm4fIYDB9Jos+vNiGHx+DtdSUKsoy57Hxv2F+AaM4KkQb2wNm7k0Jdv8fUZUybMu4vJ8XakrnuXr1I7GTXnLqYPCcLgVNQnl25tpF0jRmJlhYVRB7nHDlHQLKFXvwGEuV8RdFoaCjPYfyidTvswhg2Nx8/JgpbyPJIPHKNW7M2QxMGEuF8Teh0Vp/lu7UZyZO4kTZ1CfIgbUjPRdelWdOpWzqUd5Fh2LW5RQxkcE4StcQeXso6RfKoUu/ABDB8Uif2V/Xd6obfpU9YdKSXSIPTCMVc1cnLvDlIvqYlNmkBCqPNVsalVtVKQnsKxM5U49xnK0LgQbI3buXw2jeT0IqxD4hk5pM+19rvnrvn8ET5b/R01zgP4y4ouoaeuymDtx6tJbvbh7gfnYJG3jx0n64gYPhKLczvZXahj0r33M8bPmOPbVrN652Uipj3AvRPCEfcQcTplO2UXz3EqeTf7juVjEj2VJx6bhc/V/Ns6NGolCqXqxmvK2ASxqSlifQL1HmtNXZHBd6u/Yl9HLx55djmREpA3nmfHus/YfsaE6Q/dR0DLKbbvPI7jiMXMGuiOXAY2dlaIlPWcyzhJVqUpA8eOwN+mh8u5s4YLOafJqDAhODgIR1sJDk4OWP3ILa1sruDMsf2kFUHsqCT6h7qha6sh93gKJwpaCBoylmF9vDDt2WmtjMsnd/PVVzsxSlzO47PisJDVkbl7A59uPUf/+55hcZQZ2Ye+4+P1mQRNXcZIlyYK643w8HTF0dULHzfbX2xVvO1ea8KA/lQEBKH3p5puYbD/CYG2rO/42yvbcZu6lLsmDsCk6BgHzjTiF9OfqCB3LP7fvWj6SiCddMo1mEolmJuKMda0ce74EU7lFdGi1G91v3boAw+k7pEMHRRDgJt11+8MwSD6H/Sb4lWc/+FDPj3WzoBpsxkfH3DVXaZqryXvRDIpZ8pxCI0l0sOE8xkZlGuc6D90GFFBbkivul8V5O7byM6sNqJGjWNYX19M2y+y7q1X2dsUwoKlixkVbsu5HR/y+jdZ9J6xmMVTB2J9rbDHVY9rR8UZ9iXnIfaOIiG+Fz2MY6hljVzIPELKyUuY+fQmKsCK0rMZFLZK6Ts4kX7h3lhfdVN2kLP7S9798ghGPn3pF2yPSichsG88cZEBPfbSaWituczJlGTOVuoIjorGw6SWM6fzUTn2YljiAILcbA3WV8NxI6GHigtHt7M9tQifhElMGhTUQ0xoaK29zKnDh8kqVxHQNwZv0wbOZOShcAhjaOIgQtx7tH9V6B3msy82UeN0TejpOms5uWs9X2w6iszWG193Z7xC+zEi3of8bZ+yJrWagfMfZF6CK+cPrmXVpnMEjrmXx+b14yoWnZqm8vOczr5Ea1MtBZmZVLoN49EeQs8gBAvOcDwjm+o2TXcVla6O6XRGSOy96NuvP32DXbvEevehqsjku9Vfsr+H0NMomshO2cJXa3dSY+ZBkK8bTp5hjBw7mjBXyZUraSjKITUtF63vAMYNCKJnXIuuvZb8U4fZnX6BTpUOeYfS4JZOShpGqNs1i55+/2JdSS5Hk49SJLcnOr4v0qbzHD9dgl2vwYwaHI27zY9crD2EnnHich6bFYeosZiD33zKV2ltzFv5Dyb4i7mYvo3339mKeMiDPDsnDLlSh0RfNcm8R7Wj/+SlIFwjELiFCAhC7xaaLKGr/xsCuto0Xnr6Xeoi57F0YgQNuRm02gQT2zcUF+tfEIChU1F/6TSpWY14R0URHuCKmbaT4tws8ouqaFddL/T0os7MKYCoyBA8HH5qLZTVFrBr8y6qbSJIGjWYwKsWuiuapo68kwfZfSCdkiYlzsH9GJE0kphgNyTX1SZu5eT36zl0yZhBE8YzKMwdk4ZcPnv9dZJVfbh72SKGB9tyce8qXll9lIApi1k2KxGHH3u7NK1kHdhORq0l0UMSifLpFqc9pksrb6Ig4zD7D6Ua9vTZ+fZhRNJo+vXyxqqn2UpRxvZVb/HlsXZiRowh2r6RYympVJv3Yub8OxnRx62HFUZLW00Rxw/s5vDpczSqrQmJSiApKaFL5PVcLjcUelB+aiebDmRjFzWBO0ZFXg1E6LpUS1ttMScP7iElI5cGjTXBfQaSlDSEYL3Iu8FybD5/mE9Xb6K2h0UPjYziMyl8v2kbJwoqkBlbE5k4nbumJaAtPMRX63dSbRbE0AFBdJ4/woEcOYPufIQHpkReFZ6K1ipyMjMo6ZAS4qTi2Nbt5NkP5rFHZ+HdLWZ1qk5qSy+Sm3+JBpn2ulKKeqFnbu1MUHg4QV4O11myVBUZbFz9FQd6CD2dVkFlwQm2f7eJw2dLadeY4tdvIkvumkKkR9f8qjtqyT55jNOlEJ80hgi3KwKwW1yqZDRUFFFwqYSm1mYuZaVxIr+FPlNXcN/0AVj30G76QKP64lxS9u3jaE4FxhJnIoeNZeyQKNytb7At4gZCz6juErvWfMSGTDXLXl7JKB8TLmXu4oM3NqCKu4+3Hk684Zz9b94qwl0FAv89AoLQ+++xFu50qxJQlfDl889xWB3H5IHeGJlYEMn8zmUAACAASURBVBgRRbCXAz8KRP2ZEWpoyNrCZ3saiRmdxNBoH8Q6JQ2VZVTXt6LQ/NR3K7Z0xNPDFVvp9UJS3V5Lzslj5NSKCO8XT6Sf8zWrzzUbDTW5B/ny0284dllOn3FzuXPKSELcLK/tgzOc28LxTetJLhYxePx4Boa5YdJ6njVvvsb+1rAui16YLfk7P+K1dZlETF/MkumDrln0uu/XWpTG5h2ZmAUNJGl4NA7X+diudEpLbUEqm79Zw67TjQQOncFdc8bR29Pmerd3ywW+ef91tpW6Mfue+5nYS8SJjR/y4dYL9Jm5jBUzr7+/XkCe2b+Jr7/fyUWlF2OmzeGOsf1xvhI6euX2PyP0KjJ38d2+s9j0Hces0X1+JPRA3/7Zg1tYt+kHLig9GT15DrMmxP+0/e773EjotZVns3fnforUTkRFOHHp6B6OFKgZOGsJs4a4UZZ1iuzCOoxFaopOHye/w4U77n2QKdFuXfOlU1B8+gDfbzlIvTSAMJtmUvcfpcQmisUr5pEYFoSjXjVplLQ21lJZXUeH3kp83d49I0MksLObG8520uvWwY2EXmftRY7u3U1mnTm9o/1pOH2QQxlVhE1YwrI7ErAXqagtPM2h5JMoPQcyZWTsdcLtJw+CTkl5ziE+X7WOUpvRPPfEfLyvmoYNg0TeUEzqrg2s3pSG1qk3U5fdw+R+3oYgi58cN7LoNRSz/5tVrDnezoIXVzLeT8TF9B/44O3vEQ39K6/cEy+4am/Vd7DQ799EQBB6vwmfcPGfg4CMlI/+zrvJLYRFxTJizHCiQv2wsxCDXrBV1SIXS7C1kqBVKBGZG9NS04SRpTXWFsa01lVRkLKRA/WBjJ+QRHywHehdt2kppOcW0fwj163eoifx6M2whBgC3a4JIa2ihUs5meSVy3EP7UOotz0iHV37rq4oTp2SmouZHDh4gnpjB9xsdFRXNmDpF83wwbF4O/YUe52c2fkte/MUxI0Zz5DeXojVtez97E025EqZumARE/vZcfybd/gspYURcxYxPcEfIy2YiERd+wfl9Rzbsp6USglDxk+8bp/b1bWhU9NQkkPywWOUyyW4OZrTUFmDyLUXQxMHEOhqfe0DWF7K1o/e4Ns8K6YtuY874t0oOvQVb687htvIeayYMxSbbgGjkTdxMfMYKacuYmTnho1RO1UNKnyiBzMkLgxHSQ+bm6bTEIzxzZHuYIzEMMzQcDltO1uPXMQtfiJTh4ZeF3mrkTcbIlJTTp5Ha+OKnaiTqnoF3n0HM7R/+PXtXxV6R/hc77rttuh5WhhRnLaZT9buwyJuNn+9azCtp7by8erddERO47H7x+Oo0qdlaaLw9CG2bE9DGzCcRfMn4GdlglqtAWMNtZeySU/PpdnICrPmiyTvP0KpTRR337uAEb0CcbQ2Q6dso7TgDGmnzlLdqsW4h+XV4Lp18Caqf7zBddvTRqbWu26/+KrbdXsPERY6arMPsvbL9ZR5TeCxByYiKkxm7er1FFkO56+PzcNLU0X6wR2knJOTMH0eQ4LtDIJdq1WjVun7LEIsMjbkmdTnnTQy0lF3KZ3N6zdRIhnEX1ZMwe1qEjsdspYqslOTScurxsrDB6m8moo2C2KGJzGglyc/yX6jlVGUvoev1uzCeNg9PDYzFrPOGtJ3fM2n2y8y+MHnuKuPKTkp3/HhmhME3/kMD43x/w/20v453nDCKG9vAoLQu73nVxjdTSJQtONVHv0oDZ+R87lnXhKBTpYGcaKWVXFs614qbQMIdxdTVdqGV28XKk4XY2xna8g9Z2YGBft3UO46hEnjR9DL2RS0CmpKL1Ne3YRM81PXrdjGDX9ffZ48c8OHk07RTG7qLn44lIPO3o8QPxeMVO2IHMKI7ROOp6M+klZLc1k2B/akUKZ1ZcDwRCLdRBRnpnAwvciQ8mNEQlSP/U4aytN38N3hYvwGJjE6PhSJiYqStE18tiUHt7gkxsRIObr5ewoIYerUkUjKj5NWrCZiwDDiQhxpyN7HFxuOYBo+gllThuHZFWp73dFemU/y/gNcaLMhZtgIYv0sqc49yv6084h9Yhg1tB8+Dt1uP10Hufu+4fPvz+LSfyJ3JIVTnbadvbntRI2dwYR4/y6RoneHnj3GgaPZaFx7M3xYf1xNGsg8fIiMMjXhA0cwJDoAy25XtbqjjiPr3mftkRIiZ93H4nGx2Bq3cXr/dpJz2+g9ahLDe7tfFZw6jYzS7FQOHj2L0imC4YnxuIuayTx6kIxiJcEDRpAYG3i1fX2XtGoF5af38MmqjdQ5xXPfXxYQ5mxFw9ndrF6zjSaPYdw9Zzji4jR2Jucg7j2B+eMjMWprorLoHCdST1CicGTwuIkMDLGnLv8kh9PzMQ9MYHhcIKYaBUqVkpqz+1nz+QYuOSXyyBOLiHKwQqwfp0ZBc20lJeVVtCmut+jphZ6pxBZ3by/cHK/kuusK3tAHkHz92WqS5ZE89PQDDHSV0Hb5ON9+tY6zxlHcvXgSDi25HDiQSpvjUBbOHYg8P4XvNu6hw2csS+ePxkUf36NTUHP5LCkpWRh7xjF+gAfFFy5Q22mKq6sNLeUF5JyvxiV6NKP6+V0V1eqOevLTD7E/vQznPsMYNSgMcXMhRw4kU9jhwKAxY4gLdOzhdtUa9n3mHNjM59/swWTocp6Yl4ibREt5dgob1u+mM3QKCwY7kHNwO4eKzJlx73ISvKU36W0gNCMQuLUICELv1povobf/IwLt+bv4fOdl/AaNMXzAX9Ez+k3rR9et4YzWFidTJSWlzQT1C4R2EdqWYppEfvTr40jOnhR0vYaSNKI/7ha/PqWDqqmQvZs3si+zDGOpdVcCWJ2I4AETGDMkFi87kcG6WFlwmjMXW3ANiSQ80M0QKKKVNZCfcZzCTgci+/bB3+XaXipFTTabtx5G5RbF6MT+uFmJUbeUkZZ8hMIWI2wl0NiswqN3PAPC7MnZ8RXbclUkTJ7F2GgnzidvY19eB5FDxzCsr88N3Mha6i6cJvN8Ndb+fegT4oVU31VFM+fPZnKxwZjgyL4EedpddSd21hVy9MAhChpN8PZzx6ijDWM7X6Jj+uBp1+XI06paOJ95isvNJgRGxRDoorcKaumoKyIjMx+FtQ8x0eE4mOvluI6O2mKO7djIwZw6/IZNY9LwOJw0FaTs3c8luQuJY0cT6nwt7YxW2cKFrAwu1YN/dBzBBqujlo76Yk5n5tMh8SIuLgKHq6YmHcr2BgpOJfPDrlTarQMZM2UCUUHeWMjLOXn4IKcud+IRFIS1th2ZsS1h0TH4SuUUXczn/KVyOk1sCIqIplegB1IjORePb2fjzpNIo6ezcNIA7My0yNsbuZh+iF27j9Jg35vJd0wmxscJ8577HH/xM6JD0dFM8dmj7Nl9gIs6H8ZOnUZCuCcSdSPZx5M5ml2DY0AwzmZKOpSm+PTpTx8PI86l7WVPWhXhY+cyNsql28WsF9+H2LA+GVHIWJZN8ifj0F6OF7TiEuCPs4019u6+hIUG4NDDta5oqiAvK5MitScJA/rgYmli+CJUX3qBrOzLiHz6Et/b55q1Vaemo6GUjAN72HMiF3HoKGaMG0q4tz0a/V7Gk0dIL+zExc2GjoYmpP5xjBoUifUNtxT8YljCiQKBW5aAIPRu2akTOv7fJKDtrKO8XoONvR3WP8rqf37nGrbmVWHj5EFHaR4q5zBiYsKoS91BveNA+rk1sePARUKHT2LisEhs/oOSWxpZAyVFZdQ0taPW6gwuMWNTKW4+/ng429GlZzR0trWi0IqQSKWYXY2u1ee/baW5Q4u5xBKpRU+XZhv5qYc4WaomrN8gooJcMTXS0dlYTWVNPW0yLeY2Dri5OWNjpqOu7BLlzTqcvHxwtxHRUF5Cg9IUJ3d3HG5Y7UCLrLUVudYIC0srzEXXRK5a0Ul7h76KhASJxKzHvjEN7Q01VFTVI9eaYGFpjYOjI3ZWFlcDDHRafdWGdjQmZlhaSXtYezR0tLWh0BgjtbLETO9eRoeyo5nqinLq21RI7N3wcLGh9XImqVmlWAf1IyE6CMsexkidRkl7WzsaY1MsrS2va7+zrR25GiTW1phfjbjWoVZ00FBbRXVti6H6haOrO872tpiLtXQ011FZUUO7ysgwB7YOTjjZS1C1N1NbXft/7N0HeFRV/v/x99RMyaRXEiDU0BJ6b9IUsKMCFlCw97Lr7rrq/rb4Wzu6uqsiVVFQUFSKivTeeyCUhJAQQkLqZDK9/Z87QQXX/f0dRJfR7zyPz0PMnDvnvs6dyWfOPYUGn5b41DRSv95ZIujHVnmS4rIqtAnNaJmZhF6t7DRhp6biFOVVdfj1FlLTM0iJt/zAsaLffcc07jBRW1lOxekaXCoDiSnppCXHYdSqcNlqOHWyDKs7iN4YTUx8IinJcej8dipPnaTCpqFJVgsSTV+3qR97bTnHj1egjmlC60wzp0uOUXSyFk10IimpKaSkJGP5zkLQfreTBrudgCGe+LMCYFDZtcNux42OGKUNvhlz6Mdtr6fiZBlV9Q7UpgTS0tNIjjejwY/TVkPZiTLqPaA3xZKe0YQEsyyM/HN+XsprXVwCEvQurvaQ2kSgwPHVC1h8uIF2ndpRl7ee07FdGDKwNQfnTydf24HOSfVszq+j0+AruWJAB2JDqezieXjqStm7Nx+rLpVOHduSFtvYsxUMBpThgqhU/2kfXyVwNi748lMMflLCbOPrK2O8LqyXu+4k+QcOUaNKpH3H9qTH/pAdN35kHYJBAmf2s1X2TFYCqLKXsvK/GvdKvsAn+SOre+YiCH2p+Hqf52/+n/IPpV0uxGv8FMcIWQdApTln9vFP8VJyTBG42AUk6F3sLST1u+gF6k8c5YRTS2piDPXlpXii08hMs1Cet40Sl4X0GA219U5iM1rRMiMZ43ndZvspGYI4605TaQtgiU8I7UP6S394bNVUWV2hvWWTYo0Xb2D5pTeEnJ8I/B8CypcguztIpTVAcoya6G8m8ITHpswPOl7hx+oI0CFTi+mH73cY3gtdpM+WoHeRNoxUK3IEggGl56Cxd0PpsWnsgVJ9s8ixKti4O+pF2WMTOcxSUxEQgV+ZgMMd5LOtLlbu9XBtnygu7/ntONofSqHsPFRy2s8zHzZQW+vnoTFmBuf85y+z/gAUVfipbQjQNElDWnz4Y6p/aN1+rudJ0Pu5pOV1REAEREAEREAEfrBAtS3Ao9OtfLHTw/9OsHDXZecuyv1DDuT2Blm4ycWdr9SFlob6n9ti+M2Y79+2Unnu5zvdLNrqCvUidmmp48ErzKTGRXbYk6D3Q64UeY4I/AgBZaybP7QemgaNRi23CX+EZWQVDeL3N+5lrNEoY8Uu2hFt4bMq13To3FShNRXVP/upBQn4/Si9L2qN5px9kEMnE1TsfQRQn7EP/xSlxH9fQOnR+2KnixNVfkZ2M9Au8/v2o/m/62m1B3hkWj1zVjjIydLx1wkWrujduGzV2Q/lI3rbES+/nWnl4AkfOo2KKBX864FYru4Tfk/if1/v2xpI0LuYWkPq8osTCPqclB/PZ9+B0yR0yKF9qyZEX4C/ioHA17eIv0umDEJvnCBxTq4I+nG7vQRVWnR6Lf/f7XkvopYIehzU1lRTY7UT0JqIT0oiwWIiNKH2Qj2CPqyVp6iq92JJTg+N2/tRhw96sVYcJ+9gER5TE3Jzskk0f89WXheq/j/ncfxuak8VceBQEV5Lc3JzO5CorKP3sz38OOoqOHIgn1OuaHK6diYz4aylcbwuak4WcuBwMYHEVnTrnE3sT0QfpHHC0HdDfMDvC73fNHoD+rO3HVQCsseNO6DCYDT8uGvsZ/P+6V9IMVRCXXldgIRoFfHRje8+JXxV1Pkpr/WHFuBOjlGhjLezGM9+TpCq+iBOd4AovYqUWA3as+a7nbYGGPSHKurtQR65yszI7lGoNSpap2kwnLXkjvL6Ly+08+w8Gx1aakmL17B6m5s/T7bw+HXRPz3CT/gKEvR+Qlw5tAgEPA0cXjOXf72zg1bjJnHjqD6kne9kDL+yC8dxCo4WUKNJp1OHbDKTTI3fTIMuKkuKOHLkOC5zOtnt29DkzFZXPttpiopLqaprwOkOEpOeRZsWGcSevczKRdpUfkc1x/IPUlBWhz/gprLGTlzTTvTrlRPaZ/iCPXwN7F/7OesO1tLukisYlJNxzu4RYb9O0EVp3gbee28J1fFdmTx5LO1TftY0FHaVf3ABr52SfSuZO38pp+MHcfc9N5Md94NLX4AneqktPcBncz9g48kYJt7/AAPbxnxz3IDbRtHOZcxb8AU1TUfx8H3X0/xCdsgoyxjVn6bw4CHKrAFS23emU/MzCzoHvNiqSzmUX4QtoEGnt9C0bTbNk8wEPI17EReUVOHT6EJ7D7dtn03ir2xigD8QpN4RDPUCx5qV3VMITZL4dIub9Qc9ZGdouLavgawULQdLvLy/xsnhEh9GvYqmaZrQZ1h6goZ+7fVkJqrZcdTL7mM+au3+0PEGddAzqrshtDPMyWo/y/e4eWhqPYkxKsb2N1LvDOJ1B/ntDWY6Nvv2G0CDM8jjM+uZvshOp3Y6og1qdh/08MoDMdx5WWQvti1B7wJ87MghROA/CQQDPqq2zOWpF7+gybi7uH3MJWSe78Ktfi9VJbtY9N5sNlizuWnieIbmpp1ZrNZF+aEdfDpnHvs1bbnu5rEMapeONlDPgTUr2FxkJy2rCd4T+zlUG0O/4crWUhmcx5J+593Yfo+DqorTuNSG0Lp45ijt/+c2to/y/WtCu4Gom+TQp1MKJw7kUemPp9fAfmQ3+c4+ueddM2WnDRfFeTs4cKKBjE496ZSV+CP3RfVTW7iDWdPmcFTdhnseuJPOTX7Y+KKAq46TZZW4NXG0ap58Udzq97sbqCovpz5oIKNZKo7C9bw/ew573b149I/3kpPwY/DDLRvAUX2Mz+fNZuE2OxN//z+M7Pht0lTWQDx9aB1zZ81iT9Rw/vT0JFpd0KDnw15TwpbFC/l0/VFaXv8A947KwYBSrxK2Ll/CllMWenROo/zQQeoTujL2qn5wah9ffr6K+rhs2iX7OJR3nOQ+13L1gJbfv59vuCwX8fP9flDG2+0u8pJf4gv13MWYYExfI22aaMk/4WX8C3UUnPSRFqdh3CVGHh9jZmeBlz+8U8/eAh86LZiNajRa0GsIzZ5tlqph+2Ev5dZAqBdPmRfXPkPLv+6PJStFw8zlDt5cZCe/3E+UTkWcWRXqJezfVsdzt8eccyvY7gry1Hs2/vFxA1FGVSiAKl8lZz8ex5h+kf0l7RcX9HyeBqxWB15fAL05njiLHrWyiKbDjtPpQx9txmez4o+KIc5iQPNLGjdzEb/Rf81Vc+V9ypPPLSL+qolMumYwGecb9ILKvvVlLH3zOeYeSOKmOyZxRe+mZ27/BPHVF7P4jVf47FQS1026jZFdmqJrKGDu69PYGWzL9TdegaVwCdMXF9D5snFcP6ILFm0Aj9uJ0+lRNs1F5XPjcLjRmGKIMevx2eupt7vQmmKJjTGjU/lxOx04PQG0Og1+jxOHK4gpNgazXoWj3kpD6OdYYszGc24RKz0txw7sYt/RMtRxmbRu04qm6UlYjMp79PsedvYsncWMJYVkXzaBiVd0IVhdTpXNjTk+FoMqgC+gRqdX43E58QY0RMfGYTboQ6+rbEnWUG8NLc9gtMRg+aY+ysLDDuqtVhxeMFliiTZo8DgacPnVmKKj0av8OJ0ugmot6oAXh8MFejOxsRYMykLUwSAel4OGhga8QTUatRq1WkuUyYjJoA+FM+epA8yd9Q676+K5/pZxtE0yEmWKIdZiQnvm3rlf2efWbsPhDqAPLWatoSJvLZ99uQVfRj/GjuqGUUNoPBxqHUaTGaPyV+7M2naKv93uwKfSYTJHY9AEcDQox/OhM1qIUV5L2R3N48LeYMPpVRFljsZi1IYMnN4AGq2GgMuB3RPEGBNHrFn5XPy2PYI+N6cPb2fZsjWUWTpy7fXDSWrIZ+m8d9lY3o7JD9xEltGF2hhDXEw0jet0BwkoCx432GhwBYgyW4hVFrw+c9ivz9vpVS47A6ZoU2ihbmXYgbKVn8dhp8Gl3Po0Yok2hYK4zWrDixazJYYobyVrF73HvFXljP3Nn7isQxwEA6FzsjXYqDy2i6UfzScvaihPPXUrLXReXMq17PChjjIRF2s5U8/z+2QK7ZyyYRFTZyzGeOXjPD2+J0afneO7ljN95hKMIx7kgSGJ7P9qHu+uqeWKeyeTUrSU2Z+f4vL7HqVfYgVffDCTjbW5/OYPt9E6Rk3A78XldOBW3luGKPwNVux+DdFx8Zi1fupranD4NaElkGIMynvPhd3hIqCJwoCbOpsTjTGG+BgTAUcd1fXKz7EkxP2wBbWV8Y5KuDn7tuf56TSW+vp2bGG5jx0FXnYp/xX6QmHO6QrSJEnNi7dbGNndwJp9HkY+XY1B+eYZhGZpGt66P5YWqRpmrXDwwscNeN3QvrmWq/sa2HrYw+o9ntCt2mZJGq7oGxVafuWDtU6On/Qz/TexoeO+v9rJn96pp7IhSNumWvq309OqiYa+2Xp6Z+tC4e/rh8sbZPYKZ6hXT+ndUx7K+t1PT7Bw6zBTaPbtzz4U9cc0wFllf1FBz1N7nG07DmALGlA5Kiit1dN58FC6NtVRtGMlS1blk5zbGdeRfajaj+S6YZ2I/f/2KlwgaTnMr1bAuf8TnnxuMQlXnx30gtSXF3GspJx6ZZuF7zxU+liat2pBelIM597ptbJ6xvPM2R3NmIkTGN3r66AHeKtYMe1VPi6K5vJbbuayzk3ROUr4dNq/+Gifh17DL6O1ppT9J/x0HXwpg7q2wICL8sI9rFmzjTpjBk3itFQVF1CrSaFDu5aYvac5fPAIdfqmDBg+hC7NTJTu2cia7UVEpTUhXu+kuOAkmpRWtGuZiq+yiANHStFldmHYkH5kp8d8++EY2u2hlIIjhzh2ohJ7QEtsUhpZrdqQlZH6PbeS3Rzd8BFvvLWQ0zGduXbsVfTJaU1qnBlfXQk71q5iZ7Gd5JbNMDhPU3isivg2PRgyuA8ZUQ5OFBdxorSU48fLUKW0Z+CgfrRJ1mGtruDE8RJKS4spKW8gvmUu3drGU7Z3O0esRroN6Eem5jSb1m3mpMtERmoM9WWFVLhj6DxwGH07Z0H1cQ4eOEyFzY3HUUtFtZOYJu3o2bMzrTITQjtpOE4dYN7M6aw/HqDfoF5obZU0aFPp2qc/3Ts0Re+tp7T4GCUnK6itqcWpiaVlu1bU7/qUGXOXo2p/OZPG9CfWVx1qA3tMawYNHUCmqpYTp2rQpbcm2VPMlq27qdI1pVe3dhidpzleWk5tbS0OLLTv0Yd2SSpOFRVSdKoSq9WKR59KTm4b1OX72LC7CHViU5K0DRwvOoUuvQNDhw8mO/XbW1VeWyX7vprH1HcXU5E+mNtvu5aOCVbWf/QOXx6MY/gVfVFXFlKvb0KfYcPp0ToZnFbKigtC7VxnrcMRjCGn7wA6ZSrXQxBXXTl5W9ewJb+KlNyBXNK7LaqqEkrrfKQ3b4a7aDsb95WEti/rkx1PdckxTlRasdVZUSe1pVduGoeWz2PuqnLG/fZPXNrORH1lKUcOFVDV4Ka2eB+rV23E02E8//P7G4irLmT/gWPUuv14gxa6DO5Pm4TGXhqfq4HTJQUUllv5zq7ToNJijkujVXZz4pSA/fUj4KRk1wpmvLUA//AHeXJ8T/QNFexYPJtXPzrKlX99gZvaaTm67VNefXUJMUNvIrfucz4pbs+fnnmUNtoyNnw2jamLq7n9b//LZdnReBqqOLRjLWt3lhDTtjPJzhIOF1djyOhAtzbxVBbmceh4DZbW/bh6VA90VYdYvXwdxb5UurYwUVxQQJXXQoeuuST4K8jLO0y1P4F+o65mQLuk7/0ypfSAKcuIHDrpo6zaj06nol87XWic23cfynO9/mCoR8zlCYa+QDk9wdC/3d7G8XRNEtU0T9aEAntZjZ/Pt7tZvtvNniIvxZV+fJ4gWq2KrCQNQ7tG8cg1JjKTtLz9hZ2nZ9vok6OnvDZAlTXAi5MtXN/fyJzVDh6dXo8uAPdfE82jV5uZsdzBH2fZiDWreHJ8NJNGmEKzZO94vY4jx3188GQcQ3INFJ/2cefrVrbke7n3ChMPXWEmJU59TsD7+jyVoHuwxMfNL9eSV+jDGKUKhd6WqRou6RLFxGFGurb8iQZ7/sR/HX9BQa+eDbOn8NGxNK69sh/xlLNkxjQK0q7i9w9dhXHfbO5+bDYpV91Bd7MdS6dLuXaoBL2f+PqSwys9O98X9IIByvM3s2HHAU5Z3eeusadsb2ZqQs/B/enUKo1z1wj9OuiZGTNx4r8FveXTXmXh2UFPGSu2exnT3v6Q3aUNGBIz6T3iGq4dOZAWSUZUAS/V+ct59eVpHI7qzOiRA0io3Mqny/dhzB7A8IEdCBauZ9HqIlpfcSu3XtMb2/p3mTL9KzSdLmH0oGwqty5jxb5a2vQfxqCOSRRu+Jw1x3SMnDCZ8cM78W93zfwuaspPUHisiBOnqnB4VJgTm9C2QwdaZiaHerC+fjgqC1mzeD6fLNtCZTCedj0HM3LkcDpnaNix4E1mLy+k+fCrGdJKz77lS9hapueSG25jSDM3h4+cQhUTT83+5WwoNjLq5jsY3cbLti27OOUxk5EWjfV0Jer45nTIimb3J7NZetDHZZPuZkh6Fe+9MZWNJy2MuGY0Gb58vlq1h6j2V3HHbUNp2P4JSzdW0LTHIFLqtvDZV7uJ7XEtd08cScvE6NAf1cagN4PNpwxcduWlGE7vY836XXgz+nLThOvIcB5m/eZ9+OOaE+8+yvqthzDljqRXTCmfLVyJNuda7rmhH1F1B/nsgwXsDXTh7scmklC0jPlL8kgfchNXt7Sx4qsNVCV1pn+LeSyJFAAAIABJREFUKAoP5uOJaUaCt4j1Ww5g6Xw5l2YbOLT/KLpmLYmq2MuqHRVkD7ycvtGHmTH3K9wtR3DtoCzKtq9g6zEf/W+5j1uGtvvmdqKyfV7BuoXMnPMZJzNHcP/kK2mqKWP53GksyYvjyptGYz61mdWbD5M8cCL3TxiAt3A7q1fvwpvWgWTnYdas2UvCIOV3A4lVvpPYq9izcj7vfrSB6IGTeHBMWw59MZ+l++GqyRPIqN7GklV7SOp3Be0DBWzOrycrO5PavLWsL1IxZNyNJBYv44NVZYz7zZ/on1TLllVfsr8mmi49OqAq28OyRUsoy7yGp++/hKp1n/DJQQ2Dh+airnHSpHc/ctMax/V56itDAWvDwVMEzumzUXYEiSKxaQcGD+tNxtmTaQJOis8EvcCZoKeuKWHV+/9i6mob97z6PCObaSjev4zXnplBZZPh9GE9K3WX89JfJtM0WMX2z+fwyjtbuPLpKUzo1QSfvYJdX77DC2+tIGXUPdzQSUP+xmV8uaeBAWNvpFeyi/1rvmR1UTST/voUvVX5zH7lZZZVtOS+O0aiq87j8yWrsTUZws2Xd8ZVupMvlm7EPOhB/nb3UCzfmbCq9LhV1gdCvWBLtrqoqA0Qa1IxeaSJgZ30oV6tGluAWnsQ5bamsvSIWwl2vsYxdkpAtNqD2BxBXK4AKi8M6hbFvVeYQ8/91xI7c1c5OHY6ELqlajapaJehoVOWjj7ZegZ10pOdoQ0d54l36vlghZPR/Q0cLvWFJldMeyiW3m11PP2ejZlfORmWq+eJ8dG0y9Dy2PR63l/hpFu2jncfiyMzWcOMrxz87X1bqOduwRPxNEnQhI6tBD0lbD57q4X7Lv/PY+0Uj+On/dzwXC35xV6u7WcgJU7Dxn0e8st8TB5h5C+3xITCZaQ9fjlBr2Yjj978MNWXvsY/7ulFvNHPzjfvYuJMK4+/NZNx8cu5aexLNLv/nzw0vDlxMcptBuXWUuQ1WqRdZL/2+v6nHj1HdRml5VU0uP3/RqTWRZPWNIOkWPNZe3wqTwsz6PnqObp1Dcs35XG6tpqSomJ8aT0ZP2E8Q3KbhfY0DZzewqvP/Iv8mMFMvvMmuqq288qzUzmWMpw777qRHM8mpjw/m4qWV3LXndeTcng+z775BcZ+13H3hMtQbf+A56etJOGScdxz8wg8m9/jxdmbaDZqAneNG0zCf5i+GvA6qC4rYteGFazeXUHz/ldyzci+pJ89HCbox15TxsFdW1izeiUbd5eQ2O0K7pg0BtO+j5m5LJ9WV9/ObSPaUbXtY16ZthTaXs6tl3dG6/OhNRs5tuod5m6yMezGOxgcc5RPVheQ1vdKxgzpQJTfhdenQqdysnnBNBZsPU3/m+7jmo5eFkx9i3UlCYy7/376ppxg3tTp7Kxry8T7RlP51dt8ssPANfc/RpeGr3jz/eWY+t7Eo7cO4etpAY5TeaFbt/scmUy+707aG8v58r1/8v4mG/2uv4X2zh0s3XCcFv1H0im2loOHjmNoM5hu8RUs/ng5hl4T+f2E/qgdJXw5dyaf7PIx/KaxpJ/6nKnzNhPT9VpuviybmuMnsbRujf/oaj5dWUCLAaPJia/j0JESApYMjLbj7Dxqo9eoYaR5y9l/pJKMzoPpG1/MO3OW4uo4nkcnD8C27RNmz1uDYeBkHrm5P7HffDQGqdq7gvffmU9x6zH88b5RGMp28NHsGawtb8f9T9xLC/sW5s6YxT71QH778AgqV77P7M+LyblqDB10leTnFaDJHsaNN/SncTifn8qjm/ngnXkcNvTm7jHt2L3gDebt1XDZLZO5JNPNwYN1tO/RlL0LZ7OmphljRnXDf/oQB056aT9wBJbjX/KB0qP32O9oYd/M7BlLiB16Dw/c0B1fyQ4Wzp7KBv9AnnhgAKWLp/HK56cZfMP1DMltT/NWmSQYGntnlLGjyhePk1V2Av/Wta7BFJNEZrN0os/aO5rvCXqq6mKWz/kn09bbefAfLzAiU0Nx3jJe/9s0ypIG01e9idXma5jyl9vI9Fez44v3mDJzHSOfepXJfZuCz0rBloU8+9IiMm75O38YnUbJxnk888oysu99gceHJ1O0di7P/HMdvf7wOpNaW/n4zWf5pLQ9z//9AdL9Bcx77VmWVvdmyrP3kOzO5/1Xn2O1byRvPDuJ1O9841J64PYc8/LgG0qPlwfl24lBpyKnlY72TbXUOwLU1DeGOeW2vi/QOAZOMVImVCj/VmYUK5MktMpC8T4YM9jAQ9dEsz7Pw0NvWSmt9mMyqunZWseAjo23S9tnNs5o/XqXC2UP7uc/auDlBQ1kJGtCs297tdMz/aG40Ozaz3e4QmP1RnaLok87fShkTpxSx4a9Hu67xsxT46I5WubjzlfrKK3086cJFu4ZZQ7NyleC3h2vW/lyq4u7LjfzzAQL5v8w+UXxWHfAza1T6giq4O3748hIVLNgvYvnFjTQs42OOb+No3WT8Jd4+W//DfzlBL0jc7jsur+Q9ZsveOnGVqGNs+vW/o2h937O2FcW8VCHjUwaN4WcP3/II0PSiD7fmY//7RaT1484ge8PegHqSg+TX3CCWrvvO3vFBlFHJdC6YzuapcZz7pC+8IKe58R2Zs9aSH1KD668tAfu/Yt5c+5Wmgy/kdvHj6C5RQfV23n92bcoSBrBpMk30EW9k9eem0ZR6ghum3Q9nf1befX5GRxPG8HkydeTcXwhz09dSeyQG7hj/DA0O+bzwow1JA65gdvHDsG/9QNenLmWxCFjuXP8EJK+J+h5nTaqyks5fqyQouKT1PnNtO3Wlx45rYg7M5k24PPicrtBqyNKq8ZWns+Sd97g470qLp9wF93dW5i75hhtr76VW4Z3wlW0gWnTFlAb14txV3bHdaqIGp+amoNr+Gqfi0HXjaW9bT3vra+h5w13cMslrUODrUMPbz0b509j/pZy+oy7hzG5ARZOn8amUymMu+deeiWfZMH0GWw9lc64e8YTdfgz5n9ZQGbfy+hkLGPnoWpaDb6aK/u2/Ga2bijozX6X/Y5MJt17J13S3OxYPIOpC/NpOnAEGbXbWJenYuj4cXTNiEKrNxGXnExD/lfMmvcV0X1uCwU9LR4Or/mIOQuWY2/Sj0EdjBTu2cGhEjcteg+kU8umdGgTw+5F77J4e4DhN91E10wDWoMZjbWILz+az1ZbKjdOuJpmZj06g5nE5HicBWuYM/cr/LnjefjWPtTtWMp785YT6HoTD08YSNxZQe/0nuW8N3s+J9pcxx/vH4Xh5A4+njOLLTW5PPDE3TR37GDhnNlssXbmgTt6U7DwLWbsMjH+vlvopCx3oTcSm5hCanJM6LZ2qCet9jgrP57Dgs2n6TFyGJaKI+QXF3Pak8KQge2Iiu9Mt4Qi3nljFieSL+Xu63uGxidGmWKJMwfZt3we81afZtyjDxBX8ilTXt/CoEee4/7LsrAe3xkKeht9A/jj78cQdWwjH37wKduK7GR0HsL4m6+nZ7PGSO5zWDlZeID8E7X/1qOHSoclqSkdc9uQEHXWH/jvCXo660k2fTSd15ae5OYXX+DaFlqO7V7Cqy98QKDLGLo7l7PU2pf/feY+Wqoq2LxkFq9/eJQb//ICY3ITwW+jcPtnvDxlKVm3v8jvhsdQuO0zXpryBa3ve4nfDDBTuPUTnpuyjPYPTuHODk4WzXiBz07l8sqz9xJjL+Sz6S+wuLIHr/79Tsy2I3wy9XmWVPflH8/eyXfnAim3Kg+V+njqnXoWbXOHApzSmR5nURFtUqPTQKxRHVruROnFMhnUKNk4Sq8OBTBlYkOMSU2MUYVOq0xyCNKpuTY0I1YJbi9+ZEevV9ErW8fT46Lp3lpHvFkZy3ruR7jS+7cuz8MTs+tDt23bZmh59FozV/YyhMb5KWPnlJm2yoxaJbwpt4wXbHCx5aCHW0eY6NFGy6Z8Lw+9aaV/B33oVm5GYuNtASUUPjmnnqmL7PTJiWLmw3G0Tv/+vcaVoLfpkIdJr9RRWxfg2v4GonRw9KSfdQc9XNffwD/ujiU59kctvPRf+fv1ywl65Su4/YYHKR/4HNOfHEWaWU/Zot9x3QvFPPivqVyfuJpbx75K7t/m8/CgVH4pS1r9V64aedGwBEKTMZ5dRMI1E7lNmYwR+pIRoOLQVjbvPkS51fOdNe+UW7fpdB/Qhw4tUjn3C2h9aIzee3sax+iN6pn57dgbZYzedOXWrYXRNytj9DKp37eU5/75KbG9rua2cSNJqd7Ka6/Px9Z2CBPGj6Z1rB5qtvP6378b9KafCXrXhYLeP5Sgl35pY9ArUoLeCmLOCnovzlhDwllB76VZ60gaOpY7xl1C4lmd5srszYrSYo4VFnHydC0elZ6E9Cyy27dtDLVnfYYGbFUcyj+ENSqJNtltSTI42fPFO7z7ZQm5I8aS697K+6sLyL5mErcMy6Zq93IWfrmHmI69aeorZPXGEloOGU0Lx1Y+WnOSbpePpbt/M6/P20bygBt54OZhpBkC2F1edLogexfNZsGWMvqMvYcxnQN8PH06m04qQe8eeqWc5KMZM9lansa4eyaRXrOBhZ+spT6mBTkdskhOaUa79m1JVYLzmYcS9N6f9U4o6Ck9ep3jraz75D0+3dlA91Ej0B9cyuKtDYy462Gu698CjduBJ6iiYs+XzHzvcwy9b+X3kwaHbn3XH9/Kh9PfZMlRI6NuvY0exiI+mf0Bh7W5TLj7Ji5po2ft3Lf5cH09l97zGNcPaIHW46KuZC+fzZvDyhOx3PLYw4zITiTgduILqqg5tII5c5fjyx3PI7f2waoEvQ9WhILeQ7cMOCfoVe5ZzpzZ8zjecgx/fOhKosuUoDebzdU5ZwW9d9ha35kH7h3I8c/eZOpaL2N/+wTXdU8DjzKBR40lLvqboIfPRv76RUx9+wNqsoZx/RVDMBZ/wfQ5m8kYeCVjb7uZ5rVbmP3PqewzDOTJ30+kXaIet8OJy2tj57IP+HBVBeMee4SU8iW89NxC0q/7A09MGoLq5HY+mvEmm9WX8PiDVxFdXUydyse+ZQtYvO4E3Sb+D49fnR26Uavcuj26ewObDlV8z61bPQmZ7RhwSU+amM4an6WM0du9gpmhMXoP8eS4HkR56ji84RNen7WO7Nv/woO9zeStns9rH+yl1613knViEXM2qrjrqT/QLbqMFR++wYL9STz6l8folqJvDHo7zgS9yWeC3vbGoNfm3pd4bGBj0Ht+yle0e+gV7mxn/ybovfrsvVhCQe/FM0HvDsy2o6Ggt7SmH6/9/XbSvmfSt9KbNmuFkz++ayPoh5zmWkb3igrdCjVHqYg1qYmPVmExqTDpVeh1qlAvnvJvZb/Y71vLUlmg+K3PHfxhVj0Wk5o7Rhp57raYc9cTPOsTVJn2oNz+XbXPTWmVPxT0BnfSf+84OqWYEv5sTmXtvACZSY1r5ilj+jYe9NCuqTbUG/n1w+MLsmqvm7eWOmiTqeXRa6Jp8h9uMSjHVdbce3WRneXb3dS7Gm85K+ea3UzDnSPNXNo1MvcB/+UEPV81y974G29t8HL5xHH0zNBz4Iv32aoZxEN3Dke1bya33z+Llve8xh/G9qZVsgn1BVi4Nqy/+PLkX52A39PAsVWz+fPLi4kefiN3TxxDTmoMOnUQt62WGqsNl/ffbhih0hiIS0zAYo76ZpmPoN9LXcVBFr41hfl79YwaN4Gxo3uQEmtCi4uqov0snPoai4tNDL3hVsaP6Eqs4ygfzp7LAVcy/Qf3J91TwtaDlTTtMZghvTsQp/ZQefBLXn7+bQrjh3LnXTfTKbCN11+axrFE5eeb6ODcxD+mzKA4dRi3T76epIJPeXX6cqIHjeWeiSMIbPuQKdNXETd4HHfdMhT3pnm8MmMNSZeM56E7rqZlfONfmIC7gZLDe9mbf4z6gImU9ExatGxBZloiprMHup+5SoLOSrZ89RmrDlhp1rk3nZqoKNi9k1JPCgOGDcZw8GNen7sa2g/lygFtCdSexqFJIbdnO6rWz2Xmx3tJ6X0ZnfQFLNtYSNbgcYztbWLtwg9Zd8RD2+49ad8ik8yWbchKVsb8vc2CrRX0Hn8nl3fw89n0WWyrbMItD9xNr8QTvP/mdLZVNWXiQ7fT0r6DD+cupchroVnzDJKT02ndsRs9unakiRKeAdfpwyyY9TbLD3sZMuZ6OkTbOJBXgC+5PcOG9sCV9wWz3/mEE/osevXoTFZGJm07tCeufg/vTp3NflUOE28dQ4/2LYhX17Bm/iwWbqmh/8QHubKVjUXvzGL1iQRuevB+hrbUcWjjIma98zHFmix69epMi8xmtMpKoeHIWt7/cDnWhPb07d6eppnNaZWVjuPAEt6euwp115t59NaBNGybz9tzV6PtMYHf3n01reK+DTZ1BRuZN30qyyszGH/bGFpSwtJ577PL0ZkHH7+bNu7tzJ42k92ebjz8+K2klK9l+tsfccqcTb/eOWQ2yaRVdic6tEo+a33CADUFW5g/Yxbb6cljv5uIqeArZkz7CFu763nqwauw1B9nzcKZzFy8j4ROfenZoQUZmc3ISFaz7ZN3+GiTlXGP/IHLsupZOGMqq06Y6TtsCC2MtexauZh99OHOiUNRF2yhNL4DzVXFrF9/lBaj7+WO4S0b96f2ubHXVVNtc4f2pD73oUZvspCYFIfh61QT9OG0nmTb0gXMev9LGHAHv7t1JNkZ0dSf2M8XH37E/mB7RvdOpXjnZg75WzNh0mj0xZuY/9E6DB2H0DXFzs6NWwm2v5bbr+tDrCaIx1bGts9n8uLUNWTd9FeeuKo5x1bP4rm31tDm1md4fHRTClZM57m315M96c9MzvXxydRXWFGTw/8+8xAtgvnMnPISK+u78fe/3U8zbx7TXn6ZNfbevPDso/Rq8e1ag6Hr0xMM3RJ9e5mDTza66NJKx/1XmBnaWR9asFh7nh1XSrjalO9h4kt1OB1B/jrJwt2jzP/f3VP8/iAeP6GAd6H+NCvtqawKoPRcKj2QLdL+711clGCnTBrJK/aGxi8qvZ5Kj6UylrBDU20o6Ebi45cT9JRB7xX5rPxqA6c1STRNMeKwQ1bXvnRMU4cGzn66Kg9T9iVcOqArWcnKPfzIbLRIvNB+rXX2u+s5tmcDqzcfQp3Zif79e9MqNfa81q9Tgl7NyUNs37SJAxUqWnboSs/u7UmNj0aHk4pjR9ixeRNH6zQ079iLPl2VHiYoPbiLnQdLCRhiiDboMMan07pNS9LiTai8TsoLdrF63XZqDFn07duTZG8xmzZup9rQgr59e5DoKmLTpu3UmlvSq0cO+qp8tu48gq5ZF/r2bIP/xF42bjtKVFYX+vRojad4D5u2F2LK6sKQAd3JSGwcAB1w2SgpPMIpW4CEJlk0TY3HdPbtsO9eJEE3p47sZuOWPKyqWNKSLajVelKataFtyySKl03n1XeWYW/Rn8sHdqFpShqZWS3ITI3GWriT1Ss3cTKQRMu0KGoqqtCk5TC4X1v8ZXmsXbuFYzUBUlt2pGfvHrSI9XF42wb2lTho1qUHrRP9HNqxi1JXHD0H9KapoZYdG7dzwqWs4deLmOpdLFqylnJNCs2S9FQWHaWSTC4bP4Gr+zXevvU7a8nfvp4teSXoUpqRFmtEa4ileeu2ZKXF4rWeZN/mtazbdhi7PpHszj3p0zOXdE0V29YsZ3Ohm7Y9B9Kva1tSolWUHc3j8Ek76e17kp3o5djBfRTVamnbrTfN41S46srYt2Uta7fl06BtPF7fnrkkqavZtX5laIZt0NKEDt16071dGvaiXWzYcwxdZjcGdm+Nt2QHG3YfQ9+sB0MG9qRZ/LcLUnttZezZsJK1+6pomtud1klBCvfv5zRN6DugN2mBE2zYuI1KdVP6DxlM21gneZtXsnrbEdyGlMa69OpCs0TjOdMdfPWnOHwgj+PeDIb07wA1JRzYl0ddfCeGdG2GNuimpvQQ61esZGdhHdHprejaqwfZqSoObd3MgbIAOf0uYWCnFE4d3cnqNTs4HYihWWYifuspqgIZ9OyRjb7qEAdOB0iIM6KJSqRDt660ON/tPII+HNZTHNiyhR35xagzujCwTzfaNktA7bFTXrifbfuLCRqN4NfQpH13umen4muo5OieXeSX2TEYtATUFjr27kubZGNoaRi3rZL87WtZu6eUhI6DGdolk5r8tazaVUpSzhAuyW1CVd4a1uw5SVJOP7plasjbtIkSbyqXXDqIptpTrF2+gRJ/OkNGDCRTdYLVKzZRGshg2OhL6dJMmQbT2COmhJiPNjhZus3N9qOe0Hpyj42J5rJuUaExdz/mocy4LTzl487XrBw95mXGH+JC25dF0kM5B+WWsmKlbIWmrOEXyY9fVNBTGsLvtlNXZ8On0RMdHRP6Q6IigM/rwaOMJlUpq5Xr0F3Q/ZMi+RKQuv+UAso+tz6vF9+ZvW61Oh3a897vVlmbzIfH6yOgzMzVaNFqtWf2zw3i93nxhn6n7P+pRafTNX6ZCfhwKeuSOdyo9EaizSb0Wk3j7eJgEJ9Szqcs8aJGq9OiUurs8xFEg1Z5nvL+Cf2sLFbauCpp47puyuurIeD/9vxCv2/8WaU+s93amUE53+z5q2rcf/SHzINSFpx2NtRjrVe2PzNgiVEGUyu9nG7yFs1g5rJDZIwYz43Du5BoiEKnO/ONPeDD0VAfmtFrMOpDdQqq9BiNUWhUAZwNVqw2J2qjpXHtN2VNPqWdAl/vS6usXde4V6pirA793h+6tae2l7L+iy/YUWthwOWjyEnSUrJ5EQtXH6XJoBu59fKcMzNWgwS8Hux2G3Z3AJ3BRLTJgO6svWEDXhf1dXU0eMEcG0+MSTm3AG5nAw12D1pjNNHK/1MTal+lfmqNPtQjHPpZ2UdXp/9mwk7oeNY6Gtxnjqf0CKuC+DxO6uusOH0aLHFxRBu0+H0efKEDatFpNSjWoev0zLWjPfuLcDDQuG6g3YkqyhT6XA36FVOlLbWov75GVIqXLnRdBLxubHW12JVZ1XHxxJij/n2Jj6ByrfjwBbVE6TWolGvH68Wv0YfGZTYmE2V9POVz3YpHbSJeWUNRE8Tr8eJXzl+r9LToIOjDZbdRb/egNxrRqoIE1XoMUTpUAQ8Ntga86Ii2xGCMUq7r830ECQb8ja8f2m9QE3rfNL5XlOr6cNrrsTl8od7AmOiv15MMoqwf2FBvC63XaI6NPWfR8NAxlWvQHzjz3tYQVN6b/gAqpU2UNjrzs1rZN1utwu/zEVDMlfc6Sp3O/KzVoVGd9bNOj/6Mp1JlZWbrb2bWc+C4jy4ttUy+1BSa7HD2unLnq6P0ih0+6WPClDpqav188Md4erW9gLvYnG/FfsXlfnFB71fclnLqIvCrEfA2VLBp3r+YuaqI1lfezu1X9SM9unGh4p/64a/cywdvz+SLEhPDr7+KLilGbCcLKK3XkNVtEL3bJsoepj91I8jxz1tA6aWqrg+wbJebWnuAbq10oRmlyoSKC/FQbncqt4Sv+GsNWaka5jwaR3ZmhHeJXQiY/+IxJOj9F/HlpUVABM5PwFldwo6VS1hzoJLkzpdw6cDuZCVFX7CxPf9XrYLuGg5sXs1X6/fjik4jq2kacbHxpDdvTeusJlh+5K2v8xORUiLwwwWUsKeMpVM6cE1Rqh/Uu/5Dj+71BVmb5+GqP9cwooeBN+6N+WYW7A89hjzvwgpI0LuwnnI0ERCBn0HAp9zKq63B5vSiMVhCt/OijT9Pj55yej6XjcpTZZy2OtGZY0lITCLOEh1ah0weIvBrFlCWQvl0s5M7p1gZO8zIlNtjiIs+z5kdv2bIC3juEvQuIKYcSgREQAREQAR+zQLKIsWvfWbn1QUN3H9dNH+6Mfo/Lq3ya3b6Oc9dgt7PqS2vJQIiIAIiIAK/YIFTNQEenGpl3W43f5ts4e6R/3nbsV8ww0V1ahL0LqrmkMqIgAiIgAiIQOQKFFX4ueqvNaHdLP55X0xkLK0SWt6miqLCQiqsTrw+MMal0rJ1K9LjlB06/NgqizlypJQGXxCtKY7mrdqSrKoi/3AhtW41prhUWrduRVL0xTfxRIJe5L6fpOYiIAIiIAIicFEJnKz289j0ehIsap64IZpmyd+/5djFUmllOZzakn1s2HwQtzmRBLMWd0M95aXHqfQlMmj0lfRuHUf9qaOsWTCb91YeJXf8o9x2WTcSnQeZ89ZMDuk6cumll9ArJ1uC3sXSsFIPERABERABERCBCy/g9ATZf9wbWpMvJ0v3s8yEP++zCPpxVR/ho2nTyNP15qaxl9EhM4agy0rBrpW8O30uxUmX8qcn76Ct2cuRhX/jxie/4qZ5y/lNLhzatoovNx2naZ9LGd67A/HGizPUSo/eeV8hUlAEREAEREAERCBSBQIeB4XLX+OxV3Yz9tWpTOgU982p+D317P/o79z13HqueG4uT49IpXzFq1z3+Apumz+PEa49bM2vJbVjX/p3bsrFvKqSBL1IvUKl3iIgAiIgAiIgAucpEMTdUM4nf5rEc3ldeO/z5+h09vC6oBdb0VLuvOE3VAx9hS//fim1K//BmEcXM+jxO2juUpMzdAQ926YTdZGvHiNB7zwvESkmAiIgAiIgAiIQqQIBHNajvH77Tcx1XcunS56ixTmn4sdu3cHT10xmTebDrJs5kYaV/+CaBz8gfVALPM4OPP7333FJVsxFDyBB76JvIqmgCIiACIiACIjAhRUI4qovYcYD43j9eE/e/fJ1epnOfgU/9rptPDXmLvZ0/gvLXhhNzcp/cO2ji+h739VYv1qJt8s4Hn/gRnJSjRe2ahf4aBL0LjCoHE4EREAEREAERODiF/A5rWyZ8Sj3vHGce6bP44F+qd9WOuChOv9j7rv3bVo/Mo1nrsykfOU/uO7xldz24Wy6HniPF6avIGHwZH573/W0ibv4llX5+mQk6F2+zxNcAAAgAElEQVT816LUUAREQAREQARE4AILBANeao+u5O9PPs+xjOt56pFxtM+IQR30464rZePHM1lwNJWHn7yPnBgfRxf+Lzc+vZyb5n3OA9keNsx7nZff20arq+/n/ptH0DrZjE5z8Q3Yk6B3gS8cOZwIiIAIiIAIiEBkCPi9do6s/5i5S3ZjaNWDnjktidV5sVaWcbzMQYu+lzE0Nx1nVRErZk3h1YX76HHPMzx4RQ+aaE6xePoU3l5lZcjNkxk7qi8tEs+5/3tRIEjQuyiaQSohAiIgAiIgAiLw3xAI+JyUHd7F3oIqVEYLZoMGlVpPUrO2tG2WiCYYwFFbSt7OvRyvthOdnk3nTtlkJhhwVx1h1do9uCzN6d6rC83iL77xehL0/htXlbymCIiACIiACIjARSWg3Mp1Opz41XpMJgMX5/LH4ZNJ0AvfTEqIgAiIgAiIgAiIQEQISNCLiGaSSoqACIiACIiACIhA+AIS9MI3kxIiIAIiIAIiIAIiEBECEvQiopmkkiIgAiIgAiIgAiIQvoAEvfDNpIQIiIAIiIAIiIAIRISABL2IaCappAiIgAiIgAiIgAiELyBBL3wzKSECIiACIiACIiACESEgQS8imkkqKQIiIAIiIAIiIALhC0jQC99MSoiACIiACIiACIhARAhI0IuIZpJKioAIiIAIiIAIiED4AhL0wjeTEiIgAiIgAiIgAiIQEQIS9CKimaSSIiACIiACIiACIhC+gAS98M2khAiIgAiIgAiIgAhEhIAEvYhoJqmkCIiACIiACIiACIQvIEEvfDMpIQIiIAIiIAIiIAIRISBBLyKaSSopAiIgAiIgAiIgAuELSNAL30xKiIAIiIAIiIAIiEBECEjQi4hmkkqKgAiIgAiIgAiIQPgCEvTCN5MSIiACIiACIiACIhARAhL0IqKZpJIiIAIiIAIiIAIiEL6ABL3wzaSECIiACIiACIiACESEgAS9iGgmqaQIiIAIiIAIiIAIhC8gQS98MykhAiIgAiIgAiIgAhEhIEEvIppJKikCIiACIiACIiAC4QtI0AvfTEqIgAiIgAiIgAiIQEQISNCLiGaSSoqACIiACIiACIhA+AIS9MI3kxIiIAIiIAIiIAIiEBECEvQiopmkkiIgAiIgAiIgAiIQvoAEvfDNpIQIiIAIiIAIiIAIRISABL2IaCappAiIgAiIgAiIgAiELyBBL3wzKSECIiACIiACIiACESEgQS8imkkqKQIiIAIiIAIiIALhC0jQC99MSoiACIiACIiACIhARAhI0IuIZpJKioAIiIAIiIAIiED4AhL0wjeTEiIgAiIgAiIgAiIQEQIS9CKimaSSIiACIiACIiACIhC+gAS98M2khAiIgAiIgAiIgAhEhIAEvYhoJqmkCIiACIiACIiACIQvIEEvfDMpIQIiIAIiIAIiIAIRISBBLyKaSSopAiIgAiIgAiIgAuELSNAL30xKiIAIiIAIiIAIiEBECEjQi4hmkkqKgAiIgAiIgAiIQPgCEvTCN5MSIiACIiACIiACIhARAhL0IqKZpJIiIAIiIAIiIAIiEL6ABL3wzaSECIiACIiACIiACESEgAS9iGgmqaQIiIAIiIAIiIAIhC8gQS98MykhAiIgAiIgAiIgAhEhIEEvIppJKikCIiACIiACIiAC4QtI0AvfTEqIgAiIgAiIgAiIQEQISNCLiGaSSoqACIiACIiACIhA+AIS9MI3kxIiIAIiIAIiIAIiEBECEvQiopmkkiIgAiIgAiIgAiIQvoAEvfDNpIQIiIAIiIAIiIAIRISABL2IaCappAiIgAiIgAiIgAiELyBBL3wzKSECIiACIiACIiACESGg2rRpUzAiaiqVFAEREAEREAEREAERCEtAdfXVV0vQC4tMniwCIiACIiACIiACkSGgat26tQS9yGgrqaUIiIAIiIAIiIAIhCWg6tixowS9sMjkySIgAiIgAiIgAiIQGQKqnJwcCXqR0VZSSxEQAREQAREQAREIS0CVm5srQS8sMnmyCIiACIiACIiACESGgKpz584S9CKjraSWIiACIiACIiACIhCWgKpr164S9MIikyeLgAiIgAiIgAiIQGQIqLp16yZBLzLaSmopAiIgAiIgAiIgAmEJqLp37y5BLywyebIIiIAIiIAIiIAIRIaABL3IaCeppQiIgAiIgAiIgAiELSBBL2wyKSACIiACIiACIiACkSEgY/Qio52kliIgAiIgAiIgAiIQtoCqU6dOMkYvbDYpIAIiIAIiIAIiIAIXv4Bq9OjREvQu/naSGoqACIiACIiACIhA2AKqJUuWSNALm00KiIAIiIAIiIAIiMDFL6AKBoMS9C7+dpIaioAIiIAIiIAIiEDYAhL0wiaTAiIgAiIgAiIgAiIQGQIS9CKjnaSWIiACIiACIiACIhC2gAS9sMmkgAiIgAiIgAiIgAhEhoAEvchoJ6mlCIiACIiACIiACIQtIEEvbDIpIAIiIAIiIAIiIAKRISBBLzLaSWopAiIgAiIgAiIgAmELSNALm0wKiIAIiIAIiIAIiEBkCEjQi4x2klqKgAiIgAiIgAiIQNgCEvTCJpMCIiACIiACIiACIhAZAhL0IqOdpJYiIAIiIAIiIAIiELaABL2wyaSACIiACIiACIiACESGgAS9yGgnqaUIiIAIiIAIiIAIhC0gQS9sMikgAiIgAiIgAiIgApEhIEEvMtpJaikCIiACIiACIiACYQtI0AubTAqIgAiIgAiIgAiIQGQISNCLjHaSWoqACIiACIiACIhA2AIS9MImkwIiIAIiIAIiIAIiEBkCEvQio52kliIgAiIgAiIgAiIQtoAEvbDJpIAIiIAIiIAIiIAIRIaABL3IaCeppQiIgAiIgAiIgAiELSBBL2wyKSACIiACIiACIiACkSEgQS8y2klqKQIiIAIiIAIiIAJhC0jQC5tMCoiACIiACIiACIhAZAhI0IuMdpJaioAIiIAIiIAIiEDYAhL0wiaTAiIgAiIgAiIgAiIQGQIS9CKjnaSWIiACIiACIiACIhC2gAS9sMmkgAiIgAiIgAiIgAhEhoAEvchoJ6mlCIiACIiACIiACIQtIEEvbDIpIAIiIAIiIAIiIAKRISBBLzLaSWopAiIgAiIgAiIgAmELSNALm0wKiIAIiIAIiIAIiEBkCEjQi4x2klqKgAiIgAiIgAiIQNgCEvTCJpMCIiACIiACIiACIhAZAhL0IqOdpJYiIAIiIAIiIAIiELaABL2wyaSACIiACIiACIiACESGgAS9yGgnqaUIiIAIiIAIiIAIhC0gQS9sMikgAiIgAiIgAiIgApEhIEEvMtpJaikCIiACIiACIiACYQtI0AubTAqIgAiIgAiIgAiIQGQISNCLjHaSWoqACIiACIiACIhA2AIS9MImkwIiIAIiIAIiIAIiEBkCEvQio52kliIgAiIgAiIgAiIQtoAEvbDJpIAIiIAIiIAIiIAIRIaABL3IaCeppQiIgAiIgAiIgAiELSBBL2wyKSACIiACIiACIiACkSEgQS8y2klqKQIiIAIiIAIiIAJhC0jQC5tMCoiACIiACIiACIhAZAhI0IuMdpJaioAIiIAIiIAIiEDYAhL0wiaTAiIgAiIgAiIgAiIQGQIS9CKjnaSWIiACIiACIiACIhC2gAS9sMmkgAiIgAiIgAiIgAhEhoAEvchoJ6mlCIiACIiACIiACIQtIEEvbDIpIAIiIAIiIAIiIAKRISBBLzLaSWopAiIgAiIgAiIgAmELSNALm0wKiIAIiIAIiIAIiEBkCEjQi4x2klqKgAiIgAiIgAiIQNgCEvTCJpMCIiACIiACIiACIhAZAhL0IqOdpJYiIAIiIAIiIAIiELbALy7oBXwubDYnqigz0UY9atW5JgGvC6cX9FFR6DTf+WXYfFJABERABERABERABC5egV9U0PPUl7Fv51Z2HzyJJqkN3fv0pGPTeLRn0l7Qb+PQ5rUc8aTRu1cuKeZ/D4IXb1NJzURABERABERABEQgPIFfUNBzsX/hK/zPGysIxMfjqKggof9d/P0PN5AVa0BNgOpDS3n6sRdx9L2Ppx+6lhaxUai/x8vr9dLQ0IDf7/+33xoMBsxmMyrVd3sD/Tjr67E5XPiDKjQ6PSazBbNBG3quz2nD2uDA6wsQBHSmWOIsRtQBNzarlQanF3WUhcQECxq/iwZ3EJPJiE6jJuj34mywhY7tDagwmGOIjTGi8TiwugIYo81EaTWoggGc9gaCWiOGKN05vZkBrxt7QwN2p4ug1kBMbAxGvQ5VwEtDvRWH20sgCGptFJbYWIw6DV+fos9tp77ehsMdIMocjVEbwBk6zzM8wSBojcRa9HgcDlyer49lIDbOgsrnpMHmwOsPEECNwWzBYtbicbhQ6U0Y9Np/63mFIF6XnXqrDacviNESS1TQjdPlwRcERT/0slFGzEYdPpcDp9tLUK3DZI7GbIxCFfTgcHjRRhnQK68R9ONyOPCp9BgMerRq8Lmd2Gw2HC4PaA1Em40EvU7cHh/BxlchGFRjiLagV/kIqvUYoqLQalT4vU6crgA6QxSaoIcGWwMuTwCVVo/ZEo0xSovfZcfW4MDjC4BKTZRJOXcjar/S81yP3eVDZ7QQazGjV8zDe//Ks0VABERABETg/xT4BQW9cuY88XuW+/rxu0euovTdx3hwlo2/LpnDmNbxqG3Hee/P9/D8Jgu/e+klxvdpikn37zEvGAxy4sQJDh48iMvlOgdP+V16ejq5ubmYTKZzYYOnWfvhIvJqAkRFadHpo4hJzqJzl1yapURzetdSPttcqCQTVCo1aZ0GM6RbJvWF29m8u4Bqmxt9Qnsuvbwv0RV7WJHvpF//3qRZgpw8epC8g4cprbLh8WtIaduNwf1yMZasZd6GCtoPGEbPNmkYAw1sW7cSd1ovurVNxxzVeH4Bt5XCvD0cKDxJrdWGhyjS2nSmd/f2xLpPserLLyiqC6LRaDAmNafXgP60To1Br4aAq5bDu7ey+1AJtY4gqW06khXnoejwcapqaqhzgdliwpycTd/O0Rxav4syJ2h1GoxxLRk4rAu+Y9tZv60Ql0qDWmOkeW4veuWaObByN7o2fchpk4ZFdy6n336afdu3kVd4knoXZOb2oUngJMdKyqiorMXp12I0mkhp0Yn2TeBIXj61jgBqjY6YJm3o0SOXJPUJtm0pJalDV7KzUjD6rOzdsolKfVO6dGxLdKCaI/v3crDgBNU2FxpLKu3atSZQdYyS8nKqqhtAb8JkiqdNt66YrMewG1uQ26kdabFarCW72ZJXR0ZODvH1B1i37TBWrxq9zkBCi070ymmOs3Ara3cVYvdr0BnMNG/fk17tUqk7vp9dBwqorHcTn5VLn16daZZsQSMfWCIgAiIgAiJwAQV+OUEvaKNwfwFOUzoxwdNsff85/vqpm6fmT+eaLB2HF7/MXY+9hrX1tdw16Sr69+xBp5ZpGHXqc3pRAoEAmzdvZu/evSjB7uyeO6WHLy4ujhEjRpCSkoJafVZQ9O/g95f/lrLu1zMs24KrtozD+UXEdruO28cPpmLuIzz+hZdRQ7oRb9KT0nEQA9qqWPDCM+xWd6ZXpxT02hQGXj6A4MapPPGJld88fi+Z7n3M+3/snQdclFfat68pMPSOdLBiR0AFFJBi771Hk03d9Oy+2ex+75ZkN2vM7ruJ2SSmR6NJ7L0h9t57AXtBVFR6nRmmfL/zoIkpKigg4Dm7/JLMPM8p131m5v/c55z7nrOaK7gRGOCPi9aCrU8rEhI6w8a3GPrWVjoMe4E3nhlCc6c8vvjnXykMf5Hf9I+gkYsWKOfq/lV8OXsDeo9mtGrsSemlY+w5WUbCb56nu8t5/u/fn2AIiKZtE29cvYPpHBtLMx9nRegVnF7Hhx/Pp8izDS1DvPDwCcDf3UzmmUuc3bOCpYfMdOkdS+tWHYnwv8iXk5dAmxjaNvbCxb0p3ZJbkjb7Pb7ZUUbbiNb4uLkR0q4znVvn8en/fIXDgFcY1yccv5/p5pz9c3nny004Nmmr9MWtaRi+5iwyrmawZ/VS9uf5EB0dSXinTjTK38pXK9Jp0SGSAM11dh4toMuYx+nmf5ZvPt1Nq+G/YVC3drgbLvHtB++R7hzLxGGxlBxczuKtp1F7BNLY3xOdzgHfoBDIu0jm5WOkLFiPISiGmMgOdIpqzfmULzjl0I3xowfTIdiBjG3T+XDuOaLGjsf39Ld8uSGP0PAOeJecZFemC0PH9oYjy1iwP4+Q1m0IbuSpCL0OLleZ/f0SLqt9adnED3e/poRHhtG4kSta6dKrxq83WZUkIAlIApJAwxF6N21pzDnHd1P+Hx/P2oSxwyvMnv4awbk7eevlN1h1SUPzFo1R5WejbpLM//zpRbo2dcfmthMbJpNJEXrHjx9XhN7tRYhAFxcXkpKS8Pf3/6nQM+3jL6P/hdfLH/CbrgG42pZxfNWH/P2r84yd9HcCtr7Nv0+246/P9sXP3RE7ZxdsSg4x6bV3sCa8xsT+kTQR4kqjIiP1v/zvskJee2Ek5xa/z9qiDjzz4jjCA1xQWSyKR1B43y6t+ievfnEMG0cnkh97hRGd3Vg45R8Udfgtj/cLx9tZC8YrzH33bdaUR/LKb0fS1t8NrT6T2W//kVW2/Xk50Y55CzcR1v9penVugrODLTqdWNasUBxX9n7PO59tp1Xf8QxIDCfQw+GH9zLXTOHt5UbGvTyBLqH+lJxdzOR3NhA6+nGSw0JwtXPA1dnI+k/eZVVuC4YPTSbUz7ViSZvD/OvVz7Hv/zJje3XA92dCL2P1e/xl7hV6jRpNz9j2eDnZoVH6VMaWryez+Goo48f3J7KJOxmpH/OvdcUMGzeKaK9rfD5lDpbOA+nVKoeF0w7QcthEBsS3xV2fyfcfTeGESxyjuupYMm0ZloghTBiaSBN3u58KfkM6n735McXtxzJqYByNHYtZNOXP7FHFMG7UIMKCHLi0fQZT55+n0+gx+JyZy6KzvgwdOYQI8w7e+XwXzXsm4Zi5hyOFPvTs2512QZ7YOThhOrmCyV9tolFUb4b2jSfIwwlbsY4siyQgCUgCkoAkUM0EGozQs1osyh4zS9FlVsz8kLkrNnCwqA2TP38bz53/4tWPTzHiz3/n8fhgLm35mj+9NZcWv5vG+49H4WovPF8VRQi9Xbt2cezYsSoLvT+PmozHC1N4Oj4IV50KQ+4e/vL8P/F/6iNizv+Ht9YZ6ZPUETd7F5pGxdG5iR07vvsv8w+W0LRDZ6JjoolsE0zexqn8ZXkRv30shpRPPsGh/994bkB7HEsvcuzMZQotjrRp3ZKyrR8weZsdER6X2HcjiPFjkji++BMM4T8KPeu1ffzjLx+h7v4Uz/aPwcfZVhnnuQV/5fVUB54e2pg185ega55ARKg/Xv5NCQsPxctR7GsE44105k//hh1XNLSMjCYmuhNtmvjgaKslI+U/vL3MyNjfPUFcqD9l55fw5h++w9ImlvZNvPAIaEtidAAHvnuPb3braRvRBj9vb0I7RBMecoWPXv8Su34v/arQM1zezbQv5pBe6krbjjHEREUQGuSFvY2BzV++w8LLzZkwcRAdm3pwac0nvD0/nbCusfhbMtl5ooyug0cQ6X6crz/bQ8thj/9E6J10jaen92lmbiikzxMT6RfdAvuffbAspUf55M2pFLUfz5jB8TRxurvQ8z0zhxm79HTs0hnX3GPszfZi4KA4SvfMZ8GBfELatqOpvw/N2kbRrlEZmxbMZuOpYvzbdCQ2pjPtWgTiYm8r9+hV8xecrE4SkAQkgUedQIMReiXXznHmqpHA1i3w0GkoPjmL8aPexnPMP4jO/C+fZg1g1tRXaO3jgLpoL38a9wTbm/6Nxf8cgpeLrkaEnv7qVv7yuw9o/Oz7dDr9H/6WWkpybBgu9q4075JAbNtg7M15HNyympTUDaQVBvDEG6/S7Nz3/H1FEc+O78jKqV/iMvhNnu3XDs3FDXw7Zxkp6Uaeevl1wm7M4p29wbw6tglrp31PTmA0tpe24RL3Mo/37aB49CxX9/L3Nz/GJvlpnukffVPoWTm78C3+tMaRJ4eEkPLdDPIcWxLi501Ai4707hdLiIfTD/vF9Dnn2bUxlZR128l3i+KJZ8YS2cSLrNRfEXqvz8TQvCOtQrzwDOpA77jGHJr1HtO3FxPavgXe3j60iexK52bX+fgPX91R6AmDlGSls2VtKqmbDmBp0Yvfju9P60AdW776udD7lL99vR6dlzfGG9fQtOjJ80+OIMS8lf/+dwcthj7BwIR2eOgvMfPDKZz1SCDZPZ3vtpTS7/GJ9I1qjt3Pw/D8itBb/MGf2WmJYtzowYSLpdst0/l40SWix4zB9/QsPllxGkcvF4qz8vCLH8MzIzuTseIzvtuVTUCLUBr7+dKiQyyRrYNxNF5h37b1rF6zjat2LRk9diRx7YPRyZA/j/p3shy/JCAJSALVSqDBCL1rW77iz5/tpssLv6d/60aYr63m5Qnv4jr2bfoUzWTy1ka8+c/fE9vSE8P5Nfz5f97F0O8/fPZSIu6OP54EEPvwxNLt0aNHf7FH79bSbXJysnIo4yd79Ez7+PNI4dH7gKe7BWJvyiVt3Re8vyCPx978I27r/8p/zkfz/uvDCfRyUoxotZRjMFixsbPBnLWZP/32HVyf/oyRLGfy6kJefnYwR2f/H/vsk3h2wiDaBbtRdmYTb/13IZ2Gv0Kn/LlM2uXHG78bhePpBfz7i21kGQrpNOIvPDOgQuhRepGZkyex3TaG5yYOISzIHUvxVRZP+Rtr1D15Pt6G2Yu2EDX8JfrGNMNF91PFYzYZMZlV2NhoubZvBm9N2UTHp/6XEfGhFK3/D/9YbmDca78hrqU/JWcW8e6724h46gX6dW6Oq+IozWf1h5NZUxrBbx7rS9tAV8VTaC3by+SXP8d+wK8v3ZqNekwqLTZaFaeWvcdbS3J56vlnSezky46vJ7EwU3j0BtOxmQcZqVP519oiRk0YSVD+Dj5deIzIYRNIDMpi+oeLcYodx6i+MXgUHePTD7+ktOVghrctZMa09bjEDWVU/zgau9krp3LFqWC1SoW17ChT/zaVYuHRGxJPE+cy1n/5d5ZmBjBi7Gi6hjpxbMnHTN9poc/4Mbgdm87cc36MGN0Hh2PzmbbHyqBhyRgPprBbH8LQYQOIbOyh2N1SLk4Oq9BoteQcXMS707bQKnEkI/t3wd1BHseo1m84WZkkIAlIAo84gQYj9AxnUvif30/ihGNH+sQ2I//wOtae0PH8lP+SVL6Bt978nJzALiRF+JF1YAPbLnnx4rtvMyw8ALvbdsALMXfgwAEOHjyohFe5/TCGeM/T05PExES8vLx+JvQO8NdRb2Ho9TwDwr0wXU9jQ+o2bDtP4IURMWTMfp2/73bnqVFJNHKxQ+ceSFNvMycOncMsTvAWHmf2t9vo8Nu36Va4mHdS8nn11Wdwykzhk1m7cGsfT1yHpjgWpDN92UF6jn+ZDjlzmbzbh9+/OpI2jUykvP//mLT8Ir2fm8yLQ8LxchJKy8TZjd/y0ZwD+EclE9U6AOOlXSxbd5aO416gp8cFPpq+moihL9AvpvnPhJ6FgqwzpJ/MAltb8s9vYcX2PLo/8Tw9woPJXf8+76wwMuaViXRVlm6XMulvy/BI6K+042LvRGAzTw5//18WnXIhqXsUId7OOHv6E+J9mamvTyW/dR8SOzfDw06HT5Om+HtU7FPMPXuItKslqLUasvatZHWGO08+MYbOrdzYPv1dFl9uxvjHBhKpLN1+yv+tL2T4hDHE+RXw+ZSZlLbuy6jEEPbO+Yo9Rb7EdonELnsfa/bm0HnwRPp0dmP395+wIq2cNjGxhDXxxlalxj2wOYE+bujKj/HZW59S3G4cowbF0tjVwoWt3/HF4mN4d+hKxya2HEhNJds7jrEjeqPf9AHfnfNhxKjhdNLsZfLnWwmJjcfp8i62XbIhMiaaUH933L388NIUk3EtmzKLmpLz+0g9mENM72H0iW+H882T0o/495IcviQgCUgCkkA1EWgwQg/MZO5fzrSZy0i/VoTVzo/4oRN5rG84LjYG0tbMZfqCDVzM06PzaELyiMcZkdgaZ9tfxi67evUqJ06cwGAw/EToicMZPj4+tGnTBp3ux+XeCjfNBeb861N2XDMpceG09m6Edu5O36RwvB1tydjwDZ8v202RWYvKYsYtrD+/6enPrkVL2J+Zh8GsIahTfyYMjcX2wibm7iulT/+eNPbScGb3Wlau3cnFXIMSD1DdqD3jRg8lMG8zi065MqBvFwI8HCnL2MKXM7cR1G0UvaKa4Gx30ztkLuDohpUs37CPrFIzWjsPwhIHMiC+nSIcF609RJOoXkSIEC02t3v0rOSc3c7CuSmkZxVQrnGhQ+IQBicLb6GOnEMrWXzARJe+3Wjp544pZz/ffTyXw9dKQaNC59KE/hOG4nJpOytSdnPDYAWrluBOvRjWtwmH581n+6nrmDRqVBpP4kePp2dEU9x0aq7sX8m8VVs5f6MYq86HmL6D6R3dGk9HC+kblrAn15e4+I408XEi58galh0tJToujlbBavYtT+GcthndunTAPucQK5av5filXIxqZ9rG9aV/QgR+7vYY886zNTWFbQfPkldWjsbJl/iBY0iMaIqr+hLr5q9BHxRLl06t8HYAS9l1dq9dwbpd6WSXmnAJDKPPwD5ENvfj6vYFbL3uSkyXaFp65pG6aDMGn1BcS0+wcesBrhWbUWkdaNupOz1a23Fwzzb2nsrCoHKmdZee9OseTYiX46/Gdaymz7qsRhKQBCQBSeARJNCAhF6F9awmA/n5xdg4ueKoE8GKf7SqRV9ITpEJRze3X4RV+bnthfdO/P28iNOuvwyWfLNtqwmDwYhKbassdf48/dqvzi+LidLiEqGKSNEAACAASURBVEzaisC/ml8EYr55l9WCQa/HorZFZ6tRlherWizlZZToLehuBmKubA1Ws4HiYj1qOwclyHKlxlXVzv3K9Up/S8vR2N0pqHIlG7EYKRUBqW112Aq7/Ow2kRavpNSISmeHvc5WaNS7FBHIWY/RqkZna6sETr6fYhV9KtFj1eiwt7O9eaL4fmqS90gCkoAkIAlIAncm0OCEnjS2JCAJSAKSgCQgCUgCkkAFASn05EyQBCQBSUASkAQkAUmggRKQQq+BGlYOSxKQBCQBSUASkAQkASn05ByQBCQBSUASkAQkAUmggRKQQq+BGlYOSxKQBCQBSUASkAQkASn05ByQBCQBSUASkAQkAUmggRKQQq+BGlYOSxKQBCQBSUASkAQkgQYj9EpKStDr9XeMcSdNLQlIApKAJCAJSAKSQE0QEAkV7OzscHR0rInqH6jOBiP0Dh06xLlz56TQe6DpIG+WBCQBSUASkAQkgaoSEEKvWbNmtG/f/qfpUataUQ1c32CE3qZNmzh27Jgi9O6UuaIG+MkqJQFJQBKQBCQBSeARJiBEnvgLCwsjNjYWkUGrLpUGI/TS0tLIyMiQIq8uzS7ZF0lAEpAEJAFJ4BEgIIRecHAwrVq1kh69mrK30WikvLy8pqqX9UoCkoAkIAlIApKAJPCrBITQs7UVee5t6pzDqcF49OTckwQkAUlAEpAEJAFJQBL4KQEp9OSM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q2IQ/LWFJATm4eZUbzj8NU2eDi7Y2boz1a9b1Gb6E0P5cyqx3Ozo7YalX3uuEn71utVqyASqWiandWqRl5sSQgCdwnAZPJhF6vR3xW71U0Gg329vbK5/lWsVgslJSUUFRUVKnPuEajxcnZCQcHh3s1J9+XBGqdgBR6tY5cNvigBDL3LOO7RRu4YdBgZ6dDpbKA2ouYIcOIC2uCm23FF7b4kr/9y/uH1yjjwNJZHLG0ITG+I429dT/rkhXx+3Dr3ls/FhX/babg+lUKynV4eLrjZKe9x3BEXSp+/A35ad0PykLeLwlIAj8lID6vN27c4OjhIxiMBvFI9sP3gfhgq9Vq5UHt5ot4eHoQHhGBnZ3dDxUJgbd96zY2bdyIjY3NXRGL9oTA6xoXS2JSkjSHJFDnCEihV+dMIjt0LwKnVn/KR6uvEtu9B2EtfNCqxNe2LW6+vjjbQrlej7HcQJneiMbOGXc3V+xsQF+UR3ZOAVathQPzv+SQrhujhiTTJqDiKdxi0lNaXIZeX4pR44Cbkx3msmIKi0sxq3W4uLvjoC1ix9zpbL3eiOR+vQgLckKlscFOp0ONkbJSI2pbO9QWA3q9gdIyIzZ29tiqVVgs5ej1ZZSbVTg4u+Pi7ICNRvoE72Vv+b4kUBUCQnhdzsxk65YtildPPGWZysu5fv06xcXFNG3aFO0t8Wa14uvrS7fERBwdHX9o5sqVK8yYNp3t27bRIjT0rp7BkpJiLl3KJDY2lr++9WZVuiqvlQRqhYAUerWCWTZSnQROp37GJxsK6DWwH5Et/RBaSaW2wdHZjryz+9i2I43sEiHaCjA7h9CtZ0/a+hg5uCGVHYcuYtDZU3DmCKqw8Tw1uidt/O2V7pVcP8aWNXs4e/U6No2jiW7mwOUTxziXlY/RqiMkoisdAo1snPEV68+q6TZ0LO3cDJQ7+dGubUtczRns3n0W5+ZhOOcf58CxM2TmqQmNCMWhIJsr2XkUlZZQVKjHs00sPbt1IsTbsVJLQ9XJT9YlCTxqBLKuZrFg/nwuZVzk+RdfpHGTJndFkHnpEosWLsTFxYUnnnzyrtdeuHCBzz/9lPJyE2/86Y84OzsrS8GySAJ1hYAUenXFErIflSZwes0XfDB3Lx4hoQT5uqHBisrOny49IjEdX8wnX+/Fs1MCnUKs7NpykKCkMUTZHmdBajpebTvR1DGHjctSMHd8hpcm9qOtf8WSTc7Jpbz3znwKfcLoOTABy9FUdl5U0bpzJC65B9l51oaY3h0p2bOanZcdSO7bE9W5HVzUtWRAv2R8jfv49tsdNIofhFfGMuauP4NPZF+G9g7g0OxZbM10oFP3WNyu7WV7ljtDx44iKTyEKm4RrDQneaEkIAmAwWBg6+YtTHr7bcr0el548UXGjBuLra3tHfFUReidO3uW//z736QdTyMpOZnoLl1o3aY13t7ecs+enIB1goAUenXCDLITVSFwZs0XTJm7F7fgFgT7uKHGUiH0enbEfHwli3eaSB45mKhAK4unTacwsD0OZ7aQro1mzMi+tA8sZvGU/7DfJpFxI3rSJqDi6Tv7xHK+nnmYZn1G0CNMz+x3P+eMrg1dotvjbjrFmlXHaDZwFEH5hzlRGkyvpDCubF/CMXNT+vVJxNd4gFmzdtEotj8emavZcsWDPoMHEdWskHnvTSfDM47Bg5NwP7uMz9ddJqrXAJI6NcNGrt5WxfzyWkmg0gTEMu75c+f4dOpUFi1chDh40Tk6mj//5c+0adu2WoTe2TNnmTxpEuvWrlX28zXy8aFNm9YMHzmSrrGxildQFkngYRKQQu9h0pdt3xcBZel2UwlDxowkpm0gNjdP2apURtLXfs+KIxoSh/QhopGBRd98S2FAG2zTt3DaIZ5RI3vTPsDA6o//j93qWEYN7XGb0FvJt/NO0nLAIOIDs/ji7S84VOhMQGAjHKzFFBrsiR40ENeL2zlSEkKf7uFk7VjKMUsz+vZJxLtsN9/N2oOf8OhdXsPegiB69etDeNB15k2ZTU5wN/r2icXxxCI+X3+VqB79pdC7rxkgb5IEKkegvLyc/fv389Vnn3Ph4gVM5SaaNG3KkCFDGDR0yC8Oa92qtSoevbNnz/LupHfYsH69Up84sSv+Kfb2Pfn0UwwaPPgnBz0q13N5lSRQfQSk0Ks+lrKmWiIghN5HKZlEJSYT1qyRskcPlRZ3Xy9u7FlC6jE1iUP7KUJv4bQZFAZ1pWnxAdamm4jq3YsI3yKWffE1FwOG8/TYPrT9waO3gm/nniS0/yC6tdGw5otvueAQTlxsJK5FJ9h7ooyQTu0oOrCa3Tf8SEzoQNmh5Rwt9SAuPgpd5lrmrc0gfMhEAq6msis/kN79+xIRdIO5788iO7gb/fvG4XBiEV+su0pUTyn0amnKyGYeUQJC6OXm5iKE2+FDh7lx4zo9evbEy9uboKAg5QTur5UHEXqiPuFJFN7DyMhI/vS//0t4ZMQjagE57LpAQAq9umAF2YcqEcjYMZ+v567hul6Lnb0dGpUVCzrC+o6kJec5dEFDWLd4InzL2bR8CUU+McQ1U7Ft+RIOXjUqS6VFOVl4dJnA2P6xhHjaUm6Ca2c2sWjFOfy7JBMWGkDOwTUsTj3I9XInigrLydW1JjQiHFPWBdIvlRPcJJhw272U5qbj7GGHpSSbHIMH3UeNwef6No4U+hKbEEdrvzxSZqwk37cj3eIjsT+/jnk7bxDWNYGotkH1c4+e1UJpYR4lBit2zi442ttyz/CFVbKyvFgSqD4CxUXF7N61i8uXLzN67Bh0up+HVPppW1UXepNYv279T4Sj8Ox5eHry2+ef5/HfPIFW+2Mopp+HfbrVuhCI4r6fx//7eainW9eL14VYvVN91UdQ1lSfCUihV5+t94j23WQopaiwgFJ9OWYrmExQWAbFKjdMRgsXrlnI1dsS10pLi0ZGNDY61BobjIVZHD96iowSJ1y9fbFzcEOjsaFMD9kFFq7cKOHcVSN5Bh3FBjW5hQYyMvMoKDSCxh6to5PylC6EpdlgotyoJr5tOc/FXaWRhwYPXz883ZxxcnJAbTZgtGiw09lhozVTVlyGRWOLnZ0tqnI9JQYLtnY6bG209fLUrakkix0rFrL9rJnIPgOJD2+Cg1R6j+gnsu4PW4RV2bVzJ5mXMpWDGLfHzHtQj96ZM2eY/M9JSsw98f1wu2gTgjKuWzyvvvYaLq6uWMxm1GoNLq4uyunc24sQd2VlZVy9ckX5p0p1a0/KrUiAVMT/+zEIIBqtFl8fH9zc3eu+EWQPHxoBKfQeGnrZ8IMSKCy1cuG6heMZJo5dNLHvtJETl01cyzdjLLfymx72jE1wQKOGa3kW8oqtZOWYyci2kJFt5kqemewCMwa9FbUVJaOGVqNGq7GisQU7OzXODhrcHNW4OoKznQonO3B1VGMoh2v5FtoFaxnTzY6QRj9+wT/ouB7G/cKLUFpailajRacEob7LCRGLgUv7VzFz5lx2X3ah38SnGd4nCu8f480+jCHINiWBOxKoSaF3+tQpJr39T44fP05QYCCWW9k4bmbQ8fLyIjwiHJ2dHUaDQRFxUdHRJCQm/qS/4jOYdfUqa1ankpWVVSEaVWIZGOWe0pISZclZUXri/yJQs6MjCQkJtO8QJq0vCdyRgBR6cnLUSwImM8zbVsaMdWXsOWGkoNiCVYgT8RAs4uqpoKmPBm9XNQWlVm4UWjCVWbBVqZTgybZ2alxcVHi6avBwUuPhpMLDWYW7sxpXByHw1LjYq3B1VCnvezqrcXNUYXMzFory5Wu0YqOlQQQ9FpkAtm3dqgi9sA5heHp6/hhU9qd+B/TXjrFy8VrOFJSSm1NGUPskBg1KIti1fovdevlBkJ2uFIGaFHqnTp5UwquINGhPPv00JrPphz6JJIlqtUpZthVLrAUFBezds4fAwEDGjBv3i76L1G1C0JnNFekdxQOXSMW2fdt2Tp06xYSJE3B1df1haVfUKWL22d5jKbpSkORFDZaAFHoN1rQNbGBi74rypFzxxZlbZOHlzwpZtUuPXnyv3lzlEN47IcZsbcBOo8JeCw724OetpamvlhBvDcHeanw9Kjx1jnYqHGzBQadS/rTa2/PXVqQrE6rxB//Wbf1QqetmrltlCai0FL1BpH+qXMnNyeGD96eQnpZGj1696NmrJy1btsTJ2fmnOUCN+RxYvYD1p620bd+Eqwe3kuPchiHDB9LKR+b5rBxteVVtE7gl9ETGjNFjq3fpVgi9Ke+9j4+vD2/94x93HVpebi6bN2/GbDIxbMSIe+6tE4LvRHo6kye9oyzp/uFPf6Rnr14/WSKubZayvfpHQAq9+mezR67HlvIy8nOyyS0sRWXrhLunB072OlbsNZKyT09OkUhMi3L61lEnvHRq/NzVNPZW4etQhK21EBt7e/z8PPF0sa+kB04cNsihUK/B1dUFe50Wq8lAYX4uOflFmNX2uHl44OYs6qtbm9OEV0B45y6cP6/E9brnRm3hNSguYeWKFRw6eFAJJNuxU0eefvZZYuPiftzPZDWTe3IrM79dRpZ9U6Lb+3By8yZyPcMZ9dgIOoa418v9ho/cB+oRHHBNe/QqK/TECWCxl08s0w6/h9ATD2zZ2dnM+u47Pvl4quLF69m7N3/8f38iODj4EbSiHPL9EpBC737Jyftqh4DFyOW0nazbsJuMG4WY1I407diN7rER+Hs4oL7LVjJ93nl2b9zI4TPXKClX49s6huRuHQn0cuJui4xmYxmF+VfZt34lJ/TN6NMzjhaBjuSdO8iG9ds4kZmLwWKLf+vOJCXG0MzPVcnOIYrFbMJsVSlP3GrMmMxWVGoNGiEGb+7dUa6xoGykFsGeTWaLskFbrVFXi1Ay6PXKD4PRaKBV69aob9sg/mtGEwiLiotZvGiRkgje39+f6JgYBg4apOwtsneo8NSZijLZsmw+KdtPYtA64mRbztXzmaibxjP+ybEktPa9K9famTCyFUnglwTqikevKkJPPLAdOXyEd995h6OHD2MBJSTMSy+/zOC7xACU9pcEfk5ACj05J+o0AUvBWeZ9NYN0UwAxUW0wntlCymEDA8c/TkJ4AFajEa29AzpbLWqrmTKxv0Vli72dmvTU6SzYmU9oTBcCTCfYcrCMqKFDiGsfguNdnHBFl46yIWUJC1buwDZsFK89PZT2gWbWz/iUjRmOdIjpiEfJAVasOU/rgb9hSPdwnMqyyCkqoSg3hwKDBndvT3SmIrLzStF5+BMS6INteSE5+YUU5udQUApuXl7YU0p2TjE2rj4EB/vh6qh74DAl+rIyZnwzgxahLUhMSrpjrLDbDZ+fn69kD7hy+Qp9+vUlJiZGCQ3xgzfQYuDCnhSWbDiBV3h3esWH4WlTzMGUWSzeX0anfiPo16UpOpnlo05/nh7VztVHoVduNHLh4kUOHjjAmVOnlcMew0YMJyg4WInPd3u4lkfVrnLclSMghV7lOMmrHhIBQ9Zxlq87hHe7rkS29Kc4bQ0ffr+DTv3HkhTmTNr+U9gGhhLaLACd/hqHDx4H1+a0CbUh9dNPOe/alYQubfFxNFFWboOnnx8eLnaohFfNbPkhUoHwxwmvmlarwZCTQfqxY2xZs4rLbl2ZOLo/7XyLWb9oLWX+XYju2ByHoh18/sFC1B3GMGJANIVbvmLeljSKylUYCgrB0RknB3tMBdcpcWnFiNHDCSnaxZyUfeQarFhK8yizccfdyQ5ryQ1yVU0Y+NhoundujtMDrgRXCL1vaN4ilKTkygk9cU9GRoZyis/X1/cXPyIW/TW2r1jOyVIfYrsn0TrACTBycX8qq3Zk0bhjMknRzbCT5zEe0idFNns3AvVx6fbWeETQ5wP797M6JYU3//53aWhJoMoEpNCrMjJ5Q20SsFrMmC1mTIYy8q6cZXvqMvbl+jBw5FA6hbpx5cg29pwowLdJEJYb57lq9KRTbGeaupznyze/IM3ogKMODHoVjaN6079XDE28Ndy4cIHLWXnoRSA+EcIAcPIMplmIL872NmAtZ8/8j1h7LYBBA3vTPsQFs8mMuVxPfnYmBzesYNMJM12GjSQpsgnpcyYz64iGXqOG43tlDdNWnCZi8DgSfHKYs2QXjbv0JrR0Dwv2FtFpwAgijNv5dN4hAnuMYWhbA4umr8cufiBD+8bgb/tgbrH7EXr3tKnVQrmxHItag41Ycr7ZRavZRLnZgkqtRautnqXne/ZFXiAJVJFAQxB6KStX8dbbdz/sUUUs8vJHhIAUeo+IoevvMC2U5V/h+N7tbN15hDybIBL69iG6TRBOthqwlpK+cQXL1+2gwDOaESN70y7YA23xPt5/47+cdOjEiFE9aVS8mzmL0mk99HEGxPtydu0qNu85QZ7eXJGf0qrGr0NPhvTsTLC3I1gN7J73MeuuB1YIvcauGIpzOHtwF9t27CVD70rH5H4kdGyBhwPsnf0ea3Oa0G9AbzwvLmPGziK69e9PlNt1ps3dhGfbroSUHWFzhgNJffvQtmwrHy+9ROs+/enZqpQ5H67AFN6d/r2j66bQq78TSPZcEkAKPTkJHmUCUug9ytavB2M3l11n+9LZrNp7jaBOiSR3iyTI0wV7WxslQ0VZfiaHd+4m7eJVSjXehEVHExYajLP1FN+8+zWFrYYztF80/ppDfPHOd1gjH2NonxaUpu/lyKlMio2Wmx49NR5NIugS0ZJGrroKoTf3I9ZeD2TwoN60D7LhcOpcFm86iVPzaHp070JTPw/sdbZKgOV9s99jTU5j+g3og+fFpXyzo5CEAQOJcsti+tzNeLaNpXHZYTZddCCxbx/alG3j42WXaNOnP71aljJbCL2I7gyQQq8ezErZxfpGQAq9+mYx2d/qJCCFXnXSlHVVO4HCM5uZOvV78tza0DmiFc5aCyonX1q2CsXbwUja9g2cL/OkU0wY6mtH2H08l6Ydu9CuqRP7533O5ivudI6PwiN/L8s3XKb94LH0iGrE1X27OZSeQXH5TaFnVeHZrBNxnVrj42anCL0986ey/kYgAwb0oq3bRb761+ccMwXTOToMXyc1KhsXQlq1IdjXmaPzP2BtTmP69uuFZ8YyZu4qIq5fP6LdrjFtzlbsmnWhufEIu7PsievdB+frh/lydRaxAxMY0DqfeVNXYQ5Pom/PKOnRq/ZZJCt81AlIofeoz4BHe/xS6D3a9q/zo8/POMCKBcs5cD6ftCsWrmYb0PiFM3RIf1p6GSm+kU/X+OY0D3BFa9WTceYUpRY3AoP9UBeksWLhCg6cvUGpWUerboMY3L0jAe46JSbVrUxFP0JQKcu4SvYvq4kzu1I5VuhBZGQYAdqLLJu7gn2nr2G0gsVixsYlmMQhw+jaPpgbe1dxtNib8IgwnLP3s/l0Ka0jImnuWMBn89PYdS2E9k6X8AtyomVEODPXlrPxsIHXx3swusN19q8/iDmkLRFhzXG/mX3jfo1TI3v07rcz8j5JoA4QkEKvDhhBduGhEZBC76Ghlw1XhcCOk2amLClj7xkTxnKzcjBCpEELb6rl1cEOhDW2QacVuWpVaDWgEWmHNGAxFpJ7IxuLvTs+Xm7Y2zzgkdZKdtoiUqQZrEqe3bnbDXw0pwhnVy2TnnSmma+KaevKuJJj4bFEOzo2t1H6XV1FCr3qIinraSgE6mN4lVvsb526lYcxGspsrP1xSKFX+8xli/dBYPkePe/NL+bYRRPFRpRAxMIjp7OBlkFaGjfS4O6kVnLVejirlX8XuWmd7DU4O6hw1oGdrchVWyEChQATf0IMam+Kwh9FYsU1wrP3g/yqpA4TfTKarGTlWdieZsTfU0OAp4Ztxw0YzVb6drRT+ipSuImTvi4Oqkpm6qg8NCn0Ks9KXvloEJBC79GwsxzlrxOQQk/OjHpBwFBu5cCZctYcMnDwnInsQgulBislBiv6Mgvl5VZMVhBb7kQ6cLVKpaREE0khRCgQjfhvTUVOWyGunO1VONupcHVQ4+6o+olIFDlwnezB1kb1gwhUqyvqEX/K8u7PqAnRZrZYKTPApRtmVu7Vs/awgd4ddfxxmBNNfTXKfaKeSmrG+7aLFHr3jU7e2EAJyKXbBmpYOaxKEZBCr1KY5EV1iYDYX6c3wrV8C5dzzdzIN5NXYiWv2MqNQoviLSvWW9ELEVhuxWACvdFCmVH8t/h3qyIMzeVgEf80g1hqFSH1DJYKT5tKePlswN5WrXgCdVrhDRRLsUIwqpTsFcLjpyQ+s4r/V4g80XZZmRUbrIT4a3lhgCNDu9rh6Vw7S8aiO1Lo1aXZKvtSFwhIoVcXrCD78LAISKH3sMjLdmuUgFjaLTNW7JMTwk54/4r1QgBCicGivC6EX6kBSm6+nldUTtrJixjMWpzdGlFu0Sr3CW+i0QTlJismiziIYVXyTv6QVuOm6LOzUeHmpCLQU0Oov5bYNrZEhdogPIS1WaTQq03asq36QEAKvfpgJdnHmiIghV5NkZX11jsCBYWlLFu+Go2tAx07R6NzcMVQblE8fiYh7oTIEyduhQdPceX9WIR3T+z3s7dVKcJOLAeLpd+HUaTQexjUZZt1mYAUenXZOrJvNU1ACr2aJizrrzcEykpLWbViOY5OjkR3icXd3b3e9P32jkqhVy/NJjtdgwSk0KtBuLLqOk9ACr06byLZwdoiUFpaysrlKxSh16VrVyn0agu8bEcSqGEC8tRtDQOW1ddpAlLo1WnzyM7VJoEfhZ4TXbp2kUKvNuHLtiSBGiQghV4NwpVV13kCUujVeRPJDtYWAUXorViBk6MTMfVZ6On1zJg+neYtQklKTkItYrrIIgk8wgTk0u0jbHw5dKTQk5OgThIwm82Iv1/JU/br/VXylomTsD87JVHZ0alUCKGXmpKCo6MjUTExuLm53X99lW23uq9TqTAYDHw3cyZNmzWjW0ICmkdI6KnUajQajRS31T2v6nl9UujVcwPK7j8QASn0HgifvLmmCJw/f57cnBwlJ+29ighEbLFYlIDE91vUKjVl+jJ2bN+Og709YeHhiuAT9d5P+aEvIqfu/VRwn/eIdo1GIxvXb8DP34927ds/EJf77Eat3yZCWJstZuzt7QkMCqq3y+61Du4RabAhCL1VK1fx97f/8YhYTA6zOglIoVedNGVd1UJAiLupH35EQUEBrm5uiofmjkWlwmwyce7cWVxdXfH09Lr79XeqSKWi3GjkxIk0bG11NG7cBDs7u0oJzV+rUngHRQoMO51drXuXBL+ysjKFg62t7aMh9FQq8vPzMZlM9OzVk+iYmGqZi7KShkGgvgu9gwcOKqsNf33rzYZhEDmKWiUghV6t4paNVYaA+LF+d9I7REVH0yE8HK1We8fbNFoNacfT+PjDD2nWvBljx4/Hx8fnJ8GMK9Om8IQJcbZ2zRqcnJyUtp1dnLGKoHlVLGJPXMqqVag1aqKionF1c61yf6rY5E8vv5mmTcnYUQmP6AO1VUduFqI2IyODHTt20Lp1KxISEms+11wdGbvsxr0J1HmhJzz/4rOqUisZdyqKiN0p0juaOH/+AgcP7GfsuHHKdhKLxYzFKrL0iNSK9x6/vOLRJiCF3qNt/zo7+nf+OYnEpCQ6R3XGxsbmjv3U6/V8/eVXTPvqK2Wp9a9vvkm3xAR0Ol2VxyaE3ipxGMPJmZguMbjdRxw98cUs/hbMn4+tjQ1xA9p1eAAAIABJREFU8fF4eXvXulevyoNvADdcvHiRrVu2EBLSmPj4eCn0GoBNq2sIdfrUrdWMoaSQvPxidJ5BuNuD1SJeyyfr6lUK9Grcff3x9XTBRmWltDCHrMtZlFh0ePkF0MjDCa08b1VdU6VB1iOFXoM0a/0f1ORJ79A1NlYRXHcSbeIJePeu3fznX//i8OFDyjmMAYMG8tIrr9CsWbMqL1kKobdi+XKcnYXQu7/wKkVFRVzOzGRt6hql/YiOkbRs1UrZMyY8feKgRHl5ecUhD/koXq0T9VJGhjIfWrRoQVy3+GqtW1ZWvwn8IPQuZTJ63FhlW8bdSualSyxauBAXFxeeePLJu1576uRJprz3Pj6+Prz1j7vvocvNzWXTxo3Kw+DwESOwWsopunGZk/u3se1YHtFjXyE22Iqh8DpHNi9jydqDFAhB17Qjg0YNpZVDLrtTFrByx2mManv828YzbHgfWnjboVI8gMKNb8FkMqPS2igC0FxuwqLSYGOjUa4RqxTif+J1kdBbqxbbX8qxoMbGRit2nMjSwAhIodfADNpQhvPpx1MJDgkhPqGb8mX7a0UcOli8cDGpq1NIT0/HydmJ5s2aM+HxiXTs1KnKXr3qEHqXLl1SQpts2rBR2ScXERnBU888S1iHMOWQxJ5duzlz5gwms6mhmKpOjEOI6LzcXEpKSunZqxdx8XF1ol+yEw9KQCxp3l6H6sfno1sHnVTiKM7dixB6e/fs4crlywwfObJuCL2RwyjOvsCWhbNYuHo7he6defFvb5MUbOTqqd3M/vJbiloMpHsLEztT1lHScihjIkv5/ut1eCUOItz+MuvW7cc7+WmeG9QOtb6YG9dvUFxSTPaNfGw8AvBzhewrWZRqPWge2gR3nZnsK9coLi8l52oOKnd/Atxsyb2aSbHalcYtmuPrZo90ED7ovK1b90uhV7fsIXtzk8CGdes5feY0/fr1Iyg4+Fe5iKdi4UETYVg+eH8K0THRRHbsqAhDcfqyqvHjFKG3bLmyN69Lly73tXQr9hfOnTOHz6Z+QnZ2No//5gkmPvEE/v7+ZN+4wb8mTyY1NbXCqydLtRIQnoqIyEjFoxsbF1utdcvKapqAFbPRSGlpGdja4+igE64oSosKKCgsxmRVodbY4ODsipuLA9byMgrz8ynWW7BTXnPCVnNnuSc86WJpvyA/n/CIiLtuBxEjrRWP3sjhGEvzuZB2kH37dnPolJG+L79FYmA+p/auYvb80yS99lfiPK9zZOM8Zq0rJTzKnbSz8OSrT+NvusKWxd+wpagdrz/fF9PFvcz86huO5ujwsDOSnV+Gs5c/jhSTX2ChRa/HmZCgZcH/fcnhMi0OWjN5uQbcvN3Rqk2U5JcSkjSB5yck4XGX8281PRNk/dVPQAq96mcqa6wGAjeuX2fa19OI7xZfKe+cWOoV3r/o6Oh7fonfqXu3hJ4QimLp1s3drVIjEYJT/JAIkSfcD9euXePjjz4mJyeH377wPGHtw5SDGUWFhYrQS1m5CqOx/Ic9ZI/KgYlKwXyAi8RSeadOnXjuheeJiop6gJpuu/X25fWHcLBFOLPUKpVyetr2PvadVg+EGq7FasaoLyTjxDEOHjyLU/t4kjs3w5yTwa41i1m9NR2jrQMOzo0IS+hDr9hmFJzYyaoV6zmTC76hnejZtycdGrtRoU8qvIBin5tYjtQIASj2zlpBrf7x8IL43FktFqyoUKtVymEI8SeuuZxZO0u3Ys5aTUWcPbSe+QsPE/XsmyT63yBt+2LmrixlxJuvEWaXx6n9K5k54zDurQIotfry3HNj8CzPYv+auSw548bvXhqF5cJWpn21BIcezzG+nZUlU6dwxG84f5zQkQvLv2D+uSY880xzVv9rBubkl3gmzsrCj6dy2LYXb7zQlYtrp7P0eCOe++OzhP76IkoNTwRZfU0RkEKvpsjKeh+YwOqUFMT+lz59+9KsefO7hk2Z/M9JxCckKF69ux3euFun7kfoiR+GwsJCjh09qmycNpstaDRq9u/fr+yXadmypXJIxMPTA/+AAL76/AvlRK7w6InXdXY6VCq5UPLAk+WmCBMx9LrGdv3BC/wgIvpWfEYh5IV3WPw9SH33O0bRbpMmTQjr0EERfA2tWMtyOHtgI7NmryQt256ez73ChKQWFJ4/RMqCRRwv9qFT51CcdQ74NW2Or/YaG+Z+z/a8AOLaO3PmwHEMTXvx0jN98MJIaXEBhSWllBQWYtA44eVuT3lRPgV6DR5+AXg721BeUkhucRn64gL0Vns8PZwwleRTUAoePv4Yy/JZvniRsl+3Jvfo/SD0Dq5l3sKjRD8nhF426TsXM2tpHkP+/AYdnXM5uWc5384+SaM2PuSUuvP8CxPwNl1j7+rZrLjoxe9fGIEpYxezFmyn6aCn6O5bxJrvZnAhZDgv9wsgfe1s5hxwY9xTrdjy8XI8x/+O/gG5rP7uWy75DuK5wU05tWkOS/fbMP6VZwmt3DNuQ5uKDXY8Uug1WNPW/4GJfTWzv/8eTy9vJZWXONBwp1JtQm/5cmXpV/HoicwY9ygGvZ5z585xIv0EeoMerVZseK4IeyA2E1nMZmXjtYenJ/4B/nwphN7KVYpg6Nm7l+J5cnBwqNWgyvcaU319XyzcKT+cVrA8oPft1iKgCNmSlZVF4yaN8WnkU+H1qUVAwpuXmXlJGc+AgQOVgyYNrVjK8rh0Yh+r12zl9GUT7YdMYExyM3LSd7Fi4RpyvSPoFhWKp1sj/HzsuZG+laULd+Iz4FXGR1g4uH4pi7aX0ve1F2lvuci2VXNZdzwbjOXoTVZcvLxQ64soLDPj16Eno3u15cauhXy37SrONnryyyw4efniZMzlRrEV79aJJPeI5PDapcoJ/NoSenMXHCH6t2/RPaiIswdSmTXnABFP/ZnuvjfYnzqHpUed6RbjwM69BYx+8WkaW66wftF3HNV25XdPJlB6eiez5m+nyeCn6eFXROq30zkfMoJX+wWStuZ75hzyYPxTrdj80TI8x7/GgMB8UmbO5JLfIH47pCmnNs5hyX5bxr/6LC3v/dXX0KZhgx6PFHoN2rz1e3BCIK1Ytozi4hK69+xRER/vDqVahF5JKcuXL6tIgRYdrQi9u3lwhKgQy7MzZ8zgWlYWvXv3VvaIibAsIvbf7Zk6xL+LPXqTJ01i5YqVyvv/84c/MGLkSGVPoCzVS+BBPW/CXiIA8/y5c9m8eTNDhgxh4ODBygGfB627KiMV/RBiU5zU9Pb2pm+/flW5vR5da+RK2m7WrNqJukN/RndvRvaxrcyeNpNdV9V4Omux2HoT07cvYS5ZbEy9SMTTr9KzqZGTe9awZPFJ2j7+e2J1J1n23dccsIQzYXB70lfPZVOGA8MnDsfu0g7WHsgjuX9PzAfnMjejCc891oXrG2Yx56iWkc+Ow/fyDpZuu0Hz4cMoO7gBZ0fHWhJ665i/+CjRz/yN5MYmci4cZun333PZI4745mZ2rdmBfewERrbJ5/tpq9F2SCLcPotN207RfMizjOviy40Tu5i9aAeNBz5Jd78i1n43g/PBw3mpbwAnhUfvsAfjnmzJlqnL8Rz7Cv0C8ln9/fdk+g7guUFNObl5Dsv26xj38tPSo1ePPjmV6aoUepWhJK95KATEkqj4oQ0ODiama1dlGaVGhV5pKQvnL6CgIJ+27dopgZOVcAV3KGLfXWFBgXLPxo0bcXZyom+/vgwZNozWbdr84mTfL4TeG39gxAgp9B7K5LpHo+IhQ5zS/PCD/ypp8fr1788rr71KaMuWVQ7b86DjE6e3V69KUQ4ePTZxQpUPGT1o+7VzvxB6u0hduQtNuBB6oeivZ3Lu4jXsA1oSaJvLhsWz2XzWSKeIEK6kZdN24qv0aV7OyT2pLF1yijYTf0+s/SnWLl/KVd8+PJPciN1rVrAzx4vHx/ejJH0Ty7acol2XbtieX89WYxSvj2nBybVLmX/ClWdeH4z1yCYWLzuJa48+6I9sqh2hZ9Zz41Ia+w5cpkm3gbT2AlNZPmf2pTJvwUaumZ1oEpnI8BF9CFAVcHTTQual7KNE50Wbrv0Y3j8WH7tyCq6eY8+BM3h2iKe1q5603TvI9oikezt3rqbtZu8lR6LjfDm18TCOUT1o717K8Z27yHXtQEK4F9dO7uFQhg3RyfH4ONSO1WUrtUNACr3a4SxbuQ8C6WlprFq5UlmyutcPbHV49EQE+m1bt3Lk8CFlQ/bdMnKI4Qhvi15fxs6dOzl6+Iiy7y6kcWOeeuYZRfD9fOm3Qui9w6qVK9BotPzPG39QYmndKXzMfSCTt1QTgZzsbGZM/4ZvZ85UBJbwJj/59NOMHT9OWWqvzSI8iOvWruXC+QuMGjNaSfXX8IqRyzeFnlYIvaTmlGVncb3QhFdgCK7WAvZvTGHN3tO0aBdK9vHTuPV+iTERZg5uWMbyHaX0fukFWuvTFaF35Qeht5xdud5MHNeX0vRNLN18mvax3bA9u56t5dG8PqY5J9csZd5JV579/WCsR28KvZ61J/TuZEurxURZaTGlBvFlY6EgO5tmoaFYzSb0RQWUqnS4uDhhc6/YMg1vssgRVZGAFHpVBCYvrx0C4hTrrO+/x06no2fv3nh5ed214eoQeuIHVYg10bYI2XKvIjbJ5+bkMP3raUpGhg4REQwZOpTwiHBFvN2+dCvqyr6RrSzdCvEq9vBJoXcvwg/v/VMnTynBs3fv2qUIPS9vLyWAd/8BAwgKCqrVjol5KZZuz509y6AhQ5Ql3IZXKpZuU1ftVDx6o7oFcWH3elZuPIp/zEA6Nipl98Z1nLe2YEByS85vWkyaLoZBnZ3Zv24dGc7RPP/sAHSXj7B2+TJF6D2d7M2etSvYlePNBCH0Tmxi2eZTtO/aDdtzG9iiePSac2qdEHpuPPu7QViObmbJ8gqPXtnhjbXi0buXLcV30tGjR9m4fr2y3UMWSaCqBKTQqyoxeX2NExA/bGLZbP369QwfPpwWoaH3XC6rDqF3PwMT+7g2b9yk7N3qEBH+g7fllsi7tZ9Lo1aTX1DAvye/qwgI4S18/Y035B69+4FeC/cooXKAXTt3cvzYMWLj45UT1MKu9/L0Vnf3xKGk1SmrKS4uYtz48Q3y5C2Uk3PxBHt3p6FuFk1SxyDKsk6xadlCUneexajV4erXmt7DR5LUyo6zu1P5btZqMsps8WkeycAxo4lv4UFx1jn279xOjkcU/SLcSN+3k7QiN3olR2HIOMz2w5k0bReGzdUDHClvzajkAC7t287mTCf6j+iK9fwhtu3IxKZdGJm71uDs6FTje/TuNV+E0Nu/b5+SnvEfkybd63L5viTwCwJS6MlJUecIFBQUKPlr27ZtS2x8nLJX7l7lYQk9IeREWJYzp05z/fp1zCLjhThta7EooqDiFKhVWcb18vLm6y+/JCUlRRnO737/e2XpVh7GuJd1H977Yn/eifT0H4RebfdE7M/bu2cvhw4dpHPnznTp2rW2u/AQ27NiMpSRn32DQqMGd28f3J0q8l5bzUaK8nPIKzbj4t0INwfbe2bHqMpAaiVg8ogR93yAFX0WQu/A/v3Kaf233r57irWqjFFe++gQkELv0bF1vRipEEgpq1LIyLhI//79lXhoP18C/bWBPCyhJ/oihOm+vXsRuVZvCby0tDRl03xISIhyKMPT04v2HcK4eOECZ8+cVb64ExIT6du/n9yjV4dnphB6Ir1e3E2PXm12VTwgHD92nE0bNyhxJLv36NFAvXm1Q1V8NgVTJfTRPYoUevciJN+vTwSk0KtP1noE+nr92nXmzZlDu7D2SoiTym58f5hCT/x4iB8RUZQwKtnZ/HfKB0p4jqefeYb27duhuhlw95ZonfnNDCUMS0JiQgPdXN8wJuvDFHrCk7N9+3bOnzun5O8NDAxsGFAfwijEUnxubq6SfzowKBCN+u5iTwq9h2Ak2WSNEZBCr8bQyoqrSuDWpvOT6SfoN6A/wSEhla7iYQq92zspflCWLV3Kxx9+iBCtzz3/W8aMHYt3o0Y/GYuIvSeWc4VXr2Geoqy06er0hQ9b6O3csZOzZ86Q3D1ZOdEty/0REPscd+/azZXMTEaOGf2L0Ec/r1UKvfvjLO+qmwSk0KubdnkkeyX2ui2YN19JFyaWyiqTmeIWqLoi9MQPxCdTp7I2dY2yd69T585K/DWRSP32JSMp9OrHFH+YQk8QEiGGhFdPhBeKi4troDH0an4uFBcVKwdrLl/OZPTYsVLo1Txy2UIdIiCFXh0yxqPeFRG7bM7sOXSO6kyH8HDlJGtlS10Renl5eZw5c4bUVSnKj3Jkx450CO+gePRuP60phV5lLftwr3vYQk88LKxft45r164xZMhQJcyLLFUnIDx6QuhlXspkzDgp9KpOUN5RnwlIoVefrdfA+i720MydPUcJUxIZGXnPp+7bh19XhN6tPs2fNx+dzlbxTHp4ePzCUlLo1Y/J+7CFXoVXL12J0xjaMpTEpKT6Aa6O9VIKvTpmENmdWiUghV6t4paN3Y2A0WhkyaJFStaIxOQkPD09Kw2srgm9eXPnodVqSEhIwPNXgj1LoVdp0z7UC+uC0BOHetauWaNwGDlq1EPlUV8bl0KvvlpO9rs6CEihVx0UZR3VRmDzxo2cPHmSPv36KRkIKhNaRTQuhV61mUBWdBuBuiD0hEhJXb1aydgiAibLUnUCUuhVnZm8o+EQkEKv4diyQYzk1KlTbFi3jti4OFq3bo3WpiJA6r1KnRN6c+Yqe/JE+BTp0buX9eru+3VB6ImQICK2pBArEx+fWHdh1eGeSaFXh40ju1bjBKTQq3HEsoGqEBDLVAvmzaNly1Z07NypXsTR+7XxzZ87D41cuq2K6evktXVB6On1eiUrgsi5O/GJx+skp7reKSn06rqFZP9qkoAUejVJV9Z9XwSmT5uGt3cj4rvFVzrGXF3z6O3YvgONRk2btm1xdnb+BQe5R+++pkat31RnhN6qVRQWFvL4E0/UOoOG0OAtoXc5U4ZXaQj2lGOoGgEp9KrGS15dCwSER6+83ESPnj1+EWj4Ts3XNaF3e67bX+uzFHq1MJGqoYm6JPSKi4qY8Lj06N2PWaXQux9q8p6GQkAKvYZiyQY0ju3bKhLJ9+jVi+Dgyh3IqGtC717mkELvXoTqxvuK0Eu7meu2VcuH0qni4hJSV6cglnDHP/bYQ+lDfW9ULt3WdwvK/j8IASn0HoSevLdGCJw/f54Vy5bTvUd3WrZqVakk5O/88590S0ggOiYGm0oe4KiRzleyUin0KgnqIV8mHjrS09OIj49X5uLDKNeyrrF+/TqcHB0ZNGTIw+hCvW9TCr16b0I5gAcgIIXeA8CTt9YMAX2Zng8/mEJS9+5EREb+JKPEnVp89513iO/WjajoaCn0asYsj2Stu3fv5tTJk3Tp0oXmLVo8FAYH9u/nwIEDykNM+/btH0of6nujUujVdwvK/j8IASn0HoSevLdmCFitvDNpEknJyUqu2Mp46FJXp9K8RXMaN25cKQ9gzXS88rVKj17lWT3MK7Ozs5VDEN5e3ji7/PJQTW30bdPN2JKDhwzB19e3NppscG1IodfgTCoHVAUCUuhVAZa8tHYIlJeXM+U/7ynZMUSu2NtzxN6pB+IekVtWo9HUTicfsBUp9B4QYBVut1qtytW3B98Wr1W8rkKlVqG6VZ/ViuXXXq9Ce9V96cYNGxDxJYcOG0ajRo2qu/pHoj4p9B4JM8tB3oGAFHpyatQ5AiXFJXz6ySckJSfRITy8UkKvzg3iHh2SQq92LGY16ykoKsWi0uHq7IBGrcJiMlKcn0tufjHoXPD0csfRzgaVtZzSwnxycgswaR3w8PLCxd4W9Q8qsHb6/PNWdu7YybGjR5U9q02bNXs4najnrcpTt/XcgLL7D0RACr0HwidvrgkCOdnZfDtjJkndk2nXvv2PXjqrFZOpHNRaJUadCivmciNGk5kKp40KjY0tNloNaiyUG42Um61ob76mesg/2LezkkKvJmbO7XVaMRn05GUcZM2WY6h8O9CvR2fcbC1knznAupTV7Dx+GZV7Y7r06EePrm2xyTvF5tRVbN53mjKdD5EJfemd3JlAF+1N758VETbHalWhFvPPasFisfL/2zsPuCqPdP9/6b1XRRELgg3FLqJ0u2IviZqYZLO7Kbs3N7ub3b3/vdv33s2WtM3NJibRaGLsiAVUFAQLiGBDaSrSi9J7O+f8P/MaXZNNpIhwgJnPJx8DzDvvzHfmvOf3PvPM8+jo6qEr1KCwEvLvdVRq0BHW5k4qRuEjKMTeiJHuzJw580mD65PtS6HXJ6dVDqqdBKTQaycoWa37CKSlpRFzMpqg4GDcR7orW7Jo1DTXlJKRfgM9J0/cBtphqtPA7avxXMwooK5ZDfqmuI2dyoSRAzFqLuFq0kVuFDXgOGIc40cPw87CuMetM/cpSqH3hNeTupnsi9Ec2LmdiHTwW/k8L63zx7q1gBN7dxOT2cToKeNQZyWTVmNL0JIFWBbEEnn2Ns7jp2NXfZ3kW81MXLSOUN8htFRVU11TQ3VVJfUqA2wd7dCrr6S8uglzRxcGOFqhaaylpqqKqsoqalv1sba3x6ilktLKRkzsBjJ4gC0mBh13LaioqOD4sWOggdVr17Q7//MTJtyrmpdbt71qumRnu5iAFHpdDFQ29/gExJdaUVERISEhDHRxAVTUV97hWsxedkbdYvzyH7DY1xPrlgLCPvwrR1PrMLOywMjUinF+y5k7xYGUsE8JT8xDrWmkqtmagDUbWTx7LPYmurSqVKhVKlpbWtHo6mOgr4u6tQWVRgd9QyMMlZ9bUalVtLa2otHRU6yEapX4HegbCquh/mOJRin0Hn+dPLIFdQtl+Vmknj9JZGI+AyaG8PQyP4yLk9lzIIY6p8msWuZPS/oJwk5ewXTQCMyqsilsHcK8NcsYVHeesL3RVDlNZ+UKDzIP7udg5GVqjXSor2nByNQMKzMoL63DasQ0QlfMwzQnhgMRcdxpMUFdX4OOiQVWFkbUlJah7zKBpevWM3d8xw9TCCti1PHj5ObmsmbtWiwtLZ8wvL7XvBR6fW9O5YjaT0AKvfazkjW7gYD4Utv+2WdYWFoSEBCAja0tUE7C3i/Zue8IqTX2rH71Fyz3G4VJ9VU+/2gn6pFzCZg2Gmc7M0xMjFHfjuZvH5zEKWQNS3wcSfr8A07XebJm9QK8nCAjLZ2CoiIK8opoMnVm+CAb6u/kUlClyzBvH6aMtaM0LYO8OyUU5BdQp+fACDd7GkvzKChX4+o1jSlew7E1M/yXE38H2Uih10FgnazeXHCJvQfjqLHzYuUSP7h9hv3HLmA4fBbL501FkxPP/qPxNBqbYFJXR721F4vWzMGxMZXIvZHk4cHClWPJ2P8FcTesmP/MPHSuHGD/6SqmrlrHeP1rRMTcxmlCAA6V5zmXXoPvynVY5Rxn3/E0PJY8z2zbXA5GXsDCO5TnF3vTcZseiBArVy5dZtqM6UpaPVk6RkAKvY7xkrX7FgEp9PrWfPb60dy5c4d9e/biNd5LOXFrYmICqGlubODu7Xi+/CKGgQHrmeszCsPSU/zfm5+R1WyNlY0lTm6j8Zvrj23eUT49VUnI0mXMGOtKQcwnfHKuiYUrQ5nqVMVn773PqTx9PIbZU5ZxmexGG8Z4jUS3MJVisylsen4aN3d9TnSWGjcPR8oyr1FQY4zHeE/0SjMpMRzDmmfWMnOMC0ad9PuTQq97lmpT/kVF6NXaj1eEnm7OOfZEnENvqC+rFvigyTnH/qMJNJuZYVJbRbXZOBavnY9T03VF6OXrjmLRyjHcPHKI1KpBzN3gT03sAc6ka5i8bDXDauKJiE3DbMRUHBpSybhriG/oKgwzDhKVnM/IkI3MMLrGvqOJaEaEsGnRhE4JPRFE/HRsnGLhFqkBZekYgd4s9Jqbm5U4ikcjIvjN736n+Is+fIK8YyRk7f5IQAq9/jjrWjzmxPPnSUpKYt78+QwdOvRrD7S64kS2bj6Crc9a5gihVxbPvj3nqLcciItVExeiTtE8cj5+LiXEZxmyYOlipo5y4e65Hbx/8i7zly9l2oA6tn+0mxr3QJYFeZC1/2Oiq91Yvnw+jnlH2HKiiunLJ1IQEUmJczDLFo8h7/BmogoHs2rVAmzLT7AjqogJIUuYPXEopvqdgymFXue4dfSqe0Ivllr7CYrQM7t7mb0HTlJh7cWKUH+a009yKC4N6xGemFfcILtuAMErlzGoNoED4WdoGOzLqiWuXN5zkOvVg5i3IYCauAOcTlMzZdlqhn4l9MxHTFOEXvpdA3xDV2OYEX5P6M15hhmGKew9egEd984LvfLyck4cP64c6li5apX8ou/gQuiNQk/sbjQ0NFBRXs6Vy1c4dSqGn77xBoaGhlhZWck10ME10J+rS6HXn2e/C8f+bbHKOtq8aOPggXDEQzlkTgiOTk5fa6KuMIGtH0dgO3OdIvQs1BVUN+lgbmGOkYEumQfe5uMLuowdoSElR5dFS5fi4zWY/OgtfBLfxKKVS5jqWMm2LUfQjApgwayhZBz4nAvNw1i8wB+LnKNsj6pg2jIv8iOiqXUPZkGIB9lhW0ioG86iRQFYFkexK7qQcUGL8J0ghV5H57i76zfnX2TPfYveYj/sdEqICw/j9K1Wxk4dS0vmBVJrrAkInY9l/mmOJ+QycMJ0rCuuknizmckL17BwvJqTuw5yvWYQczcGUBsbxuk0zUNCLxVz92k41AuhJyx694VeASPnbFSE3j4h9EaE8Ozizln06urqiIuNVQ56LFy0qEPBm7vis9nd89bV9+uNQk/kNha5lv/x7rtk385GxAp1GTSIVWtWs2HjRkXwySIJtIeAFHrtoSTrPJKAeABVlFdgamqKqZnpvVOynSji7fXA/v3Y2NgwY+ZM5a314aIIvc0R2PiuY66Re+8zAAAgAElEQVSPJ02pkcRktjJqyiSGO5lwPexDDuY6MXemJWdPpuLmv4iAifZc2b2FhAYPVq6YyzizArZ8ehj1qAAWKkJvO4mNw1iyKBDLnAi2RVUyfdl48iJOUjs8mIVzPbgdtoX42qEsXhz0QOh5BS+WQq8Tc9zdl7SW3SYhOY1GiyFMnzQKc0NdKm9f5OiB/cRczsHAeQyBC0IJnjEKvYoMYg6HcfxMKo3mrvjMX8aCwEk46t8l5VwyeQ22jJ89hsa0C6QVaBg+dTpODTe4lJqPsbM7Fs35FFbr4zl5OvqFSVy9Xc5Ar9m46+dx/vItdJzH4TfJjc58OsSXfkJ8AkWFBUpqwPZmyFCpVMqLk6q1FXMLi34rDnpreJWCggLe+tvf2bdnj/JcnTBxIr/93W+VsFOySALtJSCFXntJyXr/RkBsLQhLQ8rVFA4fPMiChQuZMnUKRsbGnaJVU1PDvr37GDLElSlTp2Jubv51oVd0ge1bIrH1WU3wdE90s0/w8acHKTZwZpBVC7dvlTI8ZD2rggdzbe9WjmfWY2XcSnGpmklL1rJothcOjZls2xaB2sOPeTPdyDy0g+SmoSyc549F3jF2RFcyZfE48o+dom5YAPOCR5J9cBvna91YuCAAy5KT7IktZlzAfGaMd8O0M571gNy67dQS6bKLWhvrqKltQMfYDHMzE/S/8rVsba6ntqYBDIyxsDBDr5M+mF3W0a8auif04ikqLCIwKAgn569bu7/rfuLzeTruNJcvXWK6zwy8vb2Vz1VvySDTVRx7o0VPjF28RCddSOJXv/wl1TXVvPzKK2x4ZiO6up188HQVUNlOryIghV6vmi7t6aywFGRnZ7Nv716ORkSSnZXF7/74B4JCQjDupNCrqqzkyJEjeE+cyMSJE/+tHVVTNUVFZRhYOWJrZYaBTgslNy6TmJRCQRW4jPJmykRPHC1NaC7NIvHsOTKKWxg4ejJTJ4zE3sIInZY6iopK0ZjaYG9tTN3dYmo0Jtjb2aDXWEZxRStWDuY0llagMrXBztaUxrtFVKlMsLe3Qb+pnJKKZsxt7bEyN+60EJBCT3vW8qN60trSooTjEfmWe1Ic1dfVEXvqFEVFxUqGjPaGWKmvr+dgeDibP9qMuZkZCxYvZunSpUpe6PakFuwds9R2L5+00Pv7X/+GnZ0tP//lfylBsx8uujo66Onfc+YV/nZxcXHo6+mx4lt8LcXLsxB34t/7Rfhn7t29m2vXrvGzn/+cQYMGPfibOJTR02uzbfqyRk8TkEKvp2egl94/Pz+fd956i+NHj1FZWal8CYpTsgMHDuz01m1TUxMGhoas37CBCd4T2r3N9N0+SCKfqQ7alBHj/nRLodc7Fr5IPZaTk4OXlxeDXV17rNPC2h22bx8RRyIUQfFQdt7v7pOOjrJlm1+Qr+TKbWxoxNrGhoULF/LCiy8ybPiwHhtPd9/4iQq9zEz+549/pCAvn4mTJyNegu8X8eyxtLBUWAufOtGPGzdu4j3RWzlU83ARzzEh6pIuXFAEoeICIxrQaKipraG8rFw5oPawCBS7J2JtDh3Wf+ayu9dOX7ifFHp9YRZ7aAwiNVPY/jBOnjhBbnY2v/7tbwkKCcbQyKjDPRIPNZEB4MihQ0zw9lasevdCq/TNIoVe75jXs2fOkJaaxqzZs/Dw9OyxTmdlZXEqOoYBzgMIDAlSrD5tFWHtERa98APhfLL5I2XLdv6CBSxavJgR7l9lnGmrkT7y9ycp9G7evMmf/vAHZX6+GfZE/CxS161cuRIzc3NFpJmYmjJu3Djc3d3/TeiVlZVx/vz5fwm9r2oIDwLRlvperkelCGEodk/EdrzMgdxHFuoTGoYUek8IbH9ptrGxiZSUq8TGxOAfGKi8XXb2NFh9XT379+3DwdGRGT4z2r09JVgLa6DYDrm/RaLt/BWhZ2WNX4D/vx060fa+96f+iVOPaamp+M7qOaEnto9jYmIQsfRCly7F6Run0R81H+KAkwi2nJ6WxjgvL8WJXxya6m/lSQq921lZvPnnPyu7Gw8LPSHExMGyp9Y/zQ9ffrlPv7j2t/XU28YrhV5vmzEt7a9wFhdWOeEv0tlgnmLL48jBQzQ0NSoO5w4ODu0ebcShw7h7eChbJD3pS9XeDkuh115SPVtPG4RecVExJ6KilDBCS5ctaxPIPVeGey4LwoIk0viJz6R4ERK/fPD51AhvMuHecN9sdO9vOuL34pcP171nQvrKoqSDru5Xp1S+qqvR0UH4omlreXDqNi+fNU+ta9OPOD8vT3npFL6Qzz733COHJYTen//8Z6IijypxDu9b28S/o0Z58l///d/M8PHRVjSyX/2AgBR6/WCSe9MQo0+eJOvWLWWLScSMam/54+//gJ+/H9OmT1fEprYXKfS0fYbu9U8bhN6li5cUq5w40e41fvwjwambG6ivb0RlaIalqUjRp0Hd2kxdTTXVdU3oid9bWWBiqEdrQy0VFeXUNqrQ0dHF0NRC8eEzVNdRWVmNxsQWR+v77hMamusquXOnjGYDGwY622Ksr0NLYy0V5ZWojKxwtrPodErAJ7kahNitrq4mMeE8RUWFrFy9WhF6j3oh7KjQExa9Y5FHFbF7XzcPHjyY5154njXr1mHUCXeWJ8lEtt2/CEih17/m+9Gj1WhQqVpBV195Y7/3fi6+KFppVamV3xvo6ypv/Rq1ipaW1gc+IzribwZ66OpoaGluQSN+1tP710EIdSuNTS2gZ4ChgT6KQUCjprm5BR09fcXaIAwCyUnJXEhMZO68ubh9IzPGozr/P3/4I7P8hNCbJoWeXNNdRkAbhJ7wgb2Rkamc0nRw/A4rt0ZNS3MDhWmJnLt0CxOPIBbOGIp+ay25qYmcPHGa9MJajKwGMH5mIP7TRlCdeop9e8JJK9PF1MSYAaN8lFO5g+ouERl1GpXHUjbN81QseRpNMwVXT/Dp/31GmuE0Xn39eaYPtaIsM5HDB49RMyiYH6zywVDLon4IX8a7d+9y6+ZNrl6+TGlpKUHBwQwYOFDxa/uu3YcOC73/FVu3R9E3MFC2xkU+4iWhoSxcvOjfwkR12eKUDUkC7SQghV47QfX9ahpa6yrITE1Hb+BYhjhZYqyvobW+guzMVDJzSjGwdWPM6OE42pjTUpRG/KV07tY0KWLPdMAYZkz2wMG4lqRTF6h3GMkEzyFYGd8LK6AquczeQ/GoBkwlcOZYnKyNaK3J52zMefRdJzPeczAWxrpk377N8WPHmDptmvKwbK+/nxR6fX+F9sQItUHoCUuRCGX09Ib13ykaVI2lpMZHsfuz3aQ0ODJ30094Ya479TkXObz/ANdqnfH3dafs+lmScw3wCV3GwMrzHD97g0GTg/B0MsbE2glXNzfUOec4fDSWVs8VPB8ylNqaOtToUH37PNve/wfHckwJ2fgDfrguALITCQ+LpGbQHF5Z56uVQu98wnklQkBW1i1lK9ttiBvr1j/NqtWru0zo/fXNv5B84QKz/P2Y6evL+AkTlBOyskgC2kBACj1tmIUe74OaxpoKMs/tY+uBFCaufZ3F092w1K8h+cDHfB51E30LU2pLSrAat5DnNsxHP3kLf91zCY2xmbKFYzUqhA2rAhhmXsqOt7dS6h7E6jnTcDbTQ4UumhsH+NHrb5NmMJ5XfvEa8yYNw6DiEv/31y2YTF3P8jmTcLLUR4SR2LnjS0aMGMHU6dMwMzNrFx0p9NqFSVbqIIGeFnpCmEQdO66ESFm7bt13fh7ULTUU3k4n/kQUyTkNeAStZ33IcMoykzl7/gamnn4ET7LhVkIE4cdTsR7rh5vqOvEpNYzyDWTkYBtchgzC1tSE8vQzHDkaR9OIEAKcSzh+Kg2bcf5Msa/kxMEjXK9WoW/owMxlzzPbLp8jByKo1lKhJ6ZbWOf++cE/2fH558p2re8sX/77N795ZEiSjlj0crKz+ecHHyiWz//+7W+VbeHO+il3cHnK6pJAuwhIodcuTH29UgXndm7j830RpNXYsf5nf2TlzKEYVSfzz79+gfHM9awM9KIl/Qve/OcVZrzwMvZXtxJd78XyudNxG2iDmakJhvp66DRksePdzylzD2Cp3xiactO5o+vIUNUl3nornIzqSgZNX8NLGxYxzOg2H729DZPJT7E0ZCKOFvesf1s//RQrK2v8AwOUU2vtKVLotYeSrNNRAj0t9ESw5hPHoygsKGD12jVtbANqKLoWR+SJC+iPXsjakFEYoEajVqNqbaI05xoxR46RWmeP/8JpNF08zK7wq+jYW0FTK/Yes1m7YTVD6q9w+NBhUmvMsVVXoesewvpVs2jNPE3EsWQ0Qz2wvHuV6zWDmRcykqzYk1QOCNFKi56YbyGWk5OS+M2vfq1k8nnt9ddYHBr6yHifQuiJLD2mpiZseOaZe4dTvqPk5eWxbetWxWVEhJiSRRLQNgJS6GnbjPRIf9Q01ddRlnuebZ9E4rroFRZMG4ppSw6XL+ZjM3IMLtZGFJ7fzge7c/F/YRVNx7dw9IYKa2tzLB1cmOQXgs/4YViTx853P6d0+BQ89HM5FXcLt4A1zB94m82fXcHJ24rMpELGLHiahV4a9n74BSaT1n1N6EUcPkJZWSkhc+bgPGBAu4hIodcuTLJSBwn0tNAT3Y2LjVVCvCxctJhBgx91QElNYco9oWcwZpEi9AxR0VBeyLWEU5w4c4V6aw+CFi5g2jBTSgsKqFJZ4TbMnpLkCHbvPYPJtDUsH9vM4U/eY1dSBc7DJrB4w/Os8BtKyaVTHDmajPmMxcywKeTI/hNUmA3CSl2F/tAgfrhGe7ZuxUljEVrmvkCrqqoi+sQJbt26xbObNmH/0Il+YeUTMTsfztEtcsx+sX07NzJvKKnjhN/xtxYdqKyo4GLyRcaOG6tYCmWRBLSNgBR62jYjPdifhrtJfPTWbhzn/pD504ZibSzOS7TSVF3C1dNHCYtIwnzKCp5dOpzr4eFcvGvE0GH2lKXEci7flqdfexG/oS0cfP8T4rMLKcirZcLaV3lu8TTs8w/zm/evMvX5pRhdOkhkpiULF3hwJfI41lO/LvQuXbyoRIcXTtMi4nt7tkGk0OvBhdOHb60NQi8tLY3zCQmM8vRk2owZj6AthF4skSeSMBi9iLVzPFGXZ3M2Iozjl0oZ4TufubMnMMDahJaaMopLysBiIK7OFlRlnOXwoZOUDg5h2Xg1J/eGcUvPjeFmteQ2OLB4wwoc7iQREXkB8xnLWT3FiktRYXyxN5oyw4FMm/80L6+egeG96CI9WoS4y0hLZ9fOndTW1d4LNKxWU1NdrcTbdHg4DqFGozxjnl6//mvxLEW2nyOHD7Nrx5eKWHzkM0hHB3t7exYvDWVZO8Lf9CgcefN+SUAKvX457d8+6PqSRD56ey9O874SekYqKm4nEbZjDxdLTZmxaAVzfEZhZ6iiqrIefXMLzIwM0ck5ya9/H4bz0z9k9WRzTv7jf9l5sQYTVT0DZ63nxXUhDKmI4rfvXWLSS5sIdizn879vJddiME352Yye+xxLg70fbN3m5uYSHnZAiaXnOcqzXXHxpNCTC/lJENAGoVdWWqps3+obGrBi5cpHC72rsUQIoTdmEevmDCU/+Ti7vjxGuc14Amd4YKqrxsjSEVv9KpJjjpGuGsmiueOpTonh1NVKvJc8g69lNoePnqF11BIWupYQti+aZrfZBI9QcTrmIqYzlvNUkCd12ZfY/+FbfBFfQ8Dzv+SXT09DXwuEngAktmiLi4qUGIL3y/1wKg+nKBN/E6dkBwwYoJyYvV+EuGtqbFQyi7TnRVNYA0XGi/YeHnsSa1W2KQl8FwEp9OTaeEBACL0P396D07yXlK1bs4ZUtv7lXdJMJrFq5QI8B1piaGCAQdUNDkddxWr8dCYMc0b39gn+8s94xmx8gYVjdIl4byvFwwMJHHSX/bsScJnzLKEDM3n348tMfHETc8YPo+bcdt78xz6uleuy5Hu/YN3cfwm94uJidn25k4CgQMaMGSOFnlyjPUZAG4SeyFd7NDKSoqJiNjyz8REx2TSU51zn4pWb6LlOZtZ4O4rTznNkfySXsytAT1jo9XAcOZW5oSE4VFzm4L4jXCuqx9h6EFNCQlkydyqGJakkXbqOatB05owxIe3CWZKymhg8fDCNxQUYjpzGLK/BGLTUkH05jsgzN7AZP59VAR7oaW/M5B5bQ/LGkkBPE5BCr6dnQIvu33DnAh+9sw+ned9n3tShkLWb3/x6F5XWg3G2MQGVCgvXSSyaO4Ybh7YTnauP+3AHKm9dp8JxJi9sCmWMTSV7/vEFpe4BrAgaQ/aRzRzIMGPOBH2ORRUy/cVnCPEaioWmnBPv/5q/HC5iznNvsHGBNw5fHcYoLCxk7+7dBAYGMkoKPS1aIf2vK9og9AR1sXWbcjUF/wB/JU9tlxSNiqb6GqpqGtE3scLa0uRefEtZJAFJoE8RkEKvT03n4w1G1VRFXm4xRvauOFiZoKkrID0tm7tVdbSqNajVGoytBuAxbiTWzcUknzlLSk4FRvbDmOo7HXcXW4xooCi3iGZTW5ztrKD+Drfzq7Ew16e6Ro2tqwt2FiaI87Utlbmk51Ri4TSEgfaWGOrf+5YRSeSjo6MJDglWEn8/7CT9XSOUW7ePN/fy6m8noC1CT7gzxETHKL5gCxYuaNd2opzTzhMQW7f3D3K05/kjfABF6eq6nR+BvFIS+BcBKfTkaug8ga8ehvfzO3a+oa9feTQikuKSYubMncvAgQPb1awUeu3CJCt1kIC2CL262lpOxcRQWVHJotAlXzs40MEhyertICAObQgXEiH23NzcHnlFc3Mzd0pKEFk4xMGORxXRbklJiRJzz3XIkHb0RFaRBB6fgBR6j89QttDFBD79+GNs7ezw9/dXcm+2p0ih1x5Ksk5HCWiL0GtsbCQhPl4J/hsQFISLi0tHhyLrd4CASJsm8m6LsmbtWuXfb56+vf9zRUUFsTEx1NTWsmHjxkfWLS8vJyY6WjkFvHLVKmmZ7cCcyKqdJyCFXufZySufEAEh9JycnPCdPbvdlgsp9J7QZPTzZrVF6FWUl3Py5EnlFOnSpUsxNjHp5zPzZIcvhJ4QZKIsX76ChoZ6RDJuCwsL5XfCeidO5BoZGSn/no6NU7L6PLX+aeVn8ff7wd7FKd/GhgYlVaQ4yXs6Lg6VWq2coG7Pid4nO1LZen8gIIVef5jlXjbGLZ98gpOTM76zZmFpZdmu3kuh1y5MslIHCWiD0Luf2SHxfKKSA3rK1CkdHIWs3lECpV9Z9IRoGzZsGLGxscrzaIaPj2LZE6Fbjhw5gp6ODgHBwaRdT6WyqpIZM2Yo8fesrK2V2HxCyIlQL/Fnz5GQEM/8+QsoLCxQfPmWS6HX0WmR9TtJQAq9ToKTlz05Als++RTnAc5KcnBLSyn0nhxp2XJbBHpa6AlRIbI0HIs8qqQ/W7l6VbvCDbU1Lvn3RxMoLyvjwP797Ny5i6rKSsVCJ+J6enh6oFKplWwYsXFxZN28ibe3N+O8xnH7drYi4m7evMXEiRPxDwhQhF5zUxPXUlI4ceKE4nM8wdubgMAARejJIgl0BwEp9LqDsrxHhwhIodchXLLyEyTQ00JPZHOIioqipKiYJUtDcRn0qBRoTxBEP2taBKkWlrmzZ88qFrzsrNvMmTdXEWlqlQqxtSvEd8mdu/j5+2FpaUFhQSG6eroknItnpKeHssUutnvFdm1i4gVORkUxcfIknJ2d8Rw9mpVS6PWzVdVzw5VCr+fYyzt/BwEp9OTS0BYCPSn0hD+eiJ+XnJzMzJkzmTR5srZg6fP9uO+jp4MOAYH+XL1yFZfBg/Hw8FDGLlKkpaSkYGZqypAhQzh37hxVVdWELg3lWso1RJDrmbN8H1j0RI7d/Lx8Ro8ZTVJSEq0tLXLrts+vIu0ZoBR62jMXsidfERBCz8nZ6Z6Pnty6leuiBwn0pNDLyspSTn46ODgwf8ECmV6rG9fBw4cxVq9Zo1j17sfVEwJcbMnq6+sr/4pTt3GnYpXDGOs3blB6KQ5giP/E3w0MDB6c2BWnbkWYHOF3KQ9jdOOE9vNbSaHXzxeANg7/04/FYQxHeepWGyenn/Wpp4SeiLd29sxZbmdlERQchNvQof2MfM8OVxF6IryKjg5C6N0vpaWlSpgbMzMz5UVUiDglvMqpU9TUiPAqGxRRJ+LqnTsXj7W1teKPd788EHoqFStkeJWeneR+dHcp9PrRZPeWoX7y8cdKBgA/EUfP2rpd3e4tp27vWwW2ffYZNtY2+AX4tzuETLtAyEpdSqCnhF5VVZWS31atUrP2qXUyDEeXzmrbjd0/davR0WHNQ0JPWFn/9uZfuHnjBj/9+RvKgQthybsv9NZvWI8Qg3t27eaLzz/nqaef4qVXXnkwf+KQh7DoifAqMo5e2/Mga3QNASn0uoajbKULCWz9dAsWlhYEBAZia2vbrpZ7g9AT2zXiC7yuto59e/YokfEDg4Ok0GvXDPdMpXtCL02x3ogTl91Vamtr7zn7l5SwYtVKHB0dpdjrLviACFBdWFCgWPREeBVRxEvatWvX+dUvf8mVy5eVUDc/+o8fM3nKFIqKihS/O3sHBw6FH+SD999XLH3Lli/n9Z/9FDs7O6UNYaktKixU2mori0Y3Dlfeqo8TkEKvj09wbxxexJEICgryFb+kQe08ZdgbhJ548/9sy1YOHzqE2MJ56eWXWb5yRbv9EHvjXPbWPrc0N9Pc0qJs06WnpuHjOxMPT09lq0781x3l9u3bHDt6FAtzcxYtkWnPuoP5o+4hxN/ZM2d4/933qG9oUHIOL1m69Gsp0hoaGki5elV5kYuLi2PKlKn8+LX/YPiIET3dfXn/fkxACr1+PPnaOnQhgj78vw8U3xZx0tDA0LDNrvYGoSesee++/Ta7vtyJyI/5xi9+wao1q6XQa3N2u79CeloaYfvDFKFXV1eLra0dvrN8CV26jCFu3ZejNOnCBZISLzDdx4cJ3hO6H4S84wMC4hCGCHdTWFjIhcQLODo5KWLvm0Vs3Z6MOkFzc5PysmpkbPwgo4bEKQn0BAEp9HqCurxnmwQ+37YdfX09gufMUfz12iq9Rei998677Nm1S9nC+ekbb0ih19bE9tDfRcqxTz/5lK1btihf7k7Ozrz4/e/z9Ib1GBsbd1uviouLlTyqJiamzF+4oNusid02wF54I5Hp4tyZs6Smpipbt99MY5aZkUHYvv1K+BT3ke69cISyy32NgBR6fW1G+8h4bt28yZ7du1m6fDmenp5tjqpXCL3KKt575x1lXELo/eznP2fV6tWKP6Is2kfg8uXLvPvW28TFxrI4dAk/+vGPu92vSuRIjT4ZTWVlBctWrMBE5rjt8YUiwqaIuHonT0Sx8ZlnFMve/SK2dxMTEzkfn8B//OdrUpj3+GzJDggCUujJdaCVBMQ2yZv/+2eCgoOZNHmSErPqUaV3CL1K3n3nXfbu3q2kRfrJz36mvPWbW5hr5Rz0904Jy014WBhxsXEsDg1l3vx53Z5+TIiKmJPRlJQUs3rNWkzNTPv7tPT4+MVBitycHKKOH1f8NmfNnv2gT+JQhjgt7ejgyMLFi3q8r7IDkoAUenINaC0BkVvyzT+/ydy5c/CeOLHNL9jeIPRENP1333mHfbv3IJy2RUqlKVOnKVaa+2FXtHZCekHHdMSbq66OkjBe/P/jFl09PQry87l75y6Dh7hiZ2urBLrttqKjo6yLtNRUbGxsee6F56VFr9vgP/pGZWVlxETHICyu94MkiysyMjII3x+mnJSWBzC0ZLJkN6RFT64B7SRQXV3NX998kxUrVuI1YXyboSV6j9B7m3279yqxtx6Otq+ds9D7emVpZYmzkzMmpiagefz+6wjRKASXWt0jYlytUWNubq6c7hTb/G1Zth9/xLKF9hAQn1+RBzc3O5tnNm3CyMhIcce4mJzMhcREnl6/Hrt2+Ba3516yjiTwuATk1u3jEpTXdzkBYc2LiYnheso1JQ6V21C3Nu/RG4ReVWUV77z1Fnv37EHESdPT02tzXLJC+wgI0SysbWPHjuWZ5zYxcdIk5cLHtZTetwx2gWZs30C+pZaeri6WVlZK8PBvOv53ulF54WMREL54Vy5f4fKlSyxashgXFxclZNLp2Dhq62qV9GbdeWjnsQYjL+7zBKTQ6/NT3LsGKL6YD+wPQ1j0gkOCGeji0q4vt94g9Orr69m3d6/icyW2BIV1xtzCAn0p+LpkkdbU1uI8YADPPPssM31ndkmbshFJ4LsI5OflERkZybBhw/EP8FeyZUSfOMHMWbPxGu8lwUkCWkNACj2tmQrZEUFAWLp2fP4F7u7uTJ0+Tckp2Z7SG4Tew+PY/tk2JevHLL/ZMo5eeya4HXVycnIUi8oQNzdmzZ7VjitkFUmg8wRECB4RFFn424p4eReTksjMzOSp9etl3LzOY5VXPgECUug9Aaiyyc4TuHPnDgfDw5UtuAne3u3e/vjTH/7IbD8/pk2f1itCGohct9ZW1jLXbeeXyr9dKYVeF8KUTbVJQFjoRUDrjPR05s2fr/x/eUUFz7/wQpvXygqSQHcSkEKvO2nLe7VJID8/n8iICCZOnMjYceMUJ+dHFeEALUKxiIMb02f4KEJPOK9ru9O6FHptLoUOV5BCr8PI5AWPQUD4hIo8yMePHWXmTF/S0lJxGTSI4JCQx2hVXioJdD0BKfS6nqls8TEIiK3bnV9+yfDhw5Wk4Y/auhX+fEcOH+Yf77xLVlaWkoB8ypQpvPHzNxjr5aWE2dDWogg9a2v8/P2xsrLS1m72qn5JoderpqtPdFaETEq9fh1Vq4pWVSs+M2e2+XLaJwYuB9GrCEih16umq390dsunn2JnZ6dsxQox9KhSUlKiWPMOHTyEOJ342uv/yYpVq7CxsdFqWFLodf30fE3ozZpFlwTT6/puyok74uUAABDuSURBVBYlAUlAEuhWAlLodStuebP2EDgQFkZtdQ1BIcFfSy/0XdeeT0hQxN6QocN45dVXcHNrOxxLe/rxJOts37YdG2trZvv7ycMYXQQ6NzeX03GnGTp0KLOk0OsiqrIZSUAS6O0EpNDr7TPYB/t/48YN9u7ahdvQoYrPy6O3YHWU+Gmxp07h6uqqxNzT9vh0YjwnjkdhYmbK+PHjMTXt+rRW9zI46CihaXS6Ik2Elq8zMecFBQVkpGfgM9OHgMBALe+x7J5WEtBoUKlaaVXrYGR4L+2iRqOmtaWF5pYWdPUNMTI0QLc/fKi0coJkpzpDQAq9zlCT1zxxAseOHuXKpUvKw7WtILGKjrn/4NVouiIhwhMfn8i0cK/bOv/qexfdVXwJpaRcw9jEBLchrsrBlJ4M+NtFw2qzGXEox9nZmcCgINxHjmyzvqwgCTxMQAi65spCrief50q1C2uXTsdEp4WqohvEHT5ATEoJNiOmMD90IROH2KD78AvUV8+de88qDRrNV5/tr99A+Rzef54JH+O2nm1yhiSBriAghV5XUJRtSAJaRuCTzR8zYMAAgoKDMTJ+9MllLeu67I4k0O0ENKpmyvPSiQ7fwYG4m1hN28hffroEg8oc4g9uZ3tcGeOnjaQqPYUyOx9efnUtwy10UbW2KNa+pvoaalv0sbK1QKeplqraFkytHbA01kWjaqWppZXmxhpqG3SxtrVEt7WeyqoGTKzssTI3/Lpo7PbRyxv2dQJS6PX1GZbj65cEhNBzcHQkZE4IJiYmj8VAWDrUKjXo6KKrpyvPODwWTXmxNhLQtDZRmptGXOQhTl/JRXdUKL/7jwU0ZF3k8Jd7KR+5lteWDyUrMYodYdfx2vgyC4ZouH72MAdjLnK3opFGlQ4Og10xrL9LUWktdmOCeGpVCGbZx9h86AottWWUNevj4OqGVX0ht+82Yj3Ch/XPrmaCi7k2YpF96iMEpNDrIxMphyEJPEygK4Ve5a0kTsQkw7CpzPKZgJNxP3D6k8upXxJovnuLM0f2E10zip+/HExl+jnCvozDeu73WO9rT1F6AmFfnsQ04HusHachdu/HfHm+liXPrMEw4yhfRmYwbf33mWxewKFD8Yxa9BxelYf4U3gZy76/AadbR9h8KBWv1T9grl0xB8ITGLz6VZ73H4HMfN0vl1y3DFoKvW7BLG8iCXQvgfYKPXFo496Bje8Qb5oWshKOsHNPLMYTl7A81B83Cyn0unc25d26i0DTfaFXO4pfvBxERdpZDnx5Ftv5L/CUjwNFGQmE74jCcPb3eHoCnD74BZE3TXnmpXWoroTz2YHr+P/gJ0w2uc2ubeHY+a5jUmM0752GF376PNYp+3hv7zWmfv8nhJjfZs9nERiFbOK5IA8MumuQ8j79joAUev1uyuWA+wOB9gi9uro6cnNyMDM3V/z5DAy++VWjoaHwKgf2fMn+w8k4zXqW559fhbeLYX9AKMfYDwkIoXf6yD5iakfzC2HRSztD2I5YLEJe5Bk/R4oyznNgRxTGft9j3XhIOBZGfLUrz68LoOxSFOHn8gje8BKDW1II33UQw3GhTNGcZ9t1e15/bQ7VCcf4/EQx817exPDGTA5/cRTN9JVsDBolhV4/XG/dNWQp9LqLtLyPJNCNBD7ZvBkHB0clHZOxifG33vlOSQkfffght27dInTpUvz9A7C2sX4QzkbTUsmFiP2cvl1J/Z086k1Hs2DFCmaNsu3GkchbSQLdR+CB0KsRQm8+9VlJHN55gKrR63l1yWCyL55k9/4UPJ/6IfNdGog/tp/4KleefyqQ8ovHOXA2j6CNLzFEEXqHMPQKZYo6gc+u2/Gfr82j9vwxtp8oZu4PN+HelMGhz4/CjFVsDJZCr/tmuf/dSQq9/jfncsT9gMDmjzZTU13NOCVf8L9b4EQsP5G+ae+evZw9c0ax5s2ePZtnn3sO70kTlWvK0uMIi0jGbLQfA6oTOZlSzYzFa5g31Q3tTS7XDyZXDvGJEWi6c5PYQ7s5WTOG//ejUAzLb3P20A4O3rJi6SJvCs4d42LNEL7/o40MVhVyNmIvZ6uH8OL6IMqTj7HvTA4hm36EW/NV9n8ZhtH45UxVx/Npij0/++l8ahMi2XqsiAWvfg/3xnQObDuCjs9aNs0ZLS16T2xWZcNS6Mk1IAn0QQIXLlwg/uxZqqqqv9X/Tvjk1dfXc+liMpkZmSIqLJ6jR/HU008zd/58bE2bidz6PgculDNsynQs714kMUuXwI3PsSJwLGZ9kJkckiTQWl1C2sXzXG8cxNK5EzGmkZJbyezf+gVnb9RgP8KbBWvXEThuAOqaUjKvJHKj3p4A3zHU3k7hQmYpY2fPwaE1j6T4JPRdpzBcc4PYPAsWLhhP060rxF2tZPwcf5xbikg+cxlGzmD22IHcC88siyTQ9QSk0Ot6prJFSaBXELh75w5v//3vJCUlK0GGly5byvARI9DX0yH3/D4+2xPH3RYTbK2NaCrL4/ZdY2Y+vYk1C6fjKL+VesUcy052BQENLU0N1NU2YGBmiZmxPDbRFVRlG91HQAq97mMt7yQJaBWBqqoqrl65grm5OR6eng9SsanLU9nz2T7yrbxZtGQOHvaGNOSdZuuWSBrcglmxLJAhFlo1FNkZSUASkAQkge8gIIWeXBqSQA8RaGpqora2FjMzM4yNv/3AxJPu2remYVK30tSsQkdPHwMDvXsBkjVqWppbUOvoYWCgr1WR/FtaWhAniIWfoWApiyTwKAIiALhIUXav6KCjq/PEgoCLz5e4Vdu5cTVo1EreNJkWTS7fLicghV6XI5UNSgLtI5CelsaJqBPMmj2L8RMmIGLaCfEn/OcMDQ0fnH5tX2v9p1ZjYyMqlQojIyMlj29+fj4x0dG4urri5+/ff0DIkXaQgIbm+ipyM69xPSOHOrURTkPcGTvWA0dL4y4We+Je5WRnZFLcYMm4SZ7YGH1HSGSNitryIjJSMmCAJ2M8XOiZ174O4pTVew0BKfR6zVTJjvY1AveEXhS+s2czevRozsSd5urVq8z0nckEb+9viWvX1wh0bjzXrqYQFxuLyyAXZvv5UVdfL4Ve51D2q6taa++ScvogO8MTUNm6Ym/YSGFxJbZec3lu4wJczbvQ8VTdSOH1GN7/0585VT6GN97+A0tG2Xwrb3VTGddOfMavfrUdozkv8/s3XsDj26v2q/mSg+06AlLodR1L2ZIk0CEC94XeTF9fTExMeeftt8nNzeFHP/4xAYGBilVPW4vYkhJF2fTq5kQZCfHxvPPW24rF84cvv8ygQS6cPn1aWvS0dbFoSb8a7mYRvWcL+y+rWPLCC0wyL+DAtm2crx7Bj371KlMGmChWdZVaLTZb0Rd5nZWMMfe2VdVqFWodXfR0ddveim2pJycpkr/87g+cqxvDK2/+jeemO30rCVVdEckH3+X1Xx/EMmgTv//lj5g4WHs/+1oynbIbHSAghV4HYMmqkkBXEsjMyODwocOKf1n8uXNcS0nBfeRIXnn1VWbO8lW2Je8Lqse+77+ckh67KdFAU3Oz0o6BvkGbW8z3vJS6pujp6XEp+SIffvABiYmJODs7EzwnRAkOLaygs/1md82NZCt9jICaqoJUju/dyYXSQcxbNJsh9oY0Ft8gKbWUEcHzGGvZREFeKY0trah1DTCzssbJ0QGDxrtkF5bR3KpCgz6mFjYMGDIIG+PvtgA2VhQQf/RLdkWlYW5uhrH7HH784iIcjIRu/OoTIfzxUFGRk8LhT/5JVL4JTnYGeIQ8yzMyrl4fW389Oxwp9HqWv7x7PyYghN7B8HAsLCy5eeMGRyMjsbW15cUffJ9pM2Z0qdB7LKObzj3rhuaBtQMaGhqUmROHSIRlrc3yXbl0v3FhW/0UQu/K5Sts/ugjMjMzmTJ1Kj4+PrS0NDPOy0vZypVFEvg2ApqWegrTEzm4ZzenLuXSqGeGy8gJhCxazPShEB+2g4Sa0XzvB4sxuH2WvXuj0Rk9G9fKeM7VjOXVl0MxzDnP8bO5eCxcwcwhlt8OWt1A7tVYdmyNxH7hi8y2v87m92IYufHXPOtjSUVJCVUNKowtrbEzayH9+Bd8ckbF+tefoun4dnZe1ucHv/oxExRVKIsk8PgEpNB7fIayBUmgUwQe9tEbMmQIp2JOce3qFQKDgxUBoy1bt61l2VxKLcBg4FA8hw/scUfx5AtJRB2PUnz0QubOQa1SEX0ymsGug+VhjE6txH5wkUZNa3MT9Y0t6Ojp0FBWyO2b10mMieLcTRXe/oEYXd9F+C0DRgyyorW2jkaVPi7jx+Kk04CV9zO8MM8NjUpFi7Bm6xthZPDtLzhiK/bC4Y/43d+OYTjMExudcvLy6hm79BVee9qdC7t3cfZmDYMn+hE0cwQXN/+WT85VMMJzEM3FuZS0OLDqV3/jB7MG9oOJkUPsDgJS6HUHZXkPSeBbCGSkZxATfRIfX1+8vLwUwdLQ0KhY8gyNDLUmzEJBwl62RGTg7r+E0IBxGLdldnvCsy1OJre2tj44dVtYUEDsqVgGDx6M7+xZT/jusvleSUDdRGFqAocPxqE7eQXrQ0ZhRAM5KSfY9mEYd60nMUb/Bjl2gTy7fBJ6FXcoultGi04jN87F0zhqPa8sc6e2NJ/MtCLM3ccx0tEEDbroCV++h6BU5lzj4Oa/E9PgxdpQbwzry8lKOcOZDDM2/uJnzLBvoLJBjaGhLlXpp/jnx4cxmr6MIA9rGivzSTx2nGLXZfzxjWVY9/BnrVfOtez0vxGQQk8uCkmghwjU1NRw584d7O3tsbKy6qFetHXbei6GbSH8qpqZi1cQPHGg1uW5FdvIpXfvYmJigr2DQ1sDkn/vlwTUVBdlcHzXZxy9pmLG/Hl42DSSnniay0XGBKxehmNhHBHJNXjPnowmJ5HzNzX4LVuMWWY4+y5rCF40k5aMeM5nGxG4LACdjPNUufqzLGQcpveZtlaRmRDO+/+Mw2PT73gpaCCoG8i+fJLN7+7AYv5P+M81ExFHLRrL84jdvZldV4x46fevM9neGFVNERcPbubtIxWs+8OfWDTMpF/Olhx01xKQQq9recrWJIG+RaA5n4it20muc2X+8iVMlikx+tb89qfRaFqoLski4eQxYpNuUqcxwmHIGHznzMFntBNNpTkknTrO2ZRCdC1dmOQfjO9EV5qL0okODyfuehHGTu74zl2CzxB90i8kUjdgIrMmD3vgzqBprqH4xhUSbjQwNiAYd6t7p3YbKopISzpPidkoZs3wxFxHQ2PNHdIvJZPfOpiAWeMwE5nVNE2UF6aTEJ+FvXcIU4eb96cZkmN9QgSk0HtCYGWzkkBfIKAuvsLnWw9yx3kiy5YGM9xaOoj3hXnt12NQsrw00dyqg5GJMfoPu9qJE7HihPo3MlSoW5tpqK9HbWCKuYlhd0cU6tfTJQf/+ASk0Ht8hrIFSaDPEmjOS2Lr9ggaXKexLDQQVwuZ0L3PTrYcmCQgCfRJAlLo9clplYOSBLqCgIaCpAi+iLyKy5R5LA70xlLGce0KsLINSUASkAS6jYAUet2GWt5IEuhlBFrLObN7K1G3DZkVuhz/sQPpwiRRvQyG7K4kIAlIAr2TgBR6vXPeZK8lgSdPQN1M5Z07VKsMsLazxdJYbts+eejyDpKAJCAJdC0BKfS6lqdsTRKQBCQBSUASkAQkAa0hIIWe1kyF7IgkIAlIApKAJCAJSAJdS0AKva7lKVuTBCQBSUASkAQkAUlAawhIoac1UyE7IglIApKAJCAJSAKSQNcS+P/2yA1+qgMY2QAAAABJRU5ErkJggg==">
          <a:extLst>
            <a:ext uri="{FF2B5EF4-FFF2-40B4-BE49-F238E27FC236}">
              <a16:creationId xmlns:a16="http://schemas.microsoft.com/office/drawing/2014/main" id="{00000000-0008-0000-0200-000001040000}"/>
            </a:ext>
          </a:extLst>
        </xdr:cNvPr>
        <xdr:cNvSpPr>
          <a:spLocks noChangeAspect="1" noChangeArrowheads="1"/>
        </xdr:cNvSpPr>
      </xdr:nvSpPr>
      <xdr:spPr bwMode="auto">
        <a:xfrm>
          <a:off x="7315199" y="190499"/>
          <a:ext cx="1685925" cy="1685925"/>
        </a:xfrm>
        <a:prstGeom prst="rect">
          <a:avLst/>
        </a:prstGeom>
        <a:noFill/>
      </xdr:spPr>
    </xdr:sp>
    <xdr:clientData/>
  </xdr:twoCellAnchor>
  <xdr:twoCellAnchor editAs="oneCell">
    <xdr:from>
      <xdr:col>12</xdr:col>
      <xdr:colOff>0</xdr:colOff>
      <xdr:row>25</xdr:row>
      <xdr:rowOff>0</xdr:rowOff>
    </xdr:from>
    <xdr:to>
      <xdr:col>12</xdr:col>
      <xdr:colOff>304800</xdr:colOff>
      <xdr:row>26</xdr:row>
      <xdr:rowOff>114300</xdr:rowOff>
    </xdr:to>
    <xdr:sp macro="" textlink="">
      <xdr:nvSpPr>
        <xdr:cNvPr id="1026" name="AutoShape 2" descr="data:image/png;base64,iVBORw0KGgoAAAANSUhEUgAAAnoAAAKjCAYAAACKm6LrAAAgAElEQVR4XuydZVxV2d6AH7q7UVIBBQxUxMJObMVAEUXF7hZ77Bq7wMbALizsVjCxaEFJkW448f4O6MR7Z+54Z+bOvePd+xucffZa61lrr/3s/4ojJ5VKpQiHQEAgIBAQCAgEBAICAYHAN0dAThC9b65OhQIJBAQCAgGBgEBAICAQqCAgiJ7QEAQCAgGBgEBAICAQEAh8owS+HdGTShCJxCCvgLycrLakSCVSKsel5ZCX/VNO/vNn32htCsUSCAgEBAICAYGAQEAg8BMC347oFcZz7sgZHr55T7FETuZ5KCqroKQoj6i0iMKScrTsOjDerz1m6ipUuOD//CGhJCeN+Hfv+ZRXjoqWAVVtbDDRUUNR/jfgSEUU5WWTnppBmYou5uZGaKooCVz/59uUAEAgIBAQCAgE/psIfDuiV5bNm7Bb7Foyle03EimWr8agKX40s9VHUpLJk7P7uJDZjKMXVtHQWBvF/6Za+A/lJfvNeVYtXs7+809ILyhDXsuUpj398J8+mmYOJqj9EiRJIbGPbxBy/hrhLyJ4Gp5A1c6jWDpvKPUsDASu/6G6FJIVCAgEBAICAYHALxH4dkSvonSlhK0fSMe558jWbMeRqzvoXtMMZXk5yiKDGDI1nCE7l9LKTBvl//GQnvjjQ5bPWsFzhRq0aGRH4bMzBAbfIDFbnW7TV7FiSi/sjLX+MUInLSEl5g2vXt1m1/INXHqeTq3BC/h+wXBB9IQ+RiAgEBAICAQEAv9lBL4x0Svj8daheMw8ToZ6Sw6G7qK3szkqCnKIy1IJv52Ipast6Q/Oc+bWG/JKRcirGOPWuRfNTDK5FBLK6w95KJk4071XF+rbGqGkUGmEktQH7DyZQJP+3aihr4Gi7N/iYp6E7ONCeDw5Jdq4+wylg6Mpaj+Me4pJeXqWoJMP+SRSxrZxN7o4lnPt9FXepuciUVRFU00ZOSUNbOo0o20LF7RL33P1xEnC4jIoEUlRMaxOG4/uNJFdV0mO7MSHnD56laj0HMSKKqirqyIvKaOoWAXX3oPoUNcSLeXfGneF2Is7uZhtjUe7RlgbaCBf+Iplw3zZEPIcvTaT2LR2Oi3sTFD5RSGWIpUmstF3ICuPv8C2/zxB9P7LbmwhOwIBgYBAQCAgEJAR+HZFT6MtR68G0N3RDOWi1+zcF04tj27Us9JHmv+ekM2zmbjyNCKHfgQcWk+HahJOTfNiXXxNps4aT8d6VmgqK/wQ0Xq8Yww+y+7Qe8tppre3RftzSFD88RnrZo1j2dHHWHhu5NRab2wMNCq/V5zC9jHdmHfsBabdFhKwdBwNrFR5vH8h42ZvJ9G6P9vmdubT3YOs230V424L2LHUB8PY44yeMIfLUVqM2LKfWb0bYKLxZRy1mPt7FzNpzg7iTLvw/aIh2GvncXF7ILmtZjKjbyOq6Cj9duuWVi5UkZP7YnJlnJjVjWmB11FpNonNa6biXv3XRE8mue/YMHQgK0/IRG++IHq/TVw4QyAgEBAICAQEAn85gW9S9DrPPM5HhRqMnz2SJtWMKIm+xtbQImZvXE5nJzOUFeSQFkWxbnh/FoZk0m9pELMaJrJqx0s6TZxBBydD1CpCdp+PghcsG+HHytMR1PHdwcGlfamqq/ZZAtM5uXYGM5ccJ0XVhZXHjjDErQqaSpAVsYcxk7Zy695bnCfvYPvMXtjoqZF+cydDR83mlf0Urm8fTbXiB4wdMY6DL4xYdPYIwyzfMW/EaPY/M2flhT0MqGOJ5k+CdCk3A/EbO4/n5sMI2TmZOpYGFD4/z50yJ5rUskBX/ffMQEwnYEQvvgt+h9vYFaya3AtbY81fX1whiN5ffrMKCQoEBAICAYGAQOBfJfDtip7IkGZt3LDWUyYjKoz72bXZd3IrnR1NK0RPtiw35+VBBvUYT5iKDc42LnhOmoZPc3s0VBR+xjEhdA87L4Zw6vBNcszbs+nwZjzsDFCVyVdZIkE793P37HnOPnxDDZ/N7FvoiYW+iAsrZnG+QJGwrUFoD1lHwNy+2Oqrk37rs+jZTeH6jjHYiR4zbtgY9oWrM+f0KUZXS2TBZ9FbUSF6Fj8XvVs7GTF2Hk/NfDm3cyouivGce1WKU10XrI00fnvF7C+0kvKYYwwaMItw5WYsXb+Eri4W/BBE/KVWJYjev3qvCecLBAQCAgGBgEDgLyfwTYpexRw9NXd2nd5C73o2KCVcYOrae3SZMJl2P4iezPVKuB8wnoEzD1LWaCpnA2ZQ10KLz9PyKitD/IGD6/dSUrMppaf8mXc2B5+le1kwoEFl5Kwgim3bTqKup8CZDeu4V+7C8v176K93m3k7PtCkcSnrJ6xF0nMluxf2x85Qo0L0ho2azYuqfpzYNJTS+4FMm7+DvFpj2BM4jYYKL5k2rDKi92uiN3LcPO6U1GCQpzvKHx7yRqcLS2cMoo6l3s/z/zVNSpzC4TnjWHG1hEHzVzC0nRP6aj+X3X+4jCB6X0NWOEcgIBAQCAgEBAL/UQLfruipt+JA6C48nc1QkWby7GkSRnb2mOuqIf/DvDQJcTc3MGLYYu4maTF440FW+bihq/bjHLeCmEvMWRCARkNPqr7bzbw9D7DvvYiAtaNw1NdEIfsVGzYfwbB5b9QuzGDMjje0nr6MTgovSazei86GT5jqvZA8j6UELfXGwahS9IaPns09SV282lYnLy0VuSqNGTJqCM3sjFHNuM2krxC9B4rNmTvZE6PUO1zNq8X4EX2obalbuVDkq49inhxawfzdz3Hz82dk53qYyMadf+sQRO+3CAmfCwQEAgIBgYBA4D9O4BsUPV88Zp4gQ70FB0J34/l51a1UKqUs9y3nTrzFua8HdlpqiJPvsGLFISTG+twO2kK4pDmbg3fSz8UY1YqAVhmPDy9i6eFEajR0RkucQeieQB6rt2Zb4BY8G5qjlvmU5RsPY9lpPB20rzOg+wwiVXQxtu/FyrWTsck+w4jec8ho+x0HV/rgaKL5Q0QvwnoUh5f0x8bCHAM9LVQUFSt/uSP11m+Knmzo9pnZMEICJ1Fbv4jINDCvYoaOutK/8OsfYt5d38mygDvYdB/H0M71MNVW5GNsJGliLWytTFESZfM+KQ8dEzMMdNRRqPzZEWExxn/81hUyIBAQCAgEBAICgd8m8M2JXtgGbzrOPUO2UlN2XdvHwNpVK7ZXkR2vD01j2kkNlgRMp65OPofmTOKmzmBWjW3AnXVjGbX2POZdvmPPptE4y1bOFsazdspU8pr4M7l3HXSUi7iwpB9DN7yh8+JA1gxrje6nJ8xbvR/nvrPo0VCV4EldmXXwDXXGbGfP7N7IxR7Et8dsklvM5cjqoTiZaZF+e1fF0G1EtcncDBhDNXOdny96SL35g+itvLgXr9qyOXqF3Nm/n2J3T+wSzjJh3Fyemg0lZNcU6ljpIyct4Na+w5Q16U5jWxO0vmI9RuaLo8yctZ4Peo3p0bEhJlrKSAvec+XMAwy7DGNk5+rc3ujPumOP0Wk9gTWzvKlt8WVoOJENQ2Tbqzynmtc8vp8/HBdhw+TfvuOEMwQCAgGBgEBAIPAXEvhmRE9SlElc9Av2+A9lw9X3FJVr0WbsbPzaOaNGEalvbhOw5SSq3Vezd3odXgQtwX/fRybs3cXQRlaURuyhX99p3EpRp+vk5cz2aUTRwy1MWvuYXkv3MqF9NbRUinl4cAHDJuzgg60nO9ZOw6HgFrMWHqDuYH8m+bSm4M5ahi96RN/v1jKkpRFPj69mwuStJFb3Yufq6XR2NeDRvuVMmbudGIMuBOzwp319B3TVKqN5EnEpKTd3M3bGQkKjNRm6aj3ebpaUR5/l+30pDFwxDs0H+5i/KJAo9RYs/34ijawNyHt5gvXBWQxbM4t2DlVQ+6fDt2KSHwUza9ICzjx5R6H4828BVzQ8KRIjd1ZuW88Q12LW+A5l581ICmoN4/jOBbSvXYXy3AyS466xYuJCTobFYNh8ENMnjcXDvRZmsp9P+5eGjv/C1i4kJRAQCAgEBAICgf8xAt+M6JW/f0Bg0Emex2chkVWiTJokEiQS2W5xlX/LKevQtNtg7AvucO7ea7JE+jTu1Jc+7e1JeXCOo6fv8iGvGHlNY6pXN6EsJZ4POVKqN+tB/67uVFHN4PL+A1x+Ek9+uSJVHF2oIk3iVUwaSsZ2dOg/mEYGeUS8TcairiumxW84cugUj6LTKJXXpk4zD3q7qhJ6+iLhMemUyaliXb85XTt3xtFcAyUFKPoUReixk9x6GU9eqRRldR10NOQpyMlBpVo7vNw1eXzzHi/j0ymRyKOho4+mspi8rBxU7DsxYUh7LA3+ybYoFTCyuHskiNO3XpFTKqnYT+/LIRGXo2HbDJ+BntSxkOfh4Q3sOvcSoxY+jBvQBmsDFZJe3OTcmcu8TMqmTMZXThFNvep08O5H85oWaCoJpvc/1o8IxRUICAQEAgKB/1IC34zoIZUglkiQ/tRafgG6nLxsE+QfBVD2t2zembRCCn+UnoqNhH/YVFgeeQV55GTRLrEEyZdE5OQq/lf5p1zFObIdV2Sfy8nLy3ajRiwR/5AnOTl55OUrBfTHS8j+J88P60Ok0kpB/aWCyMlXrKiVSH+lnLLPf3qtX210n9P4IsH//zw5ORRknGRplZdSUiZCXlkF5c9zCKXSz6x+xvpz+X8oyH9pixeyJRAQCAgEBAICgf8hAt+O6P0PVZpQVIGAQEAgIBAQCAgEBAJfQ0AQva+hJJwjEBAICAQEAgIBgYBA4G9IQBC9v2GlCVkWCAgEBAICAYGAQEAg8DUEBNH7GkrCOQIBgYBAQCAgEBAICAT+hgQE0fsbVpqQZYGAQEAgIBAQCAgEBAJfQ0AQva+hJJwjEBAICAQEAgIBgYBA4G9IQBC9v2GlCVkWCAgEBAICAYGAQEAg8DUEBNH7GkrCOQIBgYBAQCAgEBAICAT+hgQE0fsbVpqQZYGAQEAgIBAQCAgEBAJfQ0AQva+hJJwjEBAICAQEAgIBgYBA4G9IQBC9v2GlCVkWCAgEBAICAYGAQEAg8DUEBNH7GkrCOQIBgYBAQCAgEBAICAT+hgQE0fsbVpqQZYGAQEAgIBAQCAgEBAJfQ0AQva+h9Dc9R1JeSGZmLlJlbfR1NFBUkPubluSfZ1tcXkxuZhblKrroaqmjovgvlFNcSmbqBzJKVTAzM0FbRUJWWhKfSlQxNTVGW0OZf+Fq/x6+EhFF+TnkloC2tg4aakr/nnR+uKqE0qJ8cnNLUNLUQktLHcU/mKJUUsTHlDTyy5QxNDVGR/2XuEoRlRSQlVuEvIometoaKMj/wYS/4utScXkF34JSOdS1dNFS/6OlBXFZMfl5eZTJqaGtrY60JI+8IjGqGjroaCp/Ra6EU/6bCUjFIooLcsktlqCtq4eG6h9vM39FeaUS2b2dS05eIcq65uir/wU32F9RMCGNf0rg2xG9/Pfcvf+UtPxyJGIJEqkUeSUVdE1scHaqgamuKvL/8Sf2T+pCnMTZHQdJMmmFV8e66Gn82Z1/Hi8uHWHr4QdU7+iHb5f6GGr9OWnkRN8m+NwLrNp2pZmjJVpK/7nOQlqax9u7p9h14Bo6bUYyuIsbVrpf1+lKS3N58+g298Mecj8im/o9PHHWyic24hH3nuVQv58vnm3qY/q7OkMpHyOucPZhEhYNWtOkljVav8vPRGS+e8rJoAM8KXFg0EBPmjqZ/Fu7tZLMBG6dPkhIeD6u/bzo1qoOun8gRWlhCs/Dwrh79x5vPoJLu770aueKodrPL1pelMbjS8c5eC0Rx9a9GNjFDR2VP6dtFSa94OqNMPL169CmZUPMND6nLSkhLTacU0dO8rbYmh4DvGntbPAHSguUZPHm/nkOhzxCxbEjXZta8fbSYe4ma9Gxnw9dXKv8sesL3/7PEpCWkpn4nBNBR3icW4VhY0bgZqv1n83T59Rl/WFyxE2O3k7GtZcv7jaqP+ZLIqLgYwxXTuznzJNCPCavpW+t39Up/VeU9fdkQlRayJvLezkTa4TPuL5Y/TmPxN+Tlb/0O9+O6ImLef/sCONHbEDDYxKzfJujWpxFzLPbXLr+EsMWgxjTtxmG6kr/NEIjkYqRSBVQ/HOeL79emeJ37PRfRox1f6YNbIaRtsofr3ipFNkbm1ReHnk5CZ+iruM/bQVaHWYyzbsFZrp/QhpA5ovTrA68i5PXcLq62qOr/O+G9etopEgpir3E/FkbKWk+gYkD22Jv8DWdl4R3dw5x5F4+Li2bYKkpT8qbm9yJVaBx6yZU1VRETd8MM2N91L4yQiiVSpFIpMjLyyEnB0n3D7PzfBwObT3p1LQmur+rU5FSXpzGqfULORJryrBRw/FwtfjjbeX/X0EKEomEioyLS4g8t4U1wa+p2d+PYb2aoP+7Uyzg6fkT3IoX4eDqiq2uMiraRpgZG1AZBJEgS1aWrjzlxNw+wto9NzBv0oexgzpgoPbntK38uLsEH79CtnEz+nm2w+rLc1kqoTT/HacCN3H+tSrdR03Gs+EfFGlJOelvLxEYcJQU3baMHdWBpPNbOXgrk9a+0xnS2vpXaUolUqRSkJOXIfmaN1NpxUutVCpX2e5+dz39N35RVi5Z+UBeTr6iaf70kH0m41XRdv7St3gphZnvuHgokEN38hm5cCkdHHV+vU5lZRBLkVeU/7fXj7Qkm7j7J9hwPJb2ExfS1UEVWYOSSsRIFRSQFH3k+ZUAFn4fhseqE4xx+12d0n9jY/kneRIhEitUjGiJivMIP7iYLS8smf/9eOy/5lHxNyvtL2X32xE9QJT3lLGdfSjtvpYNY1qhpaqARCwmNSyIyTN2Yjx4DcsHuaGj9ssRH0nxe07vPoi04Vg86mrz7x0hk1BeWoZEXgllRYV/6MR+T9sqeHeP4LOR1OrfgzomBshnRTB//CxoNpmJXs3/NNGTSkSUlYmRV1JCUeHf33n9JovccJZMW8OnukMZ07/114meOJ/jq2ZxT9qEIQO7Uctcysm1c7gvccNnQDdqW2pWPkC+6mEry6GY2IfnuB+vQqOmjbC30kM2JFgmknXwin+QUxFXty1k/ytNvHx96dTgzxe9rOhbXHiUgV2dRrjVrkrqjV2sCHqCZbdB+PZo/PtFL/Ml+7YFE6frTN+B3XHUUa0QmC8Sk5cQxvXwJDSs69PMxYqciHNs2HsZndpdGDFQJnp/jrrIHnQikQipnAKKioo/j+5Ls7m6bwsnw4ppM2QCvf+o6AEFH+4StPMQkXKNGDGhNznXAzgY+g43rykMbvUroleaxfPwR0SlyeHm7o61yZew46/fAfkfIrgb9pYSYzc8mlrzJwVAf/OW+ytOKM3+wIvwB0SXWNOxXcOfR4AlJXyIfsGDx3FY129Hw5pGf0WWfkijvCCNe+eD2BXyHu/ZS35V9CRFGbwNv8H1eH38hrRF9c9pzv+krDKpFFFWLkFRWQVFaTEfYx9zNuQtdcePoIF8DnHhh5k3/wruS48wuuG3bTrlRdmEn9hCuOFIJnaStREp4vIyysVyKKsq8+e8Rv6lTe93JfZNiZ44/xWTug+koPMaNoxpifZnU5OKMzk004fv7lZlx8nVNDXTpjgpilcx8aTnKeDg2hR7/Xzun9vE3IUXsO8zjl4dm+Fevxrq4kJiXz8n+kMm6pb1aVrLlIL0eN5GvkfNpiaKya/4qGSJo6UWGR8SKJAzwFy/hNdPIynTsaWJex0U0l5xPyyKMm1bmjRvgLmWAjlJ8UTFvQcjZ1yqafLpfSzxH3LQt7amOP450enlWNVzp4GdCWoVQ6MSMmIieB3/gTwMqVu/DlX01X+Yw1ScGsm5rfNZda2MDt796NyuFU466ayYOpeyWv3wqKVBerYIc0dXGtSsiqaKIkhFZCdF8TryHZ/Ktand0AULAy2UftIZlRdkEhf5htgPGWjaNqCerQ55yTFEJ5VgWacOVZWLePP8CSlF8qioqCAtE6FlboujnQVaShKSo18S+S6Fcm0bGtSxx0hb9WdvtdKSfBIin/IsOh0Nizq41bZBQ5pHQmwMKXlKmJookhQTQ3qxBrXc3LCroo9qxVxDKZkJb3gT94GPieEc3ncFw17+TPVug93/i+gVZ6YQGxtFQnoRxtXq4lhNl6yom2xYvJa3irXo3K09NXSzObtrD7HKznTs0pmOLepjZaRORsJbouKSKNO0om4tO0z11JFDREZiFBEvXpKcr0L1us4YSdII3rCCO1nGtO3qiUcTOxSKs/lUKI95VVNEOal8SMtCUacqDg4WyOcmExuXjFi7Cg4O5og+JRMf+458RUMcnByxNNb+ST0UcXXrAva/0sJraKXoSUV5JMZEExOfCnpWODlWR7MsnZiYZCQa2qiIc3gXn4q8vg11XRwx19dEQVJKxoc44uI/kFkih6qyIsoammiowNOTOzgWnkXtNj3p07UVuomX2X7kMdqN3GlgpUFxvjLVXepRw9oUNYX/39eU8+l9PHHxiXwqAgOLajhUt0RXqZz4+6fYsOkQ7zXs6NitKy3d6mBTxRBZbLk0J47Lh7awKyQec5d2ePbphFnxS4KOXEHRrDbuzibkFMljUaM2zvYWaFVYTDnZ6UnERsXwsUgBczsnHKxNUf9JniRFmbx/F0vUu08oGVhQ094C+fxU4j9koW5ija1NVbSUpBTnpBAfHUNcYhz3r14kuqQ63uOm0MvVmPKCjyTI+Cbno2VmjWPN6hiof/1DUSZ6+3ceIqpC9HqRfT2QQzLRGzCFwS2tKS/I4H1sFNFJ+WiaWVOzpgUFb28RsGU3L/J16ejpRbvGdaiiLSYhOpL3H4vRtXCglpMt2hXvqVJK8xK5eWInAUeeoFnLg4G921Db0QEDuRzex8cQl5IFqrpY2tekmrnez+7ryhoUUZCZQuSL50QlF6Br7USDuo6YqJbyMSmetzHJFKGKsaU9jtXNkS/NJik+lpQ8CVq6mhS8jyapSBU7lwbUtjagLDeN+Jh35InV0NWW8D4qjiJVc+o2cMHGWAt5JBTlf6ooT2JaAeqmdtSuZYeeMkjFpXxKjuXF0whSi9WwtrNGJeshuwJOkqzmyqBBPWjoUhsbI1nLKSfz/SuOB2zjxMMkGvbwpYNrNbTIITVThLaJJfY1bNGVK6O4XIyisjzZCZG8fZ+DmpEVTnZVkGS/I+LtB4pRxqCqA7VrVEX1hzYkpbQgi/jXEbz7JMbQwpCy9AQSP0mxruOKi0NVlIpkorefXec/VIpeDU2KstN4G/GE2CwFbJ0b4mKjTlz4JXas28hDqQuTRnjiUqs21Q0VyfwQyfPoNETKetSsVxcrXWVK8j8RH/ma+LRiNC0caexiU3GfSEUlZCfH8OxtYsU8ZItqTjhU0aCkqAARGiiL0nkdEUV2uQo2FmZISz6RmieHda166Hx6xokdq9h4U0T/GWPpWMsGtZwbLJ57jlpjF9NY/g0pEgNquTXF2VzzHyVCIqI4O5HHYc9497EEI/v6NLDRJCXhHXmoY6ClSPL7DCzqt8BOT0p64lui4lMoEiliUt2Z2vbmKCNFVFpAcswL3sRnIdG1oVkTZzSkhSTFvCXmXTIlKlVxc2+A8Q+DTjIhK+JDzBti4pMoUbHArbnscwllRR95/eQVydnF6Ni44OpctUKgJeIyMhJeE/4kgo+l2ji7OKGYEcp3kzdS2nwKE3rXx87SmKK0eDLExrg2c0Jb9mQVlZMW9ZiXH3IQiRWpUsuNOhZalBdmVtTH+xw1HGpqEnnvMelyJjRq5Y69oXpFlDTnfTSvYuP4WKCIc9M2OBh9fR/xu4ztd37p2xO9HgMp8Pi56Mk6xec7xzFw2RPGnDxPP5UITtyMw9LeitSHJ7n5qSaTx/ek/PUuZswKwdFnOv06NqK+rTqPTh8iQc0RG4XXHDjykiYjZtNa6S6LFmwly7YJ5qXJlFZpw0gvVx5tm8PhKH2692+NXm4UF88/RKOeB61rmyNOe8aJc0+pOWgx870bUhZ3kYWzv6e4xXxWj2pA+o3tzFxxCr0WA2jtoETk1TM8KanH3LXTcbcx5OO9Y5yNhhqWCjy+cJ5kUw8mDe2ItaFGxVtJSUY8l7bOZdm1MroO86FLyyZU10hlxbixvFRtTKem1qSGX+RuhgUjZvnTpV4Vit6c58yjHKpW0yUq9DRR6u6MH9GdGmY6lW86ZdncPnOIVwWmWKgl8zjZlP6ebmTd2cXSXdH0WDKfVuopXLwchp5TQwxy7hOwPxynflMY69mQzAcneZSljaV2NtdD7qLexJuh3RpTVa/ybi7LiuLS2etkKhsjfXedc8+k9Jo6hS4OytzeuYyNIR+o1aEtNXUKuHvxJqVOXswZ25vaVmpEXj3O5TfFVLGxQj3rMbt2nsfQcy7TvH8+dFuc+prQG08o09RHmvqUW69FtOrTj7o6SQQuXc1blfr07N2RGjoZHNsaQJxafbr17EIbt2pkRdzmZaYyRhp5PLz6CEUXTwZ2q0PR20e8SSlGWb6YqNdxaDi40dhBi6uBq7mdaYZH7750qGdE5OW9BN0rpK23H411YwjcdJCCaj2ZOKI3prk32XHgKVUau2Onmc/7DBE66hLePnxArmlD+vT2oLaF7uc3ziKubF1A0BfRc9EgPPQKUblKaMvnEP7gJVr1OtCimoTQPbsIy9WhYdN6qH16xe0Xubj2GIZv7+aIoy5z+sZbVC2ro5L6mNB776jq3oUerRyJPbuN4Ec51O/Yhz4e7mjEhbAm4Bw5VVxoYqfG69v3yDNxZ8RIH1o4mfwo69JCou5eIvRJKjpWtugWxnHn0TvMm3TFs3MjxK/OsWHjAZK0HenaqzvNXGpQ1UQP2YBReUECVw9vI/DcOyxdPejXpy36ec/YExhEoqQqTepWIfHZQxLlHeg3fDjdGlUlM/IJD5/HIlJSIy/+OVF52rTs1Ze2LpYV10SUyePrN3j+IR81VXkK8vOMYMwAACAASURBVKXY1KuDXvZj9h+4jlrD/ozy7Y5OWhhXb4aRrWiKlWEJ986eJKLIjiETp9KtWh737z0moUAJdVEKj1+kYNWkO/27NkLvK/vxfxS9AA6FJlSI3sA6Eh7dDycmWwEtuY88efYeU7eOtLIt40TgLp7l6dNj4CDcrNVIiX5FfBZoKhWTL9KmdpveNLaqzER5wQfunN7FjuCnaNftzpB+rbDSKeP13Ru8/KRGTXsDkp/f502ODm36+tC5nvmPEQxxCamxLwl79pZCeVWK0mJJF5nRsmMbtFLuceVpOhbONZBPieDuy0wc2vSnXxNt7gdvJzDkFQb12uFqUsTzh08pNG7M6OkjcSiL4si2TZyNKKJ+h5aYlCTy8Mk7DN28mDG6B7rF73n68AHv8pXQFGXw7HksZq28GdzeivSIcO6/+oSGthzvo+Mo13OgoV0BJ3adIEm9CUN9u+Pi5EBVmRUiIic5klO7t3P03nua9huNh4sZWREXCTr9BIse4xjXy5n0sOvciSyhRfeeaCZc5nDIA1Tr9qCFQQrXwz5g4VIH1fSX3Ax/j1XrQYzqXZ8v00ZLc1N5eCqQjfuuo960K21s5Qi7eJnoEgsGzZxL/7qqPAzZz84LH/CeOZfaKrGEXgxHpGNI1rMrPC5xYsp3YzFJuMG2td/zEFdmjO+Po7UZpD3h0qNPVLXWJPreHVK0GjLax52P4aE8SlLA2lSRhNhiWo4djoumbCpFKRmx99m3bQu3spyYPG8a9TSTCT15kvzqnvR3lefq8f2ERhrjN6wRCRd3sf1mKUPXbsdD7RWnt69k7Q0xg+dNpkMNcxTSLzNz/B60PYbhbpjOoxt3ybTsxrLlY6mh/qNJSMuL+BgdxqWHCWgZaZEZ/YIEaXV6t7Yj/PAq9jwqo66bPQVJRXSYPJv6Bbc5dvcTzo1dUEx9yqVrUdQZNA3f5mYkPw4h+GYWzq7mxN6JxnmEL3bJ9zh1JxmrmlZkvAxHp+NsvFwqa0BcVkTi44ucvpeKtaM1H1+EoePhT49qaVw5fIZMI0dM8l5w6kYCzcfOwau2NpH3z/MgXoypoRyvH4YhZ9+R9o4fWDZ6DaVt/Zne1wUT1UIubJrHiayW7D7mj01pHs/O7uDoKy3at3Mi/8VFjt3LofvMpfSyzuPUOn+WHU+lyzhvqpd/IPRMKAX1xrJ/eV/UksLYEXwH05p1KP3wiAy9bkwd4PI7Vezf+7X/EdGD6ENT6bMwnLH7N6FyYTsP5F0Y1KsRRc+DWbgjknHL19G1+n2G991Pk0W7GdLMhKKwLUzdFEPH0YOoq5vG9tlLyGi8kM3DNVg9ehqv7cewxK8Vpno6GOqrcWu5N4ue2vLd91NxM1flnH8/tiS6snzteOqZKnBsuhf7CzuxadlQ7PVSWT7Ij7e1Z7JmTBsM008yyC8Qm5GrmdTVCdXXuxk04zytlmxlqNMnNs/fQalLp4qHXdSZrWwJN2Dt8uk0rGlaOZ9QKuHdoZmMPQ3jlk2iZTVzFLNfsmDcNPLrjWK6T1u0cm8wddI2zHvPZ0IfI04tWkpsVQ96tKhB1tUtrA8VM3LdXLo4W6Mh619y41g3fRKxVl5MHtIRbUToGuiQ/ziI8Uuv02LGdDwcdCkvUsbUTMzJJTM5k+HE+BnDaSgfxqIVoRi37kxLZzVubPue66KWLJ/pQ93qhhWtOu9DOFfvpWDTxA3LgpvMnn0Ei4HzGNa5LrnnFjDzYApdpkykVyN7IvfNZvlVOUb6j6Op0kuWb7yCVZdB9GnjgmFxOEtnfE9WfT/GerX5cehWms+9w9s48UKEW7sWVBW/Zsf2y9i082NYX1vOLv+OSN1O+A3uhpNJOttnLyJStyPDB3ejesktVm+5hrpLS1q66HBvzzbui+rj7a5PTHw2ts270Kp+NZRFxYjllFBTEnFy9QxuFNRkyJABuNnrEhe6mZWHoqnXbwT9WpsRunoe51Mt8B0zDIesG1xINqK2hTyPrl0j36AWrVwtib2yj5AEI/oM86NbI1tUK4z7p6I3lAY8ZOPRx+jVbEqLGopcP7yHZ8ruDPVsyvuQQO4VW9DPdxCN9D6xa+0W4rTqM8TXg4STGwh9r09f36E0KLvBks2hqDYfyAivNiQdW8aeR0V09BpGz6bVSLu1i2W7H2DUyZthvRqRfnoDm8/GU2/ACAZ3aVDxJiw7CuLvsnXLITKrNMVnUA8cVJI5unkNwS+1GDBqDN0t09m2+RAfLRvh49ObGhWLoj6HjKXFRITuZnfIBxzbDWCAhzN5EefZuOssig4d8RvYnsKnx9h06CFWrbwY6WHF7ZPBPEpVoXHzJiglhHLsZgLVOwzDz7MZhjIHyHrDge07uZltRr8hA3E1VQFlFcrf3yJgxwmyrDszur8jL44c4GGeJT19vWlonk/ovq2cDpfSYagf1TOvceJGDMZuHWmglcyZQ+fJsW7O6ElDqP2VEy1/WfTe4zZgNPXLwzh++RV6bp1x000lJDiEjCruDBvsztsTB3iWZ8zQUX4Y5T3k4L5jpGg3Z8TwjpgoiUFZDz3Nz6EnaRFvbh9j37EnGLkPZ2z3Kry6FMyByzE49BjJsDY2JD2+yLbNB8i08mDOHF+qf15YlPfhOZfPXSZRpRb9B7TDSFqGSFxCWtRdDh64QFG1nswY0RaF5KcE79jE+TRLRvmPxzjmKAHBT7HpOZEx7YyIOHeQvZcTcBs+C18nMZcO7SL4cQE9J02lvXE+IQf2cvGdBn4zRqCXcIMj559i0bQ7dTQSuXD6HMlGHfBub03kjVuouQ9jYFNTykpLEInlKEp/ypH9wSRoeDBzYhdM1GRzjz/HIgszuBdyhEOhkXQeu4DOdbRJfXOToJ2HSbPqw4x+VtwMXM6220qMXDKXZlofuXv3Ofr1HHgbvJ/EKv1YMrE9cqmvOROwhn1v9Zi0eg1dbD/PWSsvIOZ+CNsDTqHadRIzejqS8fwym9cGEl91AFvmdCLh2gECQhLxnj4TJ/kY7r0uo3FHJz5e2s3KA4n0WrGNThpRHN++hmu0IWBJP4rePeN4wB7eVe1E/8aGvLoYzOlnYvpN7kfeuR3cVu3M0uk90SvKRaxvhr5yZYHL8lN5ELKHrSeTGLxoPjWKbzBvwkrEbaezfKw7GdeDuafmyYS2Gry5Eoj/tki8NuzFyzydlyc3Me2MiLkHVtJMOZ934Yfx9w+h4Zw9jGso4tXlbczeFoX3psP4OH9pW+Vkp77ieGAweU6ejO5eB4XyEopKpahQQFjwQmYcLGbCmuV0tFEk52M0e1asoqTlTL7zbYzoUwzH1kxnZ2x9Nq0ZSXHIHOY+sGX91hnUFGWSqyIl4sgqNlxWZ9aGedTXziFHZIx5xWiMLKL6kVsHF7PukgZzNi6gvk4O2aUa5D7YzsKTmXj7DaBK0XMCNgZS2Gop37UvYeeWSzQYt5iu9iqUlhRQIlZBofwJS3xmU+J1iA0DLRAVZXNrw2jmhDly6NRsjF+fYdzEAGxn7mVeOxOKst+wfsRQLqgN4thuPwqOL8ZnQyzTD2yjm5kij4P8GRcsYef5jZg83s3I787juXQHXnU1yMoRYWZu+F85HPw/InpSbq4exLgTaqxc35fLK5eQaduJjo3s0VVXQ12/CnVq1UQ9+yhD+gfhvjiIoe5GPFztyZx7hnj3ccdcXxc1NQ0sajbAQSuShUNn8LHtEpZ5u2KoqVgx5+jOam8WPXdk5fdjqWOiw90VXiyPdGH1ypE4mWhzbXE/1sQ3ZM1yP5xMsvl+8FAiakxl1ei2mOaeZ/CwQGpM2cLoNrboJh/FZ+R+6s7djKf8DaauPIl103a42Fmio6GGtpkNdWvYoKX24+KS+IPTK0Rv/MqptLY1RT4zgvkTZiNtNplJXu4YiF4zb8ICFFvPYJxrEv4zD6LcuB1Na1qir6GGpmxYw8kWAw2VysYqKSLs6GoWbwohz6QRQ8eNpkdje6QvDzF+yRUaT5pO/6aO6CrJEXl6Of67o2k3fhZeLWuSfno+0w7GU7+FO0625miqqWNo5YCTjRman7cikErKyfuUwvv3H4h/cZHA/eE0GL2cEV3rU3x5MbOCP9Fn5ni61K9O0vHvmHMin0HThqH7KojlIcWMmTKGDm7VUc55xGLZHL16wxnr9eMcPWleIjtXzOd6uh5uTRpibaKDmpYB1exqYqGbQeCcBbzV92CUbw+cjVLZMnsBb3U9GOnbA6WH61h4NBKb+o2pV8MCDTVNqlQ1Iu3GIc4k6NF9sBetallUDq3I1hKI8zi8fDo3ChwZNtQbN3t9Em9sY0XQG2p7DqNfuzrk3tnOsj3PcO7SFZPiYoxr1UQ3L4zde24iX6Uuri7V0dNUw8DcFrtqFuhrqf6/iJ4OXkO90I06zLbz8Zg7u1K/ZhU01DQwta1JNd0Szm3fSJikOgN8vGikn8f+DRt4KufAgEFdyby0mSNPRXQeOpL6ZffYFvwCS48BDOxcn8gDS9j9oJjO3n70bGpLyvVdrJTN0eteOUev6NpO1hx6hlU3H3y7u31ehSsi9lYQS7bewLqlF2MHd8BIrZiHRzayKugljQaNZmgjefZvOkRa1ab4+vam5s8WBBXz8tLuinlOTh28GehRi9wXZyvm6GnX7srIgR0ofXOWjfuuYlC/K30aKXF8ZxAvc4xp1LwhVfXU0DYww6a6LeaG2lSsmZHmEXH1KJs3BfGmzILuPsPp79EY3Y+32B5wkk+W7ehTX56Q3afIr9uDiWN7YSn3idC9mzn5WEq7/l1ReH6Cow8+Yt+sJbXNdVHX0qeqTTVsrUxQ/8otin5R9K4m4darNwbvLnHwWhL2LVtTx1wPDS09qtpWw1w1i9NB+3meZ8awsSOooZbBzeOBbN4XSplNK3z9fPFo5PCT1dtFvL11jL1HH2Pcwo8xbTW4GLiV46/K6TVrDp5OJhQkhBO0cT2XM60Ys3gB7S1lLVZM9J1THDh6Be3mI5nYpx4VMcKyTMLP72bzkedU6+XP7L5OKBYmcuXQJjaey6D9mFm4K9xh77EI7DwnM7q1PhFXjrD39Ctq9J2CX30Frh3dz/HnpfSZOpU2+rlcPRrEiVcieo3sSfmDIwSFJFHXoxvO5mqoaRtiYaxBavh5Dt7Op8ec+XSxqYz2S6UiPsbc5fDewyRodcZ/SrefDOuBuDCDu+eDORgaSZfxi+hWx5Dij9FcOLSL05Eq9PNqQ/bdY1x5l4+OdQt6NTMmJVUDZ6NIvt9yAfO+q1jqVRO5wmQenN7Cot2vaTN1KzM8Pq+IFhUS9/AigbtD0Oo1heldalGS/JbjuzdyIaU6yxd4k3b7AAHnEiuGbttUU+BTSiLxcZGE3TzH5afy+KzZgYdmFEe3r+IabQlc1J3U+ydZsfoESk260LaGOerqmhiYWVLdSp235wNYuv4MIrs2+I0ZTbdm1X6IMCIuIvFZKJs3HEShlR89TaI4eCmOj+nFeIwcglZMBKZ9htNYM5uo63uYveklnt/vwqtKBi+Ob2SGTPQOrqG5Sg7xYYeZu+AK7kuCGV2/iLiHB/FfdIO2Kw/jV68yWiwtKyD+4VmWbb2I+5QVDGlYyUW2AEZUkM7jEytYdEaJOQGraKKTR9SDICZPOUX7xTuZ6mFDWeEn7h1byexNsUzauZ6m4tvMmrSaKNVaDBg9kaHdnMl/FsKSect5UGRL/9GT8OvljtHnRcKS8mKSn51jydzl3C+yYcDYKQztZMn1tVPZHmGGd98WGGuroqGpi4WNFbnXVjHvki4r9n2HS0VUUraQR0R+5gMWec+i1OsQmwdbIyrK4cG2cUy/a8+B4CmUHF3MkGXPmXzlNAOrqiGb03dr9RBGn1Vnc+guatxeyYDvE1l0OoDWWiJizyxj8OY0Vp3ZgWvpSzbNn8bO2/k0GzCeqaM8cfxSgH9vgO5fvvo3JnovmdTDm0KPNaz/yRw9Mh4ww28mSY39WdNDncXjZqLmvZw5vdwq5vHJVnTJK8hT+OEAvv0P0GJxEL7uRtxa2Jmlsa5sWD8B54oHiRzyCgrIFzxmzuCZfOqwhKUDG2CoWfkWclsmei+cWLVWJnra3FkxgOWR9Vi9cgTOJlpcW9KftfENWb3sH0XPJCeEIcN/FD2dlGMM+Sx6PSWXmbT4PO3nL6V/Q3t0lBWQk62slf/5Qoj4A9MYd1qe8aum0OpnojeJSV7NK0Vvokz0ZjKubiyTZx/HYeQyRraribG6bIJ8JYcvU/TE4mKK8opIeXuHQ9s3cTHNHv8Ns2lccJPpS0JpNHEGXu7OKCdeZb7/BgpdhzF1cEeqG6vzKmgGM4/nMHj+VDrWtkVDNgFfXuFnKwPzE+6wZ08IhVXc8XApZM+akxj3nsmQzvV+ED3Pz6KXcuI7/I/n4zPNF43ne1lyKIOh86bTs7kjGrmPKhdj1Bv+s8UYkpx3bJs/m+e6zRg5pB+1LfUqokkV3Mri2DxzPpEGnStFzzCFLf4LfxA9bq9k8dl0Oo8ZS48mNdGUsZHmcWvnQtbfVaDfyDH0aFr9x7lhn0XveoEjwz+LXsKNbaz8QfRc0Mh6ztZVW3idUY6Ze0/6dXJHKfo4K3c/pV4XH/p1dkVPTcZJFrn46SrDLxE9mej1Q+NVEFuvFdNjsC/dW9ihVFEmBeTyEzi4YUOl6A3yws0gl6ANG3kqZ8+AQf2xF7/mcPAFUhTNsDTURsfMjgausvlTqtzfv4TdD4vpMvBXRO+6TPSeY91tEEO6fRE9MXF3DrJkzVkMWngxYWR3LDXKeXxsE2uPRtPYyw+feiJ2/xPRi7i0i90y0es4qFL0nv9/0TvHxv0y0etCb1c4uOM4eYYtGO7XC1uDz/duxSrnylYrKiujrCSftPinnDm4j8uRUtoNHk9/5zyCd53ko0U7eteVcGrHAT45ezJ10iBqqH7iyt4tFaLXtp8H0ieHOROjR6+RY+niqFNxbVmb+VdWdv6y6CXj1qMHOrHnOB6hQo+xk+nuqP3D9UvS3xK8fz8vCswqtuxwMpSnIPcj0U9vErz/CG/F9gybMp3ermafO/qfi97YtppcCtzA/scFdJ36HYMbVaHk/RMObt3K1Rwrxi6aSXOTStF7e+0wO3YeQ6n1OGb5taNiQ5nyLB5f2M33ex9Qtct0lgxthHLxB64Fb2PbpUzajZtJw5Kr7D0egV3vyYxu80X0Xn8WPXmuHwni2IsSPD+L3rWjQZx8JaLniG4U3j3KqQeKDPWfgXs1DeTk5ZAv/MCto9tZfz6DbjNWMazxl61txKRH3+Hw3kMkaHX5B9ETySJ65w9z4HIUXSdUip5MVJ9fO8aWXedRdO1MC3t7VFOvsfdsDA06tqFexx5YJh9n2fdn0e/6HRtGuaFQnMqjswEs2/uWtrM2M75F5WgDX0RvVwjavaYwrWstipLecO7QHp7JuTHdz53Yy0EEyOboTZtO9cJ77D3xAuvmHbGXPmH3gWjaLdyIh1Y0R7et4rqcTPS6kXz7CMs3XaG63ypmtbf4vDBJHolsL8ecdBLe3OPwnv3cy7Bg8pr19HL8MpYqISf5LSd2rORojDHd3etTp54mIRs2Em/qSqMGPRk5wBX10k9E3tjLnI0v6b1uF17mH3lxQiZ6YuYdWo27cg7x4YeYK1uMseRIhejFPzqE/8LrFaI3/LPoSUrzib19jHnLg3Catp05Hg58mcJYnp9G+PGVLD6nzNyAlTT+LHoTRgfRdFEgCz1rUV6UyYNTa5m37R2Tt2+io5UcH99HcHLPdg7dzKbvsgAmNNEmOfEtl4MD2Xc+jnb+AXznWbNS0kTllBTlkZ4UzeXDgew9H0ubaf7Yv9nN3nfNCNo+BmNVWV8ph6Q4hyd7JjHiuBrf799BO6svTzBZIOF+heiVDTjMJh9rRIU53N82nhn37AgKnkL5scUMXHQT32PXmFBXE1FRLvc2Dmf0OV0CQjdQ9fJKBq5PZNGp/yd6pzbRUF1Mwcdkwq4cZtPmo6h2/o6AJZ58bkH/soz9O7/wTYmeKOchfu18KO6+im1TPNBTV6Yk/Tn7NmwlTOzCuCmDqKWbzd5pvqx7Zsa0pQvpW0+L+LhkdKs4Yig6y6BuG6k9cyeTu9qRc30xfSafofbw+cwe2h6tnDe8K69GbeNo5g+ZRkaHFazyafhZ9CTcXO7FghdOrF0/gbqm2txa6sWyyLqsWTOG2iaahC7sy9p4V9asGkUt4yxWD/QlouY01oxvh2n2Wbx9d1Bj2g7GtauG7odgvP32Udt/G36OyaweP407Si2Z7T+BFlVLiEoqw8bWBj0tlR+GM94fnYnv3kyGL1tIt1pVUcp5hv+YWUjdpzDVuyUGZS/xHz8PxVYzmNjHgL0Tx3E+vy4TZ06ko6Ma8TGfMHGohrFso1ogN+0BF0OzqNemIUYJxxi9JIx2382hg+geMxdfovG0uQxw1eHS6lnsi7dhyuxRNDct4cnrjyjnRbBu9T6Ka/dl6nhvnDU/EZ+pRjUbc3Q/bxj7/uJixmx5SZvRc+lb5TUL5+7HyHMRo3s3pOTSQmYczqCf/yS6NrAj6chCZh/PYeDMsTQUPcB/zjZK6vviP6EfjuJw5k9fTXbD8UwZ3IEaXybEinO5HriA5UfjcO03npE96yHNSaNM2ZQqBlkE+s/jjV5nxvn1opZRChunz+eNvgdjhvXCJuc802dvI92yExPG+1BXr4DUfHlKY6+wbv1hCu27MGm8Nw6qeaTkSjGtasidbf6cS67CkNF+tKxlyvtrm1m2/w11+ozAq0M9DBTzuHdwDUt2PqOe9zhG92+FTuo9Vi1Zw2OxE8MmjKSFhQKZuWVom5hjrKtZGaWikMub57E3Qgvv4cOoW3aLhSv3kWPTgbFjvXFUzSdTpIaBWgkXt28gTGqH9+CBNDLIZd+6dTyRc2Dg4L6ovDnL0SsRqNq4UK+OE3a2Nlia6aOurEjYgcVsCU2lpc8YvNo6k3k1gGX7HmPVc0jF9ipFVwJYdfAp1j2GMLRHI/Q+90rFSWEErF7HvXInho8dSXu7Es4EbOdyoj49BnnjrhnN5vVBpFk2Y9iwvjjq/WRfL0p5fWUPm4NfYtdmEMP7NKLgxRm+330RnbrdGD2oEyWvzrBhbyh69bvj52FDaOAaDj4qoNWQCQxoYUN5dhZiDUPMzYyQ7cSSE/eKJ9FJaNnUwKQ0gv0HriBv50G/RnKc3HecNPOOjOplw+0dawh+rYHX5Ol4NVbjcsB6jj1VpMdIP6zTzrIuIBT1RgOYPLwT+uW55ImUMbeuirbSP6xE+cX+Of/9bfbuOECkQhNGT+xN1rUdHLicSOOBI6lVeJ31W0NQbODFlJGdMRLnkVeuhL5mMRf37OTORx18JozCpiyO1/EFmNSoR/nLExw6/wyHHhMZ1cnhC32i7pxgx76baLr5MHNIXWKuHmDTnhvouA9jzqj2lLy+xv4DZ8i36cTkEZ35cmtkRd9m1/rVnE0wY9iMKXSppUNuegoZidFcOXWa16qNmb1gLDVK33LqwH6uZdswarIXck8Os0sW0esznfHt9HlxOZhdJ19Rs/80RjWQ5+rhvRx5XkzfGTNpp59LaPA+jr8U4TXZD903J1m75QxabcYwzbcdeqWZZBWVkZ8czvaV20mz7c2c6YOwVysiJS0HebVcru7bz0tasWDuIGQL4b8cYplInDvIrtOPaTVuCT5NLSsENvX1XXatXsl9qRuzV03CMPY0qxYHUVh7AGuX+qAS/4Dda9dxT9KIJaunUqMsltDDARyONWXqd1Opr/95HeZn0dshG7rtNhX/btVJeXaD09eiqN5hEB3s4d7ZvQSGJOE9bhgqz7az5IYasxZPx/j1Tr7bHU23JbvwNI7n2JZlnMltwMaNY1GJv82WhUu5LXJj7sIJNDKDxHcfkSpLSHwdiUXbTijHnWLdiovUmhTAhBZf7jQQ56fz9OxW/HfcpsHIzfi3U+P8toVsCs1n8IZARjQwlE3W5u3VXczY+JK+6/fibZnJ/7F3FlBVplsf/9Hd3WBjgIpiK7aoYGMRJtgxtmOO44zdigqo2N1iYyt2iyIgKCHNoTmc+NZ7wJqZe8eJO/d+986zlmv5ct6n9lP/dz97//fTI6sYvyOd8aGb6W5dQFzUDqbPPo/HDwcY3aCYuKjtTJsTSful+wlqUHF1LROTEXeDlTNncKaoMd/9MA0PRzmxL5MxtzAh8dJKZh9VZ27IclqYlZEVf4e1M6dwx3IQ6xcNV9hnntr4PfuT3Zg7vQ/pF/YjbzeEWmU3WDVlIXnNpjGgUjoihy40MnlPyMwxvKo3l63ftEJJLqMkN4nbkRcpqNyNJmbpbJw+ileuUxhje53RC87RfOJSpvd3R/buJamq5uiknmLM8CVod5/N4ik+WJa+4/mbIhxqiFnrO5aENmvYM6UxksIcbqwdyeQb1dh1bBaWcWeYOHQmGa2XsHd+J1TyEtkyMZCL1mPZMbsdyUcX4rsygQUnttJOX0LM4e/xX5fCsuPL0HscSVxxdbq2tOfGqkAWRDcibNdkKv8rEdvvLPu/BuiVpb/g+MEwVq05QZFNXdq3ccdSRxWpXAMHl4Y0qV8TC0MtVJXkiF5fZtn8Hzn5LAtda2e8Bo1miFdDTEhi7dhh7E00oY3PcEZ3d+bhrkUs330DkZoxtT36MSGoG6rP9jJ/8VbSbD0ZM3IYXu725L66wqZFCzj51pIhs6fR1jKHPUu+I+KdLUPnTKKVSQa7Fi/kTJojU74dgTPPWLYwhATTtowf1gmN+JOs2HIJ8w5jmTygKbk3NvND6GWsOo5l2khv9ONP8sPiTdxNLsW0SmMGBAXRs2l19D9jZM9/fZzpE1cQp12THoP64SS6T+imAxRX9WbKpO6ovIhg1ZqDlFT3Zs7kAOzyb7Fs8XquxOWjZ1eXPsNG4eNRCxOdcvW9OOc5W5YFE6dmhzk5xK/z5gAAIABJREFUFFk2o3eHaryJCGHNzijsPAfQuZaM42HHKLCqg3sdGwoS4ym1boJf/w6I7+1kxcaDvMpVxta1HUOCBtHGxR7dCoLlouRbrFmwmAvvNHFrVZe821fIsGhGz471Ed3cw74bGTT2H03fZpY82LOW8MtZtPcfzdCeDXh/cy9rQ4/zTm6Jm6slyU+ekGtcnwGDBtO5URUMFa6hcorTXrA3eBU7zjygUNOaZl6+DOnXEtU3kaxZtoVXsqr4CABEI5Hdm3bxWlqZXkMH06NVDVKu7GBtyH6epcuwdW2L//BBtK6lz/MTYazbeoxX2Uo4ubVnoP9A2ro5kXphPT9uPk2heWP6dK1HwfPT7L8Yj72HL6P8valjb0D2k3PsvxxPpSbtaFm/KjrKxcRcPcD64B3cis3DrEZT+vj50bVFHcwU4yAm9eVNtq/bQEQ0dBkwFD+v2iRe28v6sCNEZ0Al904Kr0TbkhfsDdnG4xIH+owYjItaIgdDtvFE7MSIsUG4arxiU/BWLkVno6KmhLgUKjfvzeigAVQvvsnKVdt4VGRPJ88maKdGceLyK6w8BuDX2ZW0KzvZfuIpVq0HEDioGy62RuXRMmQSUp5FsnfvKRJlxthb6CJT0seluYeC2PnN1f2s37iXt5rV6O4/DO9mLliWu40qkgJwrN/IpbcquLfvgL04jvPnolCu3p4hfq2RvjhL2M4rqDp3ZGxQX5zkMewM2cSRKzGoWNakQ68B9PVqRWUzwRsaytKjOXnoCDcTCtHT10ZT34YG7q6ovY0kZHsEuVYtCQz0p456PAe3hXHmcTbWtWpjWJJGQkoZDb0D8G9rz/MLuwnedU7hkejWuhsDB/agaQ3Lr4oQIitM52HkPjZuO06Ktgud29ej+OlFzt3PolH3IQR2rcbLS3tZHx5BktSUeh5d8RWIsCupcO/kDjbsOI/Evhmdm9iQkRhLXKYGpgYaGFpXp0O3ztQ0+8B9Jic79g57QtZz7GkJTXsG4NOqOqInZzh4MRoN2ypYaslRNa2KR4c2OFvofNTWyyWFxN45Q1jwZs4/y8asWkO69BlI7w61yX92gX0HL5KhaUtVK20kysa4te5ALZ00InZsYOfld1TrOJhB7Zx4dSaU7ZeEZz961Dcgal8YFxPV6DgkiHaVyjgTuonIBE16B43Dt4kh5/eHsHHXRbLUrXBv2w0/3964mRVz9/ROVm88QEyxHs4N29LXbyCtK8HVfZvYePgBth798Pfxpmn1Cn2JtJg398+yaU0w98U16OfvS3fPhujnxHLzfAQ3imoxOqAN8uSnRJ6KIMnakxHdXFGT5JPw+BJ7dp3knboDte11KS7ToX57b1rVNOfjzbykiDd3TrB4/kIiCxzp2LIB1SpXo17TFjSsakROfBTh6zYR8USMp68/HR2yWL9qOykmrjR0NiTh5gM0Wwzhm37uiK6HMHvjVaxb9CHApx2motusXRLMrVRlKrk2p4//INo4lnFm+0buFFlTzUKZIrXq9B/Sk0qCsfSHJCsiKeYme/c8xNV/OO1s5Aqv3m2X8ug7MoA6xsrkJjxkf+gqwi5n0DxgOuN9GkPiSeZPXUOyVTN6d3FDEnuFXQLdSr/JjGlvzf2j61l3LI6GfjOY4tceW4NysCstzSMu6ijLl2zgZgrY12xEjwF+tLPNYff6ZRyM1qZH0GRG9GiEiVoJCY/OERpyjDwrF1xsVMkUadG6d19cjUu5vv1HdrzUoYGzHhnZenj5elJ8bSvbb5RSx8WSnHQJHkNG08ZJ0GAKNnpp3Diwnh03xbi4WpL1XkKboaNpZJjMsTXfs/LgA1RMHWnUaQCjh/fGQV3Erf3L+X79CTLVzanp3lGhFW9mI+H0sjEsOJ2LR98APJ21uLlzJYffmDN83hx8W1Um59Y+lmw6i07dNtTQziFZbIvPkN5YFTxnx9IFhF0R4T3tewa30OP0stlsvlzEwNlz6W0Ry+KQazg0dEOanIBlh1EMaeP4t43e7wSjX5dNJkVcJkZcWoZcWeDKUlFouuQooaIi8Jh94qoTeOBKS/JJS3pPmbYZ1maGaKmroiS4/4syyMyToG9qprjWlYmLyc16T0ahMhaWFhjoaAouQZSUipErqaKuoYGaqjJCSBzBiLhMpoS6hiaqynLKFM/KqGtqoKoko6yklDK5Mhqa6qggpbREjExJFQ11NZCVUSqWoKSmgaaaKnJJKSViiSK6h/C7klxCcWE279/noqZvjpmxPprCFe5n0pHLxORmpFMo08TYSB81ZTlicRkoq6KhIdQhobS0/FlTUwNluYSSAhHv03JQ1jfGzMigXA4fCpVLFaGwsrNykarrYmCgj7aGKrKyUkorePQEzFYmLpe5iooScqlMUb660CepmAJRBuk5YvSMTDEy1EX9M9JQuVxKsSib3EIpWvp6qJYVIVbTRkdDHSVpGWVSGSpqGqirKim4jwROOlU1ddTVVRUcdUV5Ql4ZuroaSKTKCt4oHW0N1D4ba8FJRVxaSHZ6GvkyLUxNTBRhzcplIUaGMmrqwnjIEIs/PaupqijqKMjNIENUio6+CcZGeoq2yMrEFOSkkyESo21kiomh8Hdl5GIh5FwuElUdDPS1UZVLEEtkKKuqK8ZQRVkJeVkpJcLfhH4I/IkV7v0l+VmkZxWgrGuEqWAPqvZpvip4scSlSKSgqq6OumJ+iBVty8oTo6lvgomRLqpIFX2QypVR1xA4omSKsRGeNVRLeHnjPFHxMqo3bEwdJx1eX97NzlNxOAtOLR1cUc3Lokiqhq6eHhoqMiQSKUqqQn0qivrEZeXPH/ryYeopeBVLCsjJFlGmpImegQG6WuqK+SArE+b1B7kKa6V8XX7KW0Z+djYFZaCtb4AQfaysTIKSitrHcRYL60LxrIaKkkCvkEdmZg6lyjqYmJqgpyXw4n1w8JBSJi5CJMqlVKKGjr4hugLNkoL7saxizZaPtyLMW34RqGmiJpgsyJXQ1tVR9FdWVkJuVhb5pVJ0jEwx1vsNIQTlMqQSod9CfeV7kbA/SKQV87eifFF2FnnFFeXrC+ULXNX5FBYVIlXRJrdYg4jbeRyLKsDKVItRXsY0rPpJgy/IUJB9oSiHvCIJmoYm5RyhwrzNyyWvsARVbQMM9XXQUBOuub/cShXXhfm5ZOfkIVPTx9zcSDHvhDJLCvIQ5RUgUdHG0MgAbQ21ivlUqpjTKhXzV1omPMtRUVNDTSCkFYuRyIR5KqxDKCstRSJTQk2jfB0LkQlE2dnkFoO+mSXGuuoKrbW0rIS8nGxyCkrQNDDD1EgXYW8pLcwjV1SoWBeC/apQR3mSK8YoLzeXAokaxsKa0VBFSTHOpZTK1cvHvWJflqhooiNQSgn5pBJKCoUQf/mUqWhjJOx7Gmqofi6gDxq9TYdQaj+MUd5NsNRWRUVVeE+g8hDWWsWaVBP6IKFAlEeRRBldfS0oKUaqZYi+wOVaKqyNXCSaJpgbain23YI8EdnZOSjrmmFhWr5XC33Nyc1X7B+mxgZoKmT+eZIr5lVxcRka2oIsBLmVUlQK2tpaCqotxVosLR8TYQw01IX5UEKeMNfKNDE301fIqEwxhsKYKCvKEHj3VBTvfz5P5ArqkcKCHDLShbZaYG2mrzjbPpx1akIeNeHMKJdrcVEeOVkipOqGmJvooq4mrFk54pJCRDnZFEg0MDY1VthpC2erKCeLvFJVTMyN0dEUzs0Pwyucn0XkZmeRL/7sd2H9lxSRl5VGZrEqFjZWGGgJe50ciRB2MDuTNFEpRta2mOhqKhQ7pcUi0tNEaJlbY6AunCWlH8/pD3tbUWH5Oaesa4KJgU7FmStV9FOQpZqGpmL+Cmf6x2dlKYWiLDJyS9E1tcRQp1ye/4npv0aj93uEq4gi8TNS3HJmegHtfNxSFMzz/CYbnd/Tnl/PUx554XPC2Z/mEYxlhfR1rPrlG+YHdvl/lEeQk0IeX00e/Dn6LGfuF+z/fjn7Z/IW5PyZ3L9GHhXdFXr8T0mn5XKZAvQrZPfrBX+GRMqZ+ctl/uv9+u3y/wh5fnUcftbsinkpdOjXxqZM9ID1C4JJ1GtNwLDe1LVRIeXpOU5eTcbB3YOWDaug+Zvnzpct+iMyVszarx6b8ogJwpgLeSQSeJVUxuMECSVlckz1lXEwU8HWVAVDHaV/GuP5w3gp5o+iDZ8Pffla+rW59Vum0xfH9sfJq6QA8ekiKQlpUt6kSSkslZOeK+Xw1RLiUiW0aaDJtF46NKnxC5EMhHnwU/kp5kZ51Ih/Pjc+yfLL98r/LqyZrycN/zpJKMpVRP/4yVr82ObP94qf78e/JMNfm/8/b9mv9E9SSHzUGUK3nEC31zdM7uxChQPsP+5kxTgo2vKTvezDfP20h/zSvvuvk7miPb/pXPhCyr9hbyrv18/PVUEkso8RXD7uer9ytn6YKz+zj5ULYU7LbfS+2M8VkVTkCjvnL7frirXwD0fvH7f7n87qf1Df162Ev+6t/2mg99eJ+e+a/pbAv1kCZRlcCF9NyJGHqDu6UsvJFE0tA6rVb4q7S1VMdASN9v+vJABwAQQduF7MoVuliv9L5aCjoYSRrrIC5GlrKCk0Hx+AwIeDQzj0Pn0k/L5+C4f2nyIzJRRAL69ITna+HFG+oBGUo6KhRFGxHF0NJcZ4a/NNd110/6RIIb+vx/87uYqz3nJ5zxpW77qKfpthTBram0aVfn8gwP8dyf3d0/9ECfwN9P4TR+XvNv0tgT9dAkLM3FyS42OIT8lH09gKe1sbTIz00PzsmvhPr/ZfWGBylpRF+wvYdqaI4hI5UuHqTREjthyAKQk6jPIP+fIkoDtlUFYr1/IJV10/TR90eL/WbAEkSiTCVZpw915ezz9RFvxyRUKMX+GfQr1VbmYiE9oqtE0D1NTK26inqcTwDtpM76OL1q+qlX6t5X///jUSkJQWkZ2WTEZeKcqa+piamWNm8Lkj0deU8vc7f0vgP0MCfwO9/4xx+LsVf0vgL5CAcPUvU1z/lweCF2hc/hSd1F/Q9p9XUVgiJ+JeCfuvlxD/XkparpSsAhmlxULYqArk9QHMVXRTQ0MJUwNlTPSU0RRA0wfTvg9A7dNt7T/tU5lUTm6BjMw8GYVFcuTSn7wulCOAOKEKNSXBbLUca5ZjOvS1lbE0UsZUTxktDeF6tBwrCmZk1iYqVLZSwcJAGQ01JQx1lalpp4qN6Zc2uf8Wof/PVFpxlVfR339mLvM/I5K/O/r/VgJ/A73/t0P3d8P/lsD/tgQEYCQukyMAPgFwvcuUkiGSkVsoJylLSkK6AMTkFJfKkCoALmSI5KRkCI5QsgqbvJ8iva+XqaAZNDVWxtpYBV3NcrCmUO7JUVyxOpqrKP4J18hq5Tw5CLWqqChjrKOEtRGYGSgrrpcFRx0ho5IyH7WNHzWTSuWavf/HmPzrhfr3m39L4G8J/OkS+J8DeiWZMVw+d4X3unXo3NZNQWHxR3Uagt1PuSH3Hy3pa8b3nxsnf00J/xHvyCXkvHvFo5gU9Gxq4VzJEh1F0PqvTYIcyuX9M7ErDKEVv/zhsf2a1lTYvH/Nq//GdwRyzwSeRL9FycAO52oOGGp/GbhV8OgTPFyV1dQUnr0/m81yGYXZSUQ/iaXE0IYazpUx/Yze59/YOQXAEoCcsBaF/0tlUrJS33HvyRsKVc2p6VwFYx11ikplCs3f+2wZeQVlFH/wQtcQvKK/vgeC5s3CSAVLo3KQp6ZaMQ8rbnEFu0AdTSWFRu5zA3yBSDYpNpq0Em3snV1xMFT7a7aNr+/a73hTCEBf7pWtrK6FRgWo/R0F/eYsckkx6W+ec/veS6TmtWjRol55KLx/QRK88PPS3xH9Kp4iHSdaNqhcwXNZHoJSKhVsRJUrGB8+2QvIZVKFB7tccEgTdiVlgQXirzgrfpsQZJJSMpNieB6dgFZVDxpX0fuiAKEfpSUlyFXUFR7Bf6wHcqTiQpJfP+NZbBHV2zWnssCG8AeTTFpK9rsYHr9IRLtyM5pU/8RD+HnRwlgK3uMKJxmBpUNZcNCWljsfqSgraHZyk19w/14Spk2aU8/a4A/29w927A9m/58Cerkx5wg//BQNLRF3XqrhP2kkzSqZoKasRFlBNikpKWSICtG3qUMlS61yd3tZMUmvHvPsTaaC7kOuootTzbrUsDNUuPoXpcXzNDqB3DJVrKvWpoadkYKq4fcmubSUrLRU0tOSyddwwqWyBVoa5SStMkkeb54/JzEtHxUjO2rVrITxh3Blv7fCf1e+klSuHgll6da7NBgwjcAejbAy+MSvJi8rJCMtleQ0EWoGljjZmqOjWQ5MJIWZxMa8JimzAB0zB6pWdfgoB3FBOnExr0nJLEbHshLVq9hiqK3++xepEEYnJ4O0tHSyitRwqGSPuZFuRYg4MelvY4lNTKEIPZyq18DW3IDfhFf/KvnLRDw+t4cVIRcwa+JDkL8XVc0/hHAXGiEl/lI4wUefYt96AP09G2JaHo3qYxIO1Zhr+1mz5giyxj0ZObwPLsafl/FXdebX65HL8nl1/RjrN59EXqUdo4IG4GyprbgeFQCh4JmXHXeN7duPka3vjv+g7lQ2/vqDRgBviigr5caAvzi/fvYBIikh9cUVwjeFcl9Sm8HfTKJz9c9YgH+9W/+Zb5SlExWxlx3HE2g2ZCIDmtn9Je0USJNfP7zBxaiXFJQWUSAzol2/4bSqoq2gGSnKzyY1KZX8UiWMnaphb6SpGCdJcQHJr5/w4HksJVq21HdvQFVrfQV9TElBNm+iX/DmfS5SJVU0dU2pUqsmjmY6SIqyeXxpPxs2n0DmHsTGmd3QrEA7ZQUZvLx9jpPXX6NZqSl9e7bFWkdFiCVGbuorLkdc4E5MCjr29ejYtRP1HI0/Rpr4S4T1a5UIJMWiJK4f3sDK8Ls0mBTOfG/bT7lkYrLio9i8Yh1JtUaxeKQHur//mEOg1spPjeHYhu8JvqzGtAMb6Gb1IQrIrzX2H/wuUGnlv+Py0VAWr71Ek2nhfN/75/TFkmIRt7fNY2OMEfUdDZDnp5GYKcHCwRYdWRHv499i32cytV5vYNa6h3htCGVKM6ff2aj/jGz/Q0AvjfAJo3hWfz5TvR3RUlVGQ6ucP0tIhclPiTi4nhU7XtHru+2MbGeLjmDDk/WS0OXfc/iFGB01GTItK7r6j8GnRRXURY9Yv3Qbhc4daaj7imNX8ug6Ziytq5mi+SE2dIXNzy8q++QCbcmXq0VWIuL5jQOs/GEdGe6z2TCpM3amwmFawr19K9n1SBMPj8rEXb5IfvXuBPVoguX/RyNhuQzR24vMmxGKUbvRDO3VFJvPgB6Fydw4e5g1m45j2nY43wR0obKFDpS+5+zOcG5k6uNa1ZD4B0/RdOlEz/buWGtmEbEjnHs5JtSppsuLO88wbtiN7u3csNav0F59cLX8hQERCAgUFCyfs2xIi3gXfYc9was5m16FiVNH0bGhE2rISb53jF0nH6NXrTZ6mc95WWhNp15daVTNsjx26H9UkpP/9g5rV28h36olAb49qWH5OUiTk5PwiLvRaRg41qFONZtP4d0+QT2kSXcJXr6V19aNGTTYh3qKufmfmOQUJD1mW0g48SpVCRg2CFfrLw+S4pxEHj18SZGmDfXq1cRYCK3x1UlGUX4OWaIStHSNMTX8GjnIkRXEczI8hOMvtPAe/Q3eNT/TmkiKyBE4BaWamJqaItDA/XlJRlGBwJlXiIauCWZGf/BQ/bxhCiLfpzx+lY1d/Wa42On/ec3+hyWJSXl5mxOHLyB27sTATq5oygW+PmFPV0ImKeZ9zG0Ohmzh7BsNfOZ8T0B9C2QlucQ/vs6pi3dIzswi8VUsZXatmDhjPC0cIOHFZcJW7ODp+1LUtLUwtq9Lj8G+tK9ljYpcRvrre+zYsJonRt3ZOKcPH52g5TIK0uI4u20pS/c9ocmoRcwd5oGhkmC/WUrSi1sc2HkQqfsIJnav/RUaPRmlJQWkvc9G09BCwb/3r05yWSFJL0+zeOYW9AcG80Mfh09VyqUU5SZx/8Zt8s0b0d7d4Q/vcbLiHOLOhjBu9ROG7thEb1udP95FeSmZ764xa9Ac9IZvZ2n/Kj8pU05pfganV37LvRojGNfWnqzj8/EJzmDuni100E7i4rbVPK87nzG2Nxg3Zj2V521kbuv/xHgXXy+u/x2gl3OBwB4LsZuxm4mtLdH9ifea8AUoSjlEUN/NuM3cyqj2dop3CuMec+LaAxzaelLdQBtVJYGMVgsNNRXuh41m7iVTZi0eS10zGdsnDOa6bSBLRnfEyrDcQysn/hbHLsbi0tGL2raGqFecJYXxlwmPSKaljxfVzfRR+6jplyORJLB53EgiDYex4pvO2JtpI0+5wMTRazHyW0hQ+6oo3VjJiE1J+H43E89a1mj/ljPq6+fHv/TNwpRLzJ22CYM2oxjS8ydAT/jCzIhl9dw5vK/cnVG+Xalqqcv7+3tZGHwDF6/BdGtdhfgzqwm7KqPX0EHUKrnE0rB71Ow9lB4tapC47zs2PdShd1AAbWrboYjymfmas5H3UHasT6M6VTBSRNAAWV48505cQ1q1GY1dq2DyUZslkIZKuB0+m1XXYeDI4Xi6V0ZVnMjOH3/knrwRvr7dqKlxl8ULD6DmPhD/Xq1wqGCX/5cK8DcWXph8j7Wrwsi3aIG/b0+qW37pRai4YpLKFDGJBTuyX7qakafeZ+OyLcRYuuM/xId6Jv/6A+g3dvPj60WpTwkP2UYsVQgYFoDLT4CewOuluK5RUv6CUP2r6ivLJ+rsYa68ENHIsx8edcy/KhvFiURsD+HoU3W6jpr4BdDLfXuXUycjydRxx6d3a6z+hHPvY6PEedy/fIrz95Np2MWfti5f2d6v6pVAlitFKpWjrKpabm/4r05l+URfPUn4wWs4+kwgsHW1n5ELy4rSuH9mH5sOv6TRuDkMd7eiJC+LdwkJlOjaUMlIwvPL+1iz7RqVB/7I3O4WvH15l2svVWjc1B0LfeFWTyDFF8hyhQ1WTmbsA3ZuWMVDA2+C5/RB+7OuyvLTiY7czcLQg0RnW+I7dS6ju9VBUy4lNyWaq+cvkFepP74tLX5VOnJxPrH3I9l+7D4tBo6jQ52/IIKqvJiUmLMsnr4ZnQE/AXoKRyJhvUgUpONCkIA/muQlIhLOhzB65WMGb99Inz8D6FFG7vubzPKdidbQ8F8AegKPfzEJTx6jXLshDkpFvDs4m66r37Pw2F68zMUUpb3glbgGVYsuMG7UGpzmBTPH42+g90fH+8/LLy3g2dVTXH+Whig3A4lpA/oN7ISTUhpnwn9g+uIzmLTwpl0rD3r37EIVU41PIW+A4rSjBPZZh8u0LYysAHrp0Xc4e+0BZrVqoCbTpaqzMzbG2qgop7IqoD8XzIPYPLMH1kaaRK3wY8o1O37YMJXGVkaKLx55cQqnQtcS8d6OwUEDqWtrQEniZdau3oe8ng+DezbFSk/jJ4dqCmFjh3NGdzDLK4Be8skFDFr6Ev+1i+hR2w6d5GMMGbwaqyGrmdCtFuZaBTy5cJwjN+KxquaCdsZ9rjx6j33zHng3Nub5heOcu5uMQ8t+DPZphb1yOpEnj3I9XkzVWlXIfHSFR+9VaNqtL41Msrh08iR3k1Ro4TOMPq1qYlwRFk0YLLm8jOyEZ1y7EsmVqFhMG3oxsEcrzEvjiTh8jGixOdWsNHgZdZ03Yku6+gbQwa0S+hrKiEVJ3L1+jccv43j97DaXHonoMvp7RvdpivXnGj0BlOXGs2bOLN45eDNyoAD0VLizcz7LzsvoO3Ikng0dybq7ndkrL9Oo31AcEw+y/ZEm/caPoEM9R7KvrePbdfdxGziB/h1cMRVwjayAZ+f2sONiCq5dfPBsUh39kjcc3bqNu8WOdOvtjVtls4+A/MPkfLBjNsuuSOgXOEwB9OQJEcyaswUajSBwQFsqayewcdZs7qs0ZUTgABpU0iP1+TVOnLxJkYEV5pr5PLn/nFIzV7p0cId3dzlz4TYlFg3o078njarqEHfjHKduxqFvaY9Wfjz3n6dg4tqGDu5WJN27xIXbCVjU96Rvz3Y42xiUH2ySAl7fv8TJM9dJV7GjlacXTauq8vZdAQZGZmiXxnH+dCSxhaZ41Dfl5rnTJJQYUslcncTEdAxqtcGnZwec9fOIunCaG7Gl1GntSYv6VdFXLiMj8Tk3L13g0p2XKDu0oHdLGx4cPcoTqQ4Otjqkv0pCu2oLevXqTD0nk8+uo2QU574n+t51Ll6+RTIOdOrVHY/aprx/dotzF6LI17VEvSibfCVzWnbuiJ38Hfejonj2thDL2k3p0KYJjkYfELeU7LcvuBsVxf3nSehWcadlo8rkPr7EzbfKNPDwpL5pPrcuRvAwS59mHbrQyCKXXZs2cfV1Pra2ZhTkFGBSsxU9u3WgjrUSr+9cJuJaDPrVm9O1XSMMpGm8eHCH2w+ekSU3o0Gbjni4OaElLeZ9/FOuRV7g2sN36FWti6uTLvcO7+Ty63yqt+hOn15daeVqScarh0Tdvkd8phxHt9Z0bN0AC7VC3r18yM1bD3gVH8ODWw8otmvD2G9n0LVG+dVtWe4bIg+HsHrLefJ1q9OxZ2+6dGxDFc1MHt2J4vHrJPJKlbCu2Yi2Ho2xM/h0zSyXlSF6H8+965Fcvh2Dkk09uvfpjttHzVoxCY8uE7piLadf5FCjZQ96de9C24Y2ZL16xK1b94nPlGBXtyWtG1jzNuocV19kY2Rlj0bGA27GiqnTrjf9uzfHXC4i8eUjrty4R1KuBNu6HrSsY8SLS6d5lKVDc89etHI2QPQ+jvs3b/AkLp1imTo2dVrg2bY+2oXJPLhylqvPMzCwroRO5j2ux5RQs00ffHu1xOJzcwGZmMx3Mdy+cYuY5CxKZFpUdW9D++Y1kSQ9ZP/6ZWy7GINF/Q507dQ9jaNBAAAgAElEQVSBjl08cPj8i7c0k0fnDxB84CkNR89imLu1wutcIkSmUVFBVaWY2HsRhASfRK/jDL7tbEzik5ucfyPD0cYSXT0DKlWrjPnH/bkc6Ck0egZdWTzMhesnDhH1VpWG7TrToYE56fcuceplLsWvr3P6uQpD5yzAv5kN+Wkx3Lp6jQK7nvRq8gm0CWOXl/6Ge1cucvlONCXG9fEd3B2r0ueELvyRXVEpuLbtSadOXenVqS46shIy4+9z+NAJokW6uHfoSedG9pSlvya+yI6aVrlcO3WSGy+KaOLZi7Z1DXl67QK3YtIoLixGx8mdbl4emMozuHP6MBee5FPF1ZrUJy9Qr9ONXg2yWTk5GO3+a5jklsGB3Qd5o1yZ1h3a4ljyiKPnnmDS0pe+7qaKOMdnHohwblIN0ePr3Iotw73HYAZ5N0RfWUJRZiJXz50nOjWPvJxc5Np6GDu60btLG6wNVRGA3pvzIYz5CPS0EBdm8PTyea6/zqC4IB9Nh8b07tEWWx0lSkXveXTrEpGXbhAvtaffiDG0raqrsI8syUsi6sJZ7r18R0LsY65GvcNz7gEW9/slgCZ8vAthhlRRKs0n8eBsvFansfDoHrythQNOqvgALIo5x7iRy9Ht158qmS+4G1OIW89AhnVriJ6yHElBKrcuX+Jx9GuSCgzoFDAUj8p/hTb7t0Om/yKNnpjbW2aw8q41U2YPphqxLJ8wmYd2g1k5ry/WqUcZ4LuB2jNDGdvGHiMdrZ+pz4vfHyXQ50uglxV/gx2b9hJfWMy7V89ILKvE6LkL6d8si9ldR5LUYgFrx7fBXF+duO2j6b+1gMnrluLlbK4Isq4IwVWUzNkt6zmX6US31lbcO3Ueae3u+Hk1xtZI+xcoLpIJGxv4BdC7u3EUE/eXMW3TfNpXtUaz6Brjes6gqM085g9viY2RMu/u7mbyxDVI6vZlWL9WyF7sY3nYbZw6+jOgqxuFd7ay6vB7ek9fwoCWZsQcmM+Udfep02s4Pq3seXlgBVtvy2jn609XNzPuhi/jWFoNJn0/Ho9q1nzQ/2Q9OkbwyQSadO2IVsw+lh9Kp8/oSXRxVePM2hmsiSyh3YAhdKwu49SG9byy8mTqhIG46qWzZ9MOUkyb0bNTI7TTzzFnwX7su37D8N4/0ehVAL3Vc2eRZF8B9EzLOLtqCsHRVgwbH0T7OrYUPD3Ot/PCsfIaiNHz/VzLrc6IbwJpWdMG0fOdTJt9HKcuYxjSpxnW+uXxb6Vlhbw4v4c919Ko4e6KLP4+ryV2dOnuiVsVSzR+wcby/o7ZLP8M6JXe2cL4xaew8p5AUO8W2GnksGv+BE5lODFsTCCtaltTmHCb4B9+4FK2OV36+1BbPYG9Ww+QqudKLx9vHMVP2bbzAkZN+zPSzxO1NydYtGgrmaaN6denPepvz7L94B20a3fCx7sJZc+OsPtiKo18xuDv3YhyEzs50rxown5cxLViN4YIcVyLL7Ak9AoW7foysJ0FNw5dIEevJs1ra3Ji8xru59vSvY8X+imR7IyIwbnzcIb2cOXt2XUEn0ikXu9A/Lu4kHn3NFee5uHk1hQnrUxevRNjbSjh+qGdRGYa06WvN7ZZd9h56AEOHQYS5NcJO51yO8syUSxnDkeQpF6dRpWlnNm+n3Snzgwb1gubtAusXrKe6xl61HapSZWq1bHTKSApTYpd/cZYZESy5eATKnf1Z7hPC4yUQCyK4cTuo7xTq4pHQ0tyMkvRs6uKcswhQo7HUbPjIAZ7OxEdEcqWk++o4zWEAe7K7N0YwpMSW/r5dkfzzUVCwyMordyRUaP6Y5FxhfWbjyFx8mT0wMak3LnI83wj3N1teXp0O5eTreg30g/r7LtEvSqiepMmWEveE5cuxtzOirjIvVx4UUgn/7F0dtEj5vZFbkTnU7lhY5ReHmf/xUTq9QmgoWYcF6NSqdS6G+0cConYFsLptyb4TJiCt3PF1a1czNvHEWzbHkGBRUeChnXFKO85p4+fIlZehZ692yJ7dZrtey+h5tKbMUM6Y6tTrlXJjLml+GgQ2zSkjnYMuw/cxKjZIKb4NqNcYS1HnJfC2X1bOXYnjY5DJuPtokvcw2tcfZSGo3tzNBPOs/fEY6p196Mu99gYfBbtxv0Z1MGemMuHOPtCDe/xs2mj9ZyTp6NQq9ORVvZlJKSXYuNkQ/z5UHZEiug6YR5dLN9xbP9B4rTcGerblKxbR9iy5xrG7YL4pr8zMSe3sTw4Ao1GAxnm6UT81UMcfyCh26QfGdy0AgTJxaRE3+TIwdPkO7bHz7Maby4dYNvRJ9Twmciojna8OLOPkEO3qTlwEkPb1EBLCGX4uTJRAHrnKoDemHKg93mSFwmg4gS7L6fRdvgo2lpLib1znt0Rl3mbISIlIQlVx5aMnjKeTrXMFLyMCo1e8Bqe6HdhQT9HLp6/gWqNDni1rI52SSax965yPc+axo7KnFy/gNO5tZjy3UxamGRx5+pV8m2706OxSUUzysh695SI/RHkVe1IG+M3hG7Yh3rnaXzb3ZFHp3ax9uADek5aSLf61opwZkIbyvJTiDq5iaU7Eum/cB2eZikcW/cdFzS6sWKGBzlRxwiNVGfYiGbEHt3KyVQnxozuhXbKdTavDiW1ih8/jPfgbcRm5q08jHaDTjStaopJlZa0d05m2ZRNaA9YRVDl1xw8G0Mdr360rKRN+uOT/PhjKDLPBSzzcyb6ZDCzlx/FuscYhrWtxKvTW9h2W5XpK5biYVnA+a1LOJpWk0njOpN1eilzdmQxZMkKfBtalNMJ/QToeenncXnHSvYlVmX6VB/0026xeuFKEqsOZ+W4pjzYH8oj9cb0b2vGzmkTeFF7MqGzOqOUHcOeVWuIs+vLhP4uFL8+zdTRa7Afv4ul/X56dfslSJL/EtATXpGVURB9hjFBc8ltM5Zv+9Qj7sQalp8oYubWjXR1knIhfD0P5Q3x867J9RUjWJfUgs1hM6n1J1pF/HZI98s5/nuAXs5VRvYch7jPVpYPdsFQU87LbSPpuSaJCZt24291iQCf1dT5bg8TPazQ+XhX+kkwxe+PEOiz/guNnhAPsrSkFKlMjiTrMUsnTCTK3I/V37kR6juB9NYLWTXWQwH0EneOpXdIDt+sW0H3muYVm6xi1iAuTuP4D+NZeDoFd59JzBzcHjtTnX/AY/ZzoBe1PohJh+V8u2k+batYoVFygwndpyFqNYsFQa2xNdagMPUy00ctw8h7BiN7NEAnP5KpYzZg3WsWgd3qoZlzmsljt+A0YA6BXq6U3V3FuFUv6Dx5Bj0aOpEfuYiJmxPxnjqNbm6O5Jz+nonh7+kzQ3h2QrfC7lD07hWJxRrYWmjy/ORGFu17Q68x0+nV0p6nO2ezNkof//FD8aihy51Ns9n0zJLAb4Zi/jSMpcdz8Zowgk6ulSE5krkzQjBs+wtXt78E9EzEnF4+mY2xtgROCKJdLRsKn51i1txQTLr0x/DZAaIKajFyogD0rMmN3s20mUdw8BzF0L4tvrABFNT3T0+t4btVJyir1pnx4/1o5myD1j9wpPkp0Cu5GcK4ZWew6TmRET2bY6shYu934zmWaseQsSNoXccGFdEbwpcs5p5aHfz8fKhvIGLr0iU81a6Lv58PrrpZhC5dxkuDhgz296GS9AHLl+5CqYY3fv06Yii6xIoVB9Go3RPfvu3QyzrHipVH0a7rQ0C/djgYfjAELePB3iWsO59LO//eOIifErp8B+J6fozqWp3M1BR0q7vhapzLljWh5Jg2w29gD6xK77N2zS5K7dsxyM8blWc7WLPvCZU6+dKvsRonww6Sad2cHr06UVlHpojVqpzxmM0rtvLKvD5+g32oVfiEDau2k2TXjMFDfHAxLv8ckBRn8jYhC2VtPVTzHxKyMpxU2y4EjvTFTfUBwUs3cFfWAP/hvjQ2S+bo5jAuxsmp2awZNmXvePY6F8dWnfHu5I6ZEE85L5rdq1Zx/LGUlr6D6dHSBStDVWIu7SDkyEsqtx7IkB41ib+4jbCjr6neMYD+jZTZG7KVGHkVAoYGUEs/m/M7VrPlmggPvwn4OOewPWw/GXrueDfQ4tLJ07zTqIFHYzsyYl6SpWRNo5qmJD5/RrFVcwJ6t8JQXaBqkSMX53B292bOPi+my+DxtDJLYv+WcK691aRh6yboZMfyJlOCuZ0JGfGvKDJyZ1RQT2yVk4gID+Hoc3W8Rn1uoycl9fk5tu84RYFVZ0YNb0X6pV2EH7mDlWcQI3o0QCn1KXs3rOfcW138Zkyna81y8FGQkUxqVh5qxsbk3D/Kpt03MGzix6zADuhW+DdJCzO4cCicY7ff03n4NFpbpHJ85zbORCvRqH1z9HMTiEsuoHKrzjgrv2DXrsuYdxrPpB4OPL24j6177+HU8xt6274hdF0oz1XrMiSwP41rOmCgKuLOqZ1sOxJL86Cx1MiNYOOuZ9QNmM+YDjYUvbnFno2rOJTmzJT5U7FKPErIlrMYe05mei8HXlw9ROjWK9j1/pap3auVz5+CVK4c3c6OM4l4jvuWPg3NSX91ldC1m3ggb8GP830puX+UsP03qeU/jeEeVX4eTP6fAT15GZmJT7h45gr5ti3x8XRDX+F5WR7HXFpWwJv7EWzYsJ/iuoEsn9oLM005mXEP2Ll2MedyKtG/bQ10bBvQoYUzOkKM4Lz3vL53hesF9ni3cyHvyWnWLQsm1rQ9k0d2QR5/l1yr7nRv/CHChhCnOIPE+GwMbE3Je3KSdZuOo+rxDd8PqkPMhb2s2nufPtOX4O3yARwKG2MJbx9HsmbxJrS8pxHonsOyb9cRLa7M2LnTcUw4xjUdD7oaxrJiSSiaveYyr58b8ux3nNuyiOWnREwIWU391LPMX7KbKiN+ZELbqqgoS8hOuMiPk1aRU9ePDg5KWDfxopWzKWrKZWQm3CL4u5Uku01iZWA9MqKOMnf5Eep9s5iR7mYk3DjKvNUn8Zi1Eh/7XLbNnMgNp5FsmNGOnDvbmTbrMj2Xh+Nbv9wm4RPQe8KQHevxyL7KvGmrUPdfwqK+9SA/nciQ2czenc7Unetxk6dRpu+IXs5DNi+cxz2bQLYu9CLn1HLGbEpn8u61tDcBUcp1ZgbMRGfojl+8uv0C7P8ToJcffYZxo9fgMHsts1o6Inp0lFETw3BbEsIwq1i+HbsApaZD8aytQ/rLG9zPrcKoKaOo/cuOvn8WZvtd5fz3AL2nYbTp/yPO08+zuI+jImyQ6MaPtB12lO5LjzLRNYohfVfhMn8vEzwsvxro/eQTkBvrRjL7miMLlvYlctJwHtaYTPBkTywMNXkSPJSgY9rM3TyP1nYmaHz2dZn3+gJr1+wmvhTQq82QkQE0dDJG/Rfd7H8O9F7vnc7wjamM2fgDnavboJ11lqD+C9Hss4wZ/dyw1Feh+P0Vpo1ainH3WYzq0QDdgmtMH7sa8x7fEtStPtqiC0wduwGr3rMJ9K6H9F450Os6dZYC6BVcW8bEda/xmjZdAexEFwXgl0A3Afg1cELvA64QZ/HgciTPs5VQyXnMvnPv6DFyGj1bOvJs12zW3dZn0IRhiiucu6Fz2fjAiKEThpC3dwphr2wYM3ssHs62lCVFMnf65q8HepZyrm6axepbOviPFa5n7RE93MfMRceo3Wsw1rH7ORxvwaCJQbStY0fO3RBmLL5Mrd4T8fNqgODL8SHJcmM4FB7OxacpFCtb0M6nP52b1cakwmbvp6vpp0BPEn2Aad/tQ6fNGIL6euColULY7GlcLXFlxMhBNKluCnkJhC9dzD1VFwL8+9LAJI9ty5bySN0Vf98+1DPMIWzZMp5q1iPArw9V5Q9ZtmwXyjW749+vI8aiq6xYuQ/Vmj3w7dsew+yLrFx5CLXaPfHr2x5Ho4oBAfJfHWfxquOUmNbBxa0yZc/OcSVOhoNLbWpVqUqDuq5YKSewbnUYIvNyGz07yRPWr9lGvlUr/AZ2Q+3FLtbue4xTx4H0dHjLhuDTKDXqR+CADthXmOIJNnrBFTZ6AYN9cBU/J3hlOHGW7gQM6o3rB5s9eRmprx5w+1EcYpmI+5FXybfzZEjQQNxUH7J5RQjPNJsRIDyX3WL18q08UatFrz6dqGaoiaauPoZGBgpPa4XeSi4m+dkV9oSFcfzOe6p2CGDkYG+0Xh8h9Ei0AugN7uFM/MVwthx7TfUO/vRTAL1txMgrlztjWEm4e2wjGw7HUadbEL5uxewKO0C6rhtNbEREXr6LQaM+9PGogZaaJgaGOqQ/OknY/ijMGvVjzMAWH4GTrDiDiJ2bOPu8RAH0GinfZXPIAeIMmuDbtzU2Wuro6GuT9fwMwdsuolvXh5mjOqMvTeBUeAjHngk2ej8Bei/OsX37KQqsOzN6UBNeHVxP2KlnNBj2LYGedVDLTSQibC077+XRadxsAprYKWQjL8kh9sk97sekUlSQyv17MRg26MuMYZ8BvaIMLhwM5/jt93gOn0ZTtafsCAvnoVojhvh3wEZTBU09AwwN1Hhz4zBbdl3DqvNEpvRy4lnkfrbsvomN1zeMb2fM06vHCAnZw6NcYzwHjWZYDxcSL+1k2+FYmvoNxvLNTlafzKbblFUENjNEmv2C49tWs/GaOsPmzKN2wTlCw85g0mUqM/s4EX3tCKFh5zHvNoNpPaorll5JTgxHw9exM1LOyIXz6FLHBFHSY/YEryEiwYqZi8ah/TyC0P03qF0B9H5mGfgPgZ6coqy3PLxxhddiB9p3aoa17k/phOTkvH3MvrD1XM1148cFQTjoQ2bcQ3as+o49T2XUsdLAvP14pg9qjmCSKxWA3t1LXM2zp0fnphhLs3l2aT/LVu5EZN8CrzbVsKjSXWFK8yFJS0QkPrvD9UdvUVYp4MHl68gajea7QS68vrBPAfR8pi/By+Xz8Gsy8lJecDRkKSdSajGwnQ3J+YXEnzlKceO+NDPVwtmjJRrPTjD/hx3UmrmJWZ2doSCDh0fWMTP4Nl4rtuAlucrClUepO2ERo1s4CnZGChu9heMW8lzXFTNxMR2mLWJYczuU5GIyE6PYuGAFSfUmsTKoPpm3jzF32RHqT1rK6EZmvBOelx+j8dTlBNRS5dK279kQpU3gN/6oPQpn/wsnpnw3Eme98pH6CPRWPWFI+Frqxxxk4qSNuC7aybyO1aFYRPSxFQT9EEnvrYfxM4rj7MUnSPWMSD63mRuGAYTO68j9JcOYdbsaW84tpa5go5dyowLo/ZIzxtdq9MTkR59l3Oi1OM4LZm5LewqeRzBqbDA1v19DX+1zjBx+jE7zluPtrIlcVQt9Q2OMDHQ+Ue78Lkj2r8n03wP00k4zoPNYcjuuZve3HTDUUSPz9HQ6zXnB2JBw+ppdYbDPalwW7GNcC3M+Mzn7KNnijOME9VlH3WlbCWxrja46CiNjGYJxuhJK0jwilk3maGk7Zo/rwvM1AaxIaMLqxYFUN9Pg0JSebC3xZs3cAVQyraDgALKjT7N6/XF0mvsysI09z46EcDTOkAHD/XGvZILGz8BeKlvGB3JObyhLJ3RUeN2WvtjFoLH7cPt2NUObO6H1eCMDZl6m49xF9GvkiIEalKRfY/qopZh0n82IbvXQLb7BjDGrMO8xm+FerugUlGv4bHrNZpiXK7KHaxi/8gVdpn5L9waOFF1fwYR1r+k6bRre9R0piFzMhM2JdJs6Ba/6H4CehCeHl/PjsSwGjg2kuvgm32+4Tlv/b+jW0oHoPXNYe9uAgPFDaFXDgPtb5hH80Jih4wehdHo2c04U0H/6fPq3qI5K+gXmTA/FpO1oBvds8jMbPVluImvmzSLJwYugAV2oaqFFbGQw3297SVvf0XRrVYV3katYsj+FroMDqZl3kmX73+IROIruTarx/sj3LDyZR+eRQXR1r4puxUkgzozmwJbtPFN2pqdXK7TeXmL32TiqtuuFV8s6mGp/AlAfJsfDnbNZdlVO/+FD6NSwEsr5T1k9azEJFt4MD/DGWe8xi6evJbtyL4b5daGGuTrkv2PH0kXcU3dRALn6RgVsX76URxqu+A3sRV0DEduWL+OpVl38fHtThcesWLYbZedu+PXtgFH+NVat2I9are4M7NMOA1GkAuhp1OrJQB9Bo/fJIFpenMTelfPYdrOQlj2H0dethH3rNnI1x5pug8fQu2UtdPMfKYBevkVzhUbPRvKMDevCKbBoge+Abqi/3M3a/Y9x7DCAPs6ZrPl+I/HGHZk4zh93R12FRk+e/oiQVVuJtWyI/6A+uJa+YOPKcOKtG+If0Js6RuWIsCj+Ehs3HyLDsi0DvO25FR7KC7Vm+A4fSAO1B2xeEcozzeYEBA7ATfkBG5as5HJ+TYaNHUHb6oaKdYdyOSeZMGxlOSm8L5IhGL6+PLmZzaeTad53CB6G0YTse0Tl1r4E+rgQe34LYcfjqek5iH4NUQC9WASv2wDqmBRweW8Yhx6W0KrfENpZJLFFodFrSJtKhUQcv4hq00GMH9QRKw05Skoyku6dYvWqXeTad2DSpABqGqsoHFYkxTmc272Zcy+K6TJkAs11nhK8bgtPVZswbuJQ6ltpoKQkIenhKdas2E66VXumzhxObc1kToVv5ugLrXKNnvOHrw9Bo3eW8O2nyLfqzJjhHqScC2HtzkuYd5nIdD8PdHNjORq2mYg3KvT9ZjKe1QUtTwkvrx5mx37hunYgParksmvfKSRVvJk+rAPaHzR6RelcOBDOsahUOgdOp6X+K8I3buJ6cX2+mT6KBlZqCtoZJUp5df0QW3dfw9JzIpN7OvI88gBb997C2nM0Q1sak1MCysXJnN61lfOxWgRMGYV58jm274+mydBROKYdYOmmB9QfNI85A1yRvn/EkS3r2R1nz8TvJmMef4ywrWcx7jyVGb0deXn9KGFbzmPWbQZTu1VVzJ+y/Hdc2LORjQdj6DT9B4a3qYzozT12hWzmTlF95s72pfjeUbYcuK4AekNbVv6581BpJo8vHGDjgec0HDOLIQ0sFWWL897z/O4NnmYZ4dGpBRZqZRTm56NqbIquImaeCsoqUjLiH3Bk9wFSLTwZP6QNggI9K+4huzauJEpWn/618th5LBr3YdMZ7eWKmiiF6FsXuCxywKdbK8w1yq/M7xzfxJzFOyms7s20mfPo6WZYvq1IC0h4eIYNG06g22kiQ1xy2bMhlJQagcwfVJvX5/ewcvd9fL5d+qVGT5BPYQb3ToeyYMM5bFsGMTmgFo93L2Ld2RwaD53DTJ865D44zry5K5B6LSF4XGvU899za+8afjj8njHBy3FJOc/CVUeoN/FHRjStAHqx51k6bSPyduNwzzlI+D0tRn03l2519Ml6e5vNC1aSVH8Ky4a5kHXnFPOXH6Le5CWMbGBK0p0TzFtxlCbTljGkvjHJTy8Svu8Kynb1cHOpQY3atbA10vx4vS4AvbcXtzBq1SOG7VhHs+RzTB4/l9LeGwif0BLVohwe7F3EpK2JjFo6geSwRbypE8isvi5cXzqK7XIfts735NWmsQzZkcecvQcZWF2FnNRrzPCfjcHQHSzq54i4MJ8iqSr6+jpfXu0LYLM0n3eHZtFldRo/HN+L1wc/GeHq9uU5xo9eg+N3G5j9f+y9dXxU19a4/4xk4u4KJCEKSSCEQIAQ3L24O0VKgUKd0ttSrFBaKNIWCm0pUqRAcS8SIAkaIASSIIG46/jvc2aCVN73dy/w3nu/cM4/MJnZ+6z9rLX3WWfLWs18KL++j8lTVxI6dzmDreMZ1XcJUZ9s4OOeAYZ4DcK+P4nCVHT0/m981ZpadRUcXzadObvL6TfjTdr7KTi9bgmnLLsz543OSC6soM+EFdR9/Rvm9G9MbRerPyybqsrySElYw+vjNxE6fj7vDm9OLScFKfu/Z/s1KRENgrDW5nDxcjYNeg6kia8D1Te28uHCQwT2H0dLp9t889V+gkZ+wJAWxoMHhjfT7At8t/wnqkN7MqhTFG62pmirczj6wwr25dRl/MReBDhZP97ErlOrKco6xaKpb3PEpAfz3h5IdP1aWEoL2D7/A45qmzOsZ33u/vYdh1XRzHi9JwFuNkh1laSf38y0ySux7TaTTya1QXf7V95841sce8xizviWqFJ/YerU9bj1eYcPhzQi5/A8pn5zg45vLmRim1qk7/yI6Wtv0XnafMbHeXNr2wdM//EO3ad9xriO4TUOkJqLmz/lreVJNBswiDDFTb758TThfaYwvqsf53+cw7IEK0bOeJ9+oRL2rXiHry/YMmbm+7RzuMHnc74gRR5Kj54dqSNPYcXS7djGjuK9Sb0J9HwqKKW6nDvJp/niw0954NWOcRNH0iLEE0XxDdauWEemXQTtG3ty4+AuMqyjGdyvI76KDNZ9/QM5jk1o29idS7t/IcutFUP6tCPQ3cr4IKjIZN/GDZwv86Rz13ZE+Dkj1VZx88RWtpzIJqLra7SO9MPmUUg/YbN0YRb7vv6QVSeq6DphIgM7NsHVUsrV31bz85liIlq3wav0LL/GVxDTtz8dowOwkuoovH2Wlf/4hERpOKNnTKKReSZrPpnLBVk4o6dPIEJxj2//8RlXTBsy5c3heJSfZd7cn9GF9GL65O5YPjjA3HlbkNTrzZsTOmN2fy9z529HFtaHaa+/Rn2vp0Jz6NVc3r6YpTszaNh3LIPb1+HMin+w8Yqc7mNfp0fTWuRf2s/Ced9S4BrLlDcG4152ns/nr6XIvSVvjO2K7upPLNh4kdrtJzClbwNu7/iSr34+g1loHG2bhuJoZYOtJJuDW3Zwz6kxo6eMI6zqAl/PW06qUxPGTB1HnL8rwoH2ilsH+XzhSi5qQ+nZoS6p+3/hqi6CERPH0cziCsuWLOOirAnjJ02kQ4g5yXu+Y+nqnZS4NaJDq0hc7ZzwC6lHaICH4bR0aepRth26hs69PrU1yRxIzCO8Q3+a297iyy/Wcd88lH7/PDIAACAASURBVF49G1N+ZR/bTmQT1n0iEzq4ceSH5Ry/b07XoYMJNs3h9JmryLwb06VTS6zz4/n++20U2jdjaFc/4n9exvrjOYS26kiTEA8c3f0I9LAg+beVLN96EfvwtrSP9sPOzgW/un4Unt3Iut2JeLcbyaB2ftw5tok1G04gD4mjXUw9XBzdqOVuwZ3Tm1iz8zqezXrSPcqeqwe3cDjdgu6vv8uIVv5Y18TJLEg7xfcrvuVcngcDxw0lzDafw1s3czrLlm4De+Mrucfx3y8hqx3LwNda42Y4eFDJtSOb+Gr5Nir929GtPhzcdYQKnw68N2MoIZ62hrFFrywmfsdaVm86hlu7MQxtX5eHZ7fzzdr9aANa0Sk2HFc7B7xqOVFweTcr18Tj03Mq7w8JInnvOr5an0jdbiPpG6Ik/loRtUKCUaefJeGenja92lMRv5HVW9NpPeU9BoaWs2PNWuLL6zBo5Gu4lyRz9PgF5BGvMapLba7sWsPS1Sfw6DmdOcNDuH7wR5au+h3vPrP4x5hY7ITYVDol968cZf23P5JqFs2Iga0wzU7iyJk0PGMH0TfahrObV7Jq81mCh7/HpL4t8ajZH2qYLdJrqci5xdGNq1ix5yYNRs1mapeG2OtzOfnrOr7ZfBaroHDD6fjychUW7g0YPLQxmccOcyXfnJAQH9T5mTysMCOqXSfCPS3RaypITzrAsvkrSHHsxILpLbm+Zx3rD2bTeuwbdA1ScG77DxzK92L866NoHOSGhVRHZd5tDm/8ipVHKxj8/hcMaVzj6GnKSU/4lc8+WU1hyCBGREvYv2kzmZ4DmDuzL/KUHXyy8Accu0xlXM/m1K3l8jhuH9oq7l0+wNKF36Fq+TYLRtTjzrGNfPrVPhpOW8z09v5U5d1mz9ovWH9ewpA3xhBuXciRnXvIcm3HtMGNub1rBXO/2kvI5M+YMaA1zvoirh3/nvc/3YBtz4XM6aRg16pFbL/jw5RZYwjhCl/MW0pW/WksmdKWomPf8I+le4mYsYSZPYNI2bqcj788QJNZS3m3oweHv/2YJQcKCItuiJu1GfZegTSNbU49H3tk6FEWZ3F63ae8/U0y/VauZmyYJUe/+ZTlv8OYtycRaVfEgU2/cNelM292c+e7GaM5btuDNwdHcWP9XLaWtODLb94luPAEb7/xMbec2zB+WGecVZdY/N4qbAYuZvXkEPbPm87K1EAW/7SAxk8NmTqdkvx7qRz+cirTfi1gwuINTGnri4ONBairST+0kskzvsXrreUsEPaaHlzOpLfW4v/OSj7u7s2O2aP4/LQpfUYMprG3BXIbb5rGReP8QsMivRiv6eWZ0TO85Tzk1J49JBfIcXexRCt3oXHLKHwsNKTGH2D36RRMvaNoHduYYG8HY0DkmqsyJ40LCac4fekBVt71adEqhhBPO7ISd/DDrgvoHb2pU8eP8MaN8Xe1xUwuQa+t5Na5w5xPK0OiqULq0ZB2wvKf1ZMAveW56aTeL8MjIABnK/OaNwohwfxDLl3Iwr1+Pdytn7zl6JRlZCTHc+L0JbI1TjRsGk2j8Lo4WJhQlX2d4ycuUqzRUqWxpmFsC0J9hBlBYRNTEdfOneDI6ZvIvSPpGBdEVXoSR0+nIKvdiM4tAihLS+TomVuY+kbRNtyNrOvxxKcW4dWgjWH27c6F45y+WYhPZFta1LUmPeko8bdLqdWwDa2jg3GqaZcyN4W927dzId+GsBAvyh/cpsoulKb17Mm8lsj1XCmhMe1p6FLN5bMnuJojJbR5B5qHuFGWdoY9e3/nnsoW/7puVGZmoncKon2bZvh6Oj4+IKOvyCX5ygXOnr1KhakzIY2bEx1aC1szqWH5JP7ibUqqlOjMnAhrHEWQtzNmUg3Zty5y7nIaZdXVaM08aNSkEXU9HVDU6FpblkPq3VxM7D3xcrU36NHwcq2q4F5KCtW23nh7OGP1aA+ncOLy7k3On47nZlY1HiGRNGnUAB9na6jM4tK5BNJySqlSCSciI2lYzx8nS7lhqePhzSROnjhLltaZRnHNcNfnkHRa+OxCo7imuGizSDp1nhzcaNm8PvLSO5xJuInGMYiWMcGQe4Mz526icQ4mrkkAupwbnDqfis45hNYto/H3sHvqDVVP0YPrJN8qwdU3AF8fO/JvJXEjW07tuoHUdpFw9+p5fj95iTKL2jRtEY5F2R3OnblCmWVtYiJqo86+wfmb2VjVjiQupgEu8nwSjh7kSPw1Kiy8iWndhgDrcq5fSCJX6kGjptE4aTJJik8gX+ZBVMtYwvzcDfH39Opirp48wKEzqch9AnGllLxyGf4RjfA1L+JCYhIPNU5ERDejUbA3Ftp8Lp46wsHjieTrHYls1Yk2MeG42xgj8GvKhBhewoncYmTm1rjVDiQsPBgXSSFJJ/Zz8Gwapp7++LqZUZxVjKl7CE2j6qK6k8DJpFQ0Vq64ONji6FqLwMAA3B3MyL95lJ82HkTj05ohA1ujyL7C8YMHOHM9F+vaDWjfsS2RgW6ocm5z9tgBjiXcQmPvT2y7jrRo6IvqfhKHDh4jo9qV5m3iCPGAaycPcfj0NaqtatGsXUdaRgWiKL7D+ROHOZWchZWbJw5mWorKpfhGNCWmYTAu1o8Cgedx9dQhDp9PxzKwGW2bh2FXfY/z5y+SWS7Dzs4OJ1cfgkKDDaf8jSatp7rgDueO7ufEjVI86vhipSkgX2NP47g4Iuq6Yjifq9eQn3GJIwcOcbPc2SBvPR85N08d4uDJK1SY+9CsXQeaBNpy/+Jpzl3LwyEwkpj6ruTfTCL+ah7OwQ1oWMucu9eucqcE7Bwc8PILws8Fbpw9xcX0Smo1aEaLKH+0uamcO5NEnsYcBwdb7NzqEB4RgIUyj6tnT3L2ag72AZE0i/CgKDWR05eycAiKpm2LSDzsjCeKhbEw8+YlziQkUyqzwdHeDicPP+qH+WNakcPlU4c5n5KHfWAjYppE4e9q+XhWT6etpiAzlcRT8VzPKsehbhTNo8JwVxRz/sg+TiZnopEIs8V6ZBYuhDRpT5cGtlz9fS8H4tMx9w4gODCI0Hr18HayQC7VoxbCgSSf4/jJq8bMGG1i8DLN59Thk2RJXAnxcyTvxhXuVlkSFt2MqAZB2CuE83gaSnLukHztFhZ+LWlY59FufR1VRVkkHt7Foct5eNQPx0mZw/1yC2I6dCTIIpcjO7eTlG9Pi7btaBYdQM2qpyHAeXlxFslJKZj4hNHQz47SvDtcuHIf1+BoQrys0OtUlOSmce74KVKLTXB1tsPS1o2wyAicTEq4evwAp65mYRccRcsWzfBWlHLt/FGOJd7BvHYU7VtGYlV0iT2Hk8C9PsHOSi4lJaN0CCYmKgRNejzxyTk4h7UgLtqHh2cPcfpqLh4NWtGnVSAZZ7fz9ZoDaN38cZKXknLpCkq/3nz+yST8bHVUFtzn/NH9nEsro1ZUa9o0C8e8PJ0zh4+RUqzAw8UOU2s3GkZF4mauJPXMr2w6cB3H4CiCHYtJuFJOk159aeFvTfbVY2zbdZJcmRsh9WpRev0a+jpN6BoXwINjm9n3wJMRbwzB/3E0KD06dSX3blzk9O+nSC3U4hXYlJaxkfi726CvLuPGmb0cjL+NRVALOrUKp/Si8DkD6+AWdO0cg3n2ZXZv3caZ1CKcQprTp08Pwn2erOS9GBftxdTyUjl6wqCnVipRKjXopRJMTBQoFCZIJXo0KhUq4Ui1VIbCxAT5nzbdCzHE1Gr14zhiJjW/0amVVFWrDYGNZSZyhL8/HSdK2LyrrFah1WMI1mkqpI56arOIUK9WBzKZ7E+pjnRo1DqkctkfD2To9QipqNQaDTq9BLkgx6Pf6LWoqpXGdshMMDMzfeKs6oWwAWrUaqGNchQKGXqt5u8/C7Gh5FJDfDgh24dUrjDsFTTc928+y+QKTEyekvORHDrhhLrw9i3EIpMhr6nT0F4TBSbCEXSBqfA74bNchhBOQKVUotFJkBnK6h7rRIjd9vgytEeQX4jbJCzhmRjKC2wN7dIoqVbpkAuymyoMOhGwC9+plNWoDDG9TA2pev4Q10uIBaUTluWkSP8U70un1aBHakiB80SFxhhhgm0I5YS4Wo9tQJBRrUKpMpZTmJo+llGwRYGvSq1Gh9RQRoi8r1FrDPlOBb0Knw3tQ7BVueFYv1rQrRCnSsihJdikRvPUZ6Hdxu8Fu/5zvDJjHDxBRpnhO6E9gi6Mn4WN5oJ9CDxlj++nURvjyBl1ozGEnpDITAzfP+o3SpXa8BuFwhSZVDi1bGzTkzaoDe2XKxSGflWzA8eQFktgg3B/4cGtB5m8pt5HdTzSq8BGo0YpbISvCXwr9KXHKtLrUKuUqAy8ZJgoBJuU1zCtuY+QykgmRW+wqRqGgj2ojPYmNbRLsFOhXjX3Lh/hwMkMXMPa0LFFACZ6wXaEe2iRyE0wVQj6FOrT1uhZ4CAzxlUTNt8b6q6R19B2CVq1MP48+p2pIZWcYOMatbFeYfwxnDhEwPKIc43VG+xJbWij0L9NhbELwfZUKAWZavRulP+pB8AjNoawIUYmhrHjD/qo6RsqlYGFwE8ufyKvsD3F1GC/xnFAo9EjEWxd6NNaYTwyxsgTXo6FMVFlMCyF4SSoYFuGfq7VIxP0KdiuMEYoVagN9iRDIehL6O96geVf6390P4VCaNuT9GGCDQtjumCXyE0RvjeOOca+Zxivnu6TTwaQv+m3Ahs9apWxnCH9lSElmWDLpijkEjQ1NibYj8DZ0G8fi2OMI2fQj9CHhD4oMdYn2KzMMP5pDXZuHLef6EmwSSFFGlLh2fPU6CLo3HBPYRw2ymd4lgj6kegN9qgWdiwoFH9JS/goDqQhhZfB7o1xMAUej8YGYWbT0G+E+Hd6o03JDekNhfv+kZ/Q3w2p7ASdGZ4hJkj1Goz9X9C9EOPVaMNC2xDswnA/o851j/QhlVKdf4tNa79HGTqIUR2C0CtLST21lVUH8hn7zkdE+wjjjSCbYI+CbQlpF4WXOqO8SoO8ckwf9fMa2aqVasP4JJcJzxYdckOMQ2GsEw5NGvUgtE/omwJroZ8a7FUnxcz8yYSK0UyEZ63wjFEbmEuFMUPgU5N32tBnDfYrN8im1zz5LMglMTwHq6hWaZEpTP/4PH4x/tkLq+Ulc/Se8hOezm7wwnCJFf03ERCG6X9DaNb/piaLsrwQAlrK8+5y4cx5ck08aRgTg++jE8wvpH6xkhdPQOztz8v030ZQpyI39Qzz35pFbvQM5oxrg6WygBuJZ7hV7Unvfu1xfpLt8n9o1pMsRc/bbrE8vLSOnqhckYBIQCTwtwT0JVz9/RiX7kFIi9ZE1LL5yyZtkZxIQCTwrAT0qMrzSdovnIC/gplnXer6uOFWO5SYFo3wsFb8NRTOs95KLPdPERAdvX8Kk/gjkYBI4OUhoKO6sgqNVoKZxV8Dp7887RRbIhL4DxEQthMoKyktLqG0WoOlnSM25sLS+1NL4f8h0V7F24qO3quodbHNIgGRgEhAJCAS+L8moNej0xv3RD+9d/3/+rZi/X8k8Oo4ejotyupKtHJLzE1Eo3v2jiAcbKlCpRU2bxsPQTzvpVdVUVJehczCCguhzv+hSr2w4ValQiIXNuD++XDL80phPJlo3EgvbL6V/+Wwxgu4wz9dhba6krKKKiSmllhaPHXo5p+uQfyhSEAkIBIQCYgEXpU9eppybsbvZdOus9Tp9R59oxwx/3MKNF0RSQdPkOcQRsuIWpgr/ho0VzQYPaX3L/Hbtm2kWzVnYI8W1HG2fK79FtUlD7h6/gy/nzhDnn1Thg5oT5Cn3eO4go+Y6ytzOX9kJ4eultKgfV9iw3ywfpLX/flVo68kPfEIvx6+hpPhFGa4Ia3dv//SU5KdwY2rF4hPuI5JnWZ0bhuDr/PjuAAvQCQ9Wq3uryeP9XrjiVWJxHAS8cklBJStQC0xxcLCHMWjr/QayvKzuPcwl2qZHT7eHjjZmv/pgIyOiqJ8sh48pFSjwMXdGRNVGTn5RSg1xuThyC1w9vTC3cUBi5pwNy+gkWIVIgGRgEhAJCAcWtQ/OmP+MuPQVHMvcR2vT1xJvfd/44OuXlg/nZ9MaLvuNkvHz+Ra4HgWTmiNvZAWQ7z+QkCVm8SKf3zAYboz560BNKxt/+yOXnUuh7dtJEXpTYCHjDKtE5HRYXg/FUD6sQDVhZzfvZR5P94ibux7DG5XHydjWtUXdFWTcW4Xn32+GYfmwxg/uAO+L/YG/5Sc6txr7N5zmjJLL2q522Bl506d2t44vkCvtujmKfYl5VA7rDHR9byRVRdy42I8R05eQukQSqf2LQnxMSZs1JY9JPFMPCmZRSjVeuxr1ye6cQQ+Qk5bvY6Kwjuc3PUzmw7cJrjbCIb0icPzab1UPuDQ5jX8cCST4Na9GdilMRYVqfz6w48cuwVRQvw5h0quXk5HXqsJXTvFEeD6Ip3afwq7+CORgEhAJPDSEng1HD0hXk7hQcZ2n43Lm1t5v5sX1iZ5HFl/EIvuPYl0sEIhUVOQ+YAqUyfcHS1fyJKkwWrU+Zw4HI+pVwQRgR6YPcdMYcHN4xy5aUa7luHY2/67HoYqbv9+nDQzdxrWC8DRrJgd82ayObcZs97sR4M6QpTzZ7tKMvaw6POD+HQfQ/eYAOwUQjy5J/HhqnJTOXMuA5dGDanr5kjxhTV8uOgM4YOnMaBd2At29PRUPEhgwafL0IX0YdSAjvg6/0+eZCmXD5yi2DOA0EBfnEyenv16NhbGUkqu7V/P5rNlNOrcg1YRtTCTShHiCz6JLfY89YOu9D67v5vP8lNaBk2YzND29ZDrVBQ9vMmGZUtIKK/N8HHjaB3uDvpyLu/fzI5z+QTGtiVQnsb+w9dxi+pC9/ZROJkKvp6WtKMbmL/oS267duKdt96gY5hLjZB6cm6e4ruFn7Drvhfj35rFsLYBSPV57P56IT+eUdFj9ET6NnUiftNy1hxIJ3zAREb1bIrjsxrV8+ERS4sERAIigZeOwEvj6OmqisjMKkQrs8TFywV5RT4Pc0vAxBpXLxfMSw8zptuHuEzfznsd7cg7+iVj5pymzex36R3uh4uVnMqyMrB0xcNeTllRAcWl1Vg6OaPMySCnQopLbX/cLLRkZ9wmt1KKc21/PO3MapxCHcVZ97ifXYjcwYvank6YyTWkHdvEB59vwr/zKHq3iyHY1xUziZL8nFzyC0oxsfPEx93eEMD46UtZnEdWXh5lKhPcanmhqHjIhrlT+K2yKW+M6UXDEB8UynKKKrRYWVqgLC2g2tQRb1d7ZOpycnOzKSzTYOtRBzcbKRUlBZSUqTC3s6U67wH5FXocvevgYW+JibApTq8i7+FDCsuqjIFJpTows8e25BJfz1tBaq2WDOrRiWb1LDm85F225DZmTL8WOJvrMLFzNWaTMP1zYnChRRpKC/PJLyimSi3FzsUDF3tL5JoiLvy2jLlrkgnvPYIerRsT6OXweMlcU5rNmQ2fs/RoKS0HDaZriwaY3tnCp0vOENB1NK1CbQ0BZ508fXC2Ncfoa2mpLi0gOzufcp05nl7u2FqZPZ5x1FSVkJudTZneHBszGWWF+VRggbunJ062FqhyEljwj2VoQ3rXOHqmKMsLeJCZZajPw8cTe3M5BRd3MHfBVrRRHXmtSxsi6rhhYy6hJDeH3IJSpFZOuLs6YmkqQ1VVSkFODoXlOuzdPXG2t36y9Pm0wvUayrNusn3Vco4WOdNx4GA6RfpjY2rM9fpCLnUZKZfPsW/jOvbftWHIhNcZ0La+kD4WvbKEXSvnsv++DX2GjaZtuDvq/BR+WL6a67IA+g8dQJjZQ9av+JZU0xAGDRtApLeNQay7vx9k99617LyupmnvyYzv3wpP4T2kIo9LSUfY9vMvJBX7MnTCePrH+SOlhAPfLuSHU5V0HTmJgXF+ZB79lrmrdiNtNprpw9phW/GQrEIVlo7ueLjYY/bnrRYvBIhYiUhAJCASePkJvDSOnrY4g10r57M+2ZWZX71N/ep0dq5ezLZ0X95ePoMoTjOu64e4ztjBey10nP1hNm8sv0zTUaPoERtNbZO7rP3iO1Qt3mfeqBDSDnzHgtWHcW83kFD5fRJOn6PIKYbebfypzEzh1LHTlNbqzsezRxBio+Ly8WNcL6im4MYpTqSbMXTaDDqGW3Bu3VJmr9iNd4uetGvXmZ7CQ+3CKa48qEZbeofE6yW0GDCGTpG1sKzZ/KTNv8aOPedQSXXcycjEvVEXmjgXsubTdziuDKdfn+50bNsA1bW9rPjxGOa166N4cJmKsOG8378e964m8qBCT/Gdi6RW1qFvv3bIUneyfN1x7KI7EWhewKVTZyjxaM+MWUNp6G1Gyv5fOHBDhZudlpuJZ7mrcaJJp740NbnM8i/Wke4SSdf2nenROZjLaz5mbZIlTaL80Dy8wqVMEzqOnUS/2Ho4Psqibug7au5fOsrhc3eQWVlTnXOTmwXWtOndj1gfJYd/+JzFv6TiH9uR9h060SYqAGcbM4NjU3HvEr98/RmrTpUR2aEbPXt2ok71EeZ/tgupfzPq2peRnJSMZcNejB/ZnXqe9lTcu8CJc7eoUFVw++o1JP6t6d+tJX6uxjy36oKb7Fi7lI0JKiKio7EpTyH+/A1DHRNH9ybELINFHy9DU+PomRdc4vzVdApy0jh37hburYYzrGN9ys+uY86SnaiDmtGlSxfaNw9GlXGF5DsFVBVmcuNOOUFtutM+wom0c6e5nV9JceYdJHXb0qlNU+o6/U0yRHUBl47uZuXKDWRbh9D5tQF0iQ0zOOJ/N19YdvcyJ89dID2n3JBl4cmlRy+3JzS6KY3q1cH28QyyjrzU85xLySH31jmOpajp0G8o/duFGRw91KXsXvUZ++5a0Xuo0dErSjvMkiU/o6zVnjEjexFgnseOr5fwW5YdPUeNpnOYp2E2N/XIYa7kXufs6XMUSOoxZMJoWoc6UZBxmcTkm9y8cJKETGs69h/JoLaBBkfv4LeL+PF0FV1GTGRAnCcJm77gq18u4RXXjWb+tpRl3efmlavkmvjSfchAWod7GVN5iZdIQCQgEhAJ/EsEXhpHD52Gez9Ppfe3GuZu/pxWTmbcXT+JgT8pWLB1HrGyeMZ3/RCXaVt5v4s7Jolf0Wn6aYb98CW9artgqb7OnIFjudVkLiuntsQ0bQMDR6/EZ8wCpveKgMSVjPpgL02mz+P1TvVQnvqKsXMTGbT6O4Z6PuTHn8/g36k34aTw8axF2A54n7d6RaG/fYSpH6yk8YjZ9G9TH8n9gyxbcxq/jgNo6lnOuvffIaPeOD6Z/hq+jsaH+oOjXzN9zU2GvjWZUHs9FUpz6ng6sG12f36lJ3On9sLf046yjL1MHzsXZdRQhrUPwcW7Ntpru/klSU3r3l3wrDjFnDnbCBv+EeNCUpg+az1Ovd9mUp8opEnfMH1JAh3/sZAhdbJY9NaX6LpPY1x7X66sm83qyx7MeHccMS55rHh3AWnhvZncpx2Bbip2L5jF2mQfRk8ZQYxLNt99+hlXPfrx3sRe1POweTwDVZ17nqWfrKIyuBdDezTHVX+br2fP4bJDR96a3B/n9J/4cHUKzcZMokdMCC7mT0666rUqUn7+mDmHVPSePJqODfypurqe9/6xD89OExjWtR7ZBxazZG8JXSdP57WmNhxdsYwrsgg6tImg4MCXrDyqZcAH0+nZJBArYdZKV0Hi1gUs2pJFi4Hj6dncldR9q1m07irNxk5naDMz1i9agTpImNFrQd6ZHdzUBhDdyIPza+eyr6QBk8YNoLH0LO9+/AtmXQYxvFtLnB/8zurNZ7GvF0sLPx07v13OFdu2DGxpT8LeBJyb9qZrUwcqVNa4urrjbPs3jp5eS07KQZYu3YK8Xg8G9+1AXZdHs8V/7dPlmdc5f+EKd/Iq/uLoIbcjKLIRYYE+WNcsK2tK0zm6Px6lRzC2uaf46dB9YnsPNSyBG4LUGxy9uey7a13j6LmRe207CxbvxCSkD+NGdcHXooD9qxfy0w0FXUaMo0+TOihQk3zoCOlqLbrCi/x2IA2/DqMZ0zOC7ISj3NGZUXUnkQNnCmnRbxRDO4Qgo4RD3y5g5c4U6jRrRwOnchKTbmMZGEPTQDvKSjV4B0dg8+AQ639LxrPNEEb0bIKDuJz7Lw3u4o9FAiIBkYBA4OVx9IDsX6bT7etKPt24iNZu1uT8PIXea/XM2/KUo1ezR8/84jLavfE7I3/+hn6+DphJ7rJg4CAu1p/N12+0wqFgN4OGfE3oBz8wpbUn1ve3MGDEd0TO+Z7XW3hilb6B10b/SMzcNYxv4oiytAStpoq0k9tY8OVu/MZ9zAd9Y5DfP8rkt1fQeNxchrUJ4OamD5iz5QGRHdsQ6GKFprIap+Bomjfww8bMmMC9Ou0QH7zzCaeK3Og6bAJDuzfBy1bOxpm92SHpw+K3+lLb1YqqnBPMGj8P267vM7FPI1wUpfz4j8nseOhBXIsGuNuaUFVtQmiT1oTJTzBlynrqjF/A2PZBOGZuYfQbGwl5cwGjfO/w8bTPoeeHzOpbj2vrP2RNih8zZw6joX0OX838lLSIAUwf2A4/h3K2f/YWm3KaMfPNfjSsVc22T2exvSSWmVP60qC23eMZqIfHFjFp0Vlixn7EyI71cVKUcmT5VD4+bMbEd2YRrdzNnG9u0HLCNHo3C8TuD/6PntSfP2L2ARX9Z0ygY1htSi98x4cLT1N/0JsMbB+G+vJqPlyaQOSwqfTzv8e8D9ZS4BVB4/AA7CTVaM29aNSiEX6udsZZK1Rc3rWIL3eV03HYaDrH+CLJOM4n7y2nuuVgRrZzZ8dXq9EE92JU/w64Kyopq6wiL/MaW1cu5by8FW9PHUGsaRJvz9mMWdeRjOoZTf7OL/hyZwqugQ0J83cGtRo7/0jCPFTsWbGIrYmlhHUbwsi+7Qnx2WB7LgAAIABJREFUcqxZZv7rAJRzZTNLVp7Eo9VgBnRryv92JkEn5FgW8mBqdH9y9IRDs1IUZkI+1prgpPpyknb+xNG7ChrENcck+RdW7b1HTI9BDOzcBDshfIv2z46eO3kpO1m4eDvSwJ6MH9UVX/N89qxaxKZb5nQdOY7eUbUwoZKk/Ue4r7fGv7aUA6vXkCwLY0CfhlRnl+HkE4As7TdW7csktv9ohneqX+PoLWLtoYeEt+1M81A3TK1d8PbywNZUT1VVJeWFmZzbu4Ft8YU07D2WUb2b8XcToeIwLhIQCYgERAL/O4GXytHL+mUa3b+u4tNNi2jtak3+pqn0+E7H/F8+o4W0ZkavxtEzS1pG+zd/Z9SGb+jr54CZ9C4LBwziQo2j51i4m4FDvqb+hz8wJc4TqwdbGTj8WxrOWcvrzT2xvLORfqN/oOmnaxkXoeHEpg1crPYiLsyeXSu+QdJtOm/3icHk/lEmzVpB9ITPGNbajwvLxvPppTq8/dE4ojztUUgkyExMUMjlNQEljQnQ828lsH3D92w4cIsGQ9/jgxFxHPlHP7bL+rB4htHRq84+wczXF+LYazaTekfiRDaL3xjNFZ8BvDOqC7WcrAwPfSEhtuTur4yftA6/1xcytl0QDg9+YezUnwmaOJ9Rce6kbFnIdwkmtG0dTOmdu9iEt6djTDBO6lQWv/Up6Q0GMmNgO3xrHL3NOc2YNa0fDWqr2D73bbYXNWPGlNdoUOvJKdx7v81m5JILtJ04j7Gd6+NkUcnZte/w4U41o2e+RWPVbj42OHrT/9bRS9kwm48OqhnwtKO36DRhg4yHMTRXv2X2F+doMOwNXnO6yLuf7sWz32SGd4jEzVxIVv5Ukuo/OHoVdB4xik5N/TG9f5r5i35C3qwvfaIt+HnJStTBvRnVvzXq6/vYezYT9wYRVMZv5FhxKOPHDKK5aSKzPtqCeddRjO7VgLQfP2HVKRn9Rg6lXVRt5IJO5SbIJRoKH6Zw9NdNbNh+Esumw5k+riehHtbI5cYk70/232lJO7iaZbvu0aDvEHrF1sPmf9mcV5x2joPHznDzYSn6p3fx6XXoTZxp2KoVzRsGYm8qg7IMDmzfzqHEDDQKBaUZl0m4VUStBnEMHjGatk1CcTb5q6NXfv8My5aso9ClOSNH9iXYIpfNX33B8VJ3+o4aSesgFyQUc3rXER7oHYlqEcyD/d/w9c7rmNrWJrZTJ1rENaT4yCqW7b5HbL/RjOwSbnD0hKXbH05V0GnoePrG+iKVypDJoDDjAocOnSZP7o63eRZnzt3BLaYvw0RHT3yWiQREAiKBZyLwUjl6ub/OoO0nGby19nv61zMhYfFoJu+xZ/GOBcSanOP1Lu/jPO1X3uvshsWlr2k7aS/91vzAiHpOmMvus2jgQC7Un8PyN2JxLPqNQYOXU3/2BibHumOdtZVBw76j4cfrGN/MDeu7G+k76geaL1zLa7r9TJ25kZh5SxnmU8T8KZ+g7zuL9/o0xzTzOJPfXEzI+LmM7xBO9uF5TJh7gpjxs5nWtylm6nwKymW4ujlhaiI8+Mu4fCYJlaUPvp5yDi6ayZaKpnz0wQhufD6EjdWd+Pz9IdR1t0WZf5JZ4xfg1HM2r/dqiLNZBbvmjWPhSXOGv/0e/ZvXQVv4gEq5G87l+5g4WXD0FjGmbQDOD7cy5o2NBE35jBGNLTj/yxr2p5kSHlGPkJAQAv28sLM0RVpyjS9mfciVgIG8M7wzAc6V7Jz3FptzW/DW1NdoUFvJjs/eYUdxC6ZP6k1ErSczemWpu5gxdSm65mN5d2x3/Oyq+XXRLLYWhDJp0lBqZf7Me6tSiH39TXrHBGL3h0TXelI3fch7u8vp89YUujXwo+rSGj5YaHT0+retj/b6Gj5aco6IIVPoG17KFzPmcNWqFVOnjqJ5gAW5D4oxd3TCztqi5mSwiiu7FrHk1zI6jxhDlxgfMk9uYcuZQpp07UaUayFffboMbfBrjHitFr9+toBkRRzjx7fh7i/z2fqgLpMmDCXW/CJvz16Hvu1oxvdtjf7UKj74ch8ubYYycXgXfCTlFKn0VGenkqlxxdvTiVvb5rE+WUGrZr6U3M3Cql4burWNwvNRrD69ksSNS/jpipxO/QfQNsITZUkeZVozrK2FQyGVKBTmWFiaG14IqvLvcCM1g5ySKmFi/qnOr0MvtcInIABfb1cshEM+Og3VVVVUqzSG2b9bB9ay4tADWnTvT/8ODTE3NUGmKee3VZ+x/54lvYaOok2YO/rKB+z6biW/5zvRfeBAGljdYe2qzRS7N2PQwG4EOAq75rI5sGk/DyUexHVoju3DM3y58HOOFvrx+oxpvBbrxeVty1m6LY0W/ccwpmckcorZt2oh638vp9voyQxqE2BsgaaQU1u+5vuTJTTpNYoY+TnWb0vAqflgRvVuQPnNi9zO0eIdGoa/x19jLT7TCCgWEgmIBEQCLzmBl8rRq76zhwlDZnHTJpLY5tH4Fh9kwW9lDH17KlGSBD6d8z2WXT5iwfRBRFgmMGXAdK7aN2fwkO6EWmWybNbHpPoMYv7M3pje/JkZn26n9tAFfDIihtITXzDpk1/xH76AOUOaUHhkEVPm7SF43GLe72jLT5/M5pTGj86xgWSc+I2bFk2ZOfs92rpk8eXMyezK8aRrn6H06+DJyZWfsepgOrYePtQNa07v/q8RE+RmyNghHGC4vGsVaw49IKSBH3nXrmAaOYCR3RqR+ctMpqy+QkCr3gwf0gpu7OLjj39C0Wgos2aNICbAlaq0Yyz+ZCEH05S4etchPLYrfdqGURb/Le8s3I1br/d4f2hzqs6uZNaiPXi99j6zR0aRsuUrvtl7BY2JBQo5mNjX5bXxU+nR2JoTX3/Ikj0PiWjThfaNHTnx/Zfsz/Zj0qy36Oj5gNXzP2VPjj8T3prFwFZB2JkbN1PpNWUk7fyWb3cn4xLWlEDbKm7dryKsbW9aB0g59v0nfLbpBsHdJvDGyG6E+ziieCotRm7iD8z68HsKXSLp1asV8tu/sWrjBfx7vMnMvuFkHPma+euSCOj+Jm+PaYfm4s8sWr6F21UWePmFEtupN93bROJl/yiIr4qre5fy4dydqDzDaNyoLk62LgQ3bErDEBvSj23iswU/UO7Tgfdn9KLk+Pes/O02bpGx+FRe5FiKnjZDXmdMBwd2LlnA1mQtUV0G0DfOl9sH1vH9rwlUW7kSGN6Ubr2646+7xJZdVzFx80aan4Hapwmdm3lxdcsqDhYHMXrsUOLquRmXujVl7PtmHqergunZpxdBivsc3L2TAtc42oTIuHD1IT6BkTQK9UJIRiKENdFotIb0Qn+9hBlFuSEsyx8mBbUqcjIusmPNctYeyqRhl8GMG92TECcJGZdOsnbZ15x6YGpo4/Aesfg6W5CfcpJtu09SYmKPpbaQAq0zzTt1pUV9b0x1Vdy9sJdVy9ZxWeVJt2Hj6BntSPKhfaSqPGjVoSUuVdfZuOILvt19m+BOg5k0sjsu1Tf4cfmX7DhXSuPXRjF+WE8a+Ar2ryL1xGaWrdxMOj40CLAk/UoK1GrNmBGtyN3/HVvPV9Fh8gwGtQnF8iUfnMXmiQREAiKBF0HgpXL09NpqHty8zM2sapx8/HGXFXGnXI6biyMWVJNfWIrUwgE3VxesTdU8uHGJ1HwpdYJ8sTPRUphbgEpuhYuzHZKqInILy5Fbu+DuZI26NIfsggpMbFxwc7BEVZJLTlEFCuGzsxUVWbe4nlGKm68P8qoiyjRmeNaug6O5hII7V7n2QIm7jy8+nvboygvIuHmNjAI9XnWD8PdxM4YmqXkqq8rzuXf3HgXlOiztnXH3cMXe0hSNkEXi2m00Vt74+7oiqy4hN78UFNY4uzlja6FAolNTnHuP1Bu3KNDZ4h8YiI+zBdUleeQUliOzcsLV0QptWT65hRXIBfltVMTv2MKlShcaNQzGVp/Db98sJcm+L/On9cLLpJCrN7Mwc/bAw8kaZWkR5Ro5Ds6u2MiVFOTnU6aW4eDshqOtBfLHadH0qKvKyH2YSVa+cG8bHOydcHK0w1yqpjAvm/xSJSaW9rg4OWBp9seE1zplMWk3UshTmeHp44GZrsoQ8kZh7YiLnRnVZQXkF1ehsHbC1dkOhb6anLu3Sc3IBls36tb1w9XeCpPH8qi4snsxn2+4jX/z7nRqXR8vZwfsbKwwU+gpL8onL68ErdwKNzdHZNX53Eq/j1LhhJu1jqIyLTZOQrgPSyqy0rl5vxgrV29qeTojV5VwPy2Vu3lV2Hr44V/HExt5NTn375NdXI3cwg43DzccrdWc+flbjua60aVnF6L8HQ3OmLYqnY3L1lNapxVdOrXEQ3eXnd9vpjKoBcHSdE6nQWRce5oFuTx7gGq9DlVVGYUFhRRXqDGzssVR4K6AqrISCgoKqVJLsLB1xNHB1hDqRq9RUpyfTVZ2HlU6Mxzd3HFztsPcRAZ6LVVlReTnFVKpk2Pj4IyDrTm66mo0yDAzN0WvKqMgL5/iMhUmVrYG3ZvoKinML6SsSouptR1Ojg5YW5gilejRVJfyID2NrHI9to4OyFSVaGr0ocq/y8MiHS4+vng4PV9GlhcxeIp1iAREAiKB/xcIvFSOnmEWSatBrdUjlcmQSfRo9RJDsFkJ+seb1h8lWBZ+q9EJv5UbZ0lqZkckgsclpIMyaFBS44DphT89+fz090JhwwyLDqmw76rmO2HfkaEqnQZNjUxSqTDLokerMf7tb2de0KPTatHq9EgMe5dqZmb0OsMsjl4iRS4T5oEeyWTcgP84abThdxpD2+XCzI7U2LY/yP+4rITc02t4a/Ulek6cTPtIfyxlOuK/+5g92hjG9YujjpO54b5IpQjy11SEgZMgxVPcHv3taeM3zD5phdRaTwf/FdJtPc34Eec/lEQnpMkCZAZuQov/B51IBR0/mekyMJLL/hRoWMWVPYv5amc57QYNp1OMP1YmRvt41I4nbRHup0Or1aJHaLex2QJnqVRimFET0ogh6EeQTSLozKhTYW+goB/j33RodcZ0YzKZhNKH14lPzMDSJ5Tw4FqGeH7CVX3vMD/suk+d6DhaNKqDpCCBn3+6gH2wF8XXLvBAUZfuvTpR39P2+caVmiTjxkoE5kbuRvuomR00/M3I08ilhoNegkwm+0MO4D+X+0tg55p6H807/tlmDFL8IeG50fZ1NawN/VZi1JEgh5ChTfoCA0g/H0yxtEhAJCAS+O8n8NI5ev/9yP/7JCy9sYfZH37FfadI2sUIGSc0FBRBSGxrIv3dsHhhmR/+s23XlqTz63dz+WJ3IbGvjWXkgJbUcbI0hhf5t1x61OoqlCowUZiiMJGhys/gzKnTpN7Lxya4Bc2j6uNlp6Dixg4Wrb+Ek58n1ffTKbUOoX+/LtSr5fhvkVS8iUhAJCASEAm8HARER+/l0ONztUKvKefujQvEJ6ZQKbfDy9uH2n518HZ1xFzxd9kunut2/7HC6tIsridf5XZ2FbYutQmpVxcXYan5haWe+GeaJsxiPpktUxfd43zCFUoV7tSrF4SHkH5PApqSuySnFWNuY41EVYFSaoO3lzt2Yg7mfway+BuRgEhAJCASqCEgOnqiKRgI6LRqlEoVOmF5Ti7HxEQIXvynzfz/j7MyHmDQPF4SNy5r/1u9vL8QFGRSqVToJXIUBuY18uiF5W69cXlcWP4UQrYYloj/s/L+P24CovgiAZGASOCVIyA6eq+cysUGiwREAiIBkYBIQCTwqhAQHb1XRdNiO0UCIgGRgEhAJCASeOUIiI7eK6dyscEiAZGASEAkIBIQCbwqBERH71XRtNhOkYBIQCQgEhAJiAReOQKio/fKqVxssEhAJCASEAmIBEQCrwoB0dF7VTQttlMkIBIQCYgERAIigVeOgOjovXIqFxssEhAJiAREAiIBkcCrQkB09F4VTYvtFAmIBEQCIgGRgEjglSMgOnqvnMrFBosERAIiAZGASEAk8KoQEB29V0XTYjtFAiIBkYBIQCQgEnjlCLw8jp5WRWlZJchk6DVq1BotSGUozCywsDBF/oypo/TaavJzC5BYOOBgbfYkRdUzm4qO0uzbJJw+S6V3HK3CPbEylT1zbY8KKosfcCkhgUylC01jG+BmY470uWt9sRUI6b6qysupVqvR6fVI5Qpk6NBotOiQIJMpsLS2QCGX8byJvlQVhRSWabG0tcXSXPFfx+JFkNVUFnLrSgI3CxUE1I+grqc9Jo+VrkddWUZxuRITC2usLc0MOXSf59JrKslOSyYptQDnOqGEBXlj/pyJgnWqCrLSr3MpJQc7/1DCQ+tg9ZxyPk8b/2/LCnmOeSrT8f/t3f632vU6HTqdzjBGvtg0gHpU5QWkX7/CzRwNtUOjCPe1N4qi16FRK6mqUqKXm2JuYY7Jo4x/Og3K6iqqlcK4LUEqlWNmaYHiP5yi8D+nIfHOIoEXR+DlcfTKMzlxcBc7D1zGxCuYUH83FOhQq3XIrZypH92YQHc7TP7FgUP5MIHP3l6AvuM03uzVGAcLk+ejr1eRmbiVj95firbT58wf1RQ32+esEw15t5NYN28Ox4njHx+PJdzLAfnzSfrCS1cXpLJp5XekS5xwc3Gg7F4KeRobfGq5Y6LM4fY9U7qMH0DTAG/Mn/PuKbu+YOnubFqNGUPnqLpY/7d5vc/ZPqF4VXYy275byq/pTvQdNZbuMX6YP26nljsnfmTVruvUaTWAvu0a4mD6fDfVVucSv2Mty3ek0qjHcEb3aYG92fOBVZblcn7nWr7Znkxg71GMH9Qa52esUq9VUZz7gDvptynQ2VOnbjB+bpZ/bbS+gvspyVy8eJP8ajVILfEJCadBeACOz/zSpUdVUcTDe+ncflCGtWsd6gXXwlJwhPVKcu+lkBCfSEaBDs+QKJpEhuJuYwKqUu7dSibxyi2KKtVITG2pFRBGozB/bM2e9QVQQ3lhDhmpaeRVSnGrG4i/tzMKAwk1JflZpN9KJ7ekCpmlM/6BQfg4mVHy8DaXL1wkLa8K4b1YIpFi4eBBUERDQnycHjtl6CrJzrhBwtlk8pQaJFIL3PxCiYquj5NCQ3FWCrt//J5diRV0ef19RrTyMepAp6Io6zanjxwkIa2SoLie9IgLwUICWmUp966f4+DB02SUmRLesgNtWjTAxeyl9fqfrzOKpUUC/wKBl8fR02kofXiE8b1mYtLrE+aPaYG1qY68u9c5uuMXjt2zYsC06XQIdkLxL0xtaMtzOHviLHrfRjSq646Z/BmfQo+VokdTdYl5o6Zxq+FHLBjbDHc74xD87JcerVrJkUVj+PJWCB99PJ6GPo7/BkdPj06vQ6+XIpVIDA+HJ5cWjUaYpZM+/nvJw/NsWHcct5h2RNdz5+CCyfxWGsGUiYMItMpn98+/49WnN82CfbF9zvG9KC2RhNuV1AqrTx13+5qH3LMT/v8rqdcKzkMGGid33FwcDQ+v/+tLry0m/pcvWXtcSev+I+jZMgCLp2b0SjOvcelWAba1ggis5coz+w2PGqLXcu/sNhavP45XTG9G9m2N0xPP8pmaK8zyZp/dwpI1R7GK7cuEoe1xfcYuptcoyb2TxPbvv+FIlid9R0+kfzPPv8pVmcqeLTvYezwNmY0ZErk99ePa07ldNB7mT16PdFqdoaxU9keBDDNhwoy07GlHTI+yNIcLR7ayZks8dlG9mPZ6LzzNoeDONc6ePsvt3FLDeJR8T0d0r5GMG9ASu4IbHPptO9vP30WuMMXE0pmIZu3p1joKJ6tndfTUFD+4yaGff2D3pQIaDJzEuK4NEVze8gfXOXb4CLeqXahfx4yUhAuUOUcyqHcsZRd2s2HbXrLlLtib6KgoLaZa7k77/iPp1yb4cR/SVd7h1L7tbNh2HVNnS6RyG+o2akWPPq3wUoBOXcK5vT+zfmsCDYZ/xPi2tWt0oEerqeZu0kFWL/6cE9WhTHv/XXpH18JEr0NdeIczB/ew75aU3sOHEOlj+9yz0M9klGIhkcBLRuDlcfQAbdllpnQbSlW3z/lyYitszOUGB6giN5EFb7xNvOMw1nw+jFqGZU1h0NGg00uQyuWPBxS9ToNGo0cilyOXStBrNajVGpCbYFKzpCgM9FqtBolELqwUo9PpkRi8HMHZEd7gtWi0WiQyoY6/eWpprjN/xGRSwj9k3lOOnk6jQavXG5ZT5IKD9JSx6bQaNFo9MkHWp2cl9XqDLKDh6Ofj+TI1iNlzntPRq3zIsV3bOHnHlNZ9etPI1wmTvCQ27jiNtG5rOjYJxMFKmIVUcuvULo6lmRLbLhZ/dzuMK3lVXD+4iaO5PnRtH01tFytDS5RVOdy/W4WThys21no2vjecHSWRzJw+mkZ1bCnIuIvGxQ0HCzNkeikyudSw5KrXC0tegjNpbKtxmVdmcC4Nl16PTqdFeC7LanSk16hQa0FmYmJ0Ng0rR1q0Wh16idTwN0N5Q92GfwwOqcBZx1Pf/02HF+rRaHRIZLLHdZcl/8bStWdw69KPnrHhOAv+gkE+QTbBGTb+X5glkUglNbrVIyyhCfcWZJBKjXIa26JHYlhWMzrKBgaGdT+hrLE+iaSSxG1f8t3RClr2HU7PlnUx02vRCiYk2J1ghxodUpkJcpnkSXnhNwKsp+o3YjRyNK7oCbIYpHpKXniYuIPF3x/BPbqnwdFzNJei1wv9wdgOoZwg82PfUPhOo61hLujsCVCBo6DL3MRtLP32EJbNX2P8czh6ggBaTR7HNqxgc7yKVoNeZ1BL779oUJeTxJGETKqsgmga6gASGabmwhYPsxr7BW1VLkm//05amRWRca0IcDJOh6pL7nLmxFke6t2JbRuDp+UTx1BoT17yUb79fgdFHs2ZOqk/3mZKch8+JL8M7F0c0WcmsuGbn0g2i2DiuxMJLrlN0rUUqjwCiKjlhqJmu4mluRl/8i//hUePHp26jOtHfuGnneexazuGyX2isELJ7TO72LA1HssmQxnf0pLft2/hQIYJfSaMIkheQnZhOQ6eXpiry8m4dpFrWSrqxXUn0sf88XikKUghMfEyafoI2jdyEHojJqbmWFqZG/npykg8sInvN8UTPnQ249rUMtpVjV1W3kli949fsex4Hm6+TZg0awptAh2hKofkpNOcTFfQoXMHfJ2ed6XjX0Am/lQk8BITeMkcvWTe7DmY8s6CoxeHjXnNQKFXcXjBCCavL+GjX3+id11Lcq+cIv7qHe6m3UbjGcPAfu1wU93i0IEE7j1M576sHmOHdEB7Yzfrtyfj12Mo/ZsHQcE19h08S15lFTmZOSj1Jng3jCM2yJLEvTu4Vu5B4whLkn8/ya1yV/q8/gadwj2weLQZRTAmzTXmj5jylKMHmVdOcTwxg8qKQrKKJITEdaVDY39sTHXkZlznwoUk4k+dpcguiqGj+hPuZYtCX05qwinOXUsnJ+s+8ft2k+XVj6WfT6Kht3FGT6+pJi/rAfml/x97Zx0f1bX97ScyE3cPcU8IRAkQNAESXIJrcCh2S516Sym0tLSF0pbiENzd3RNCnIQ4EHe3ycy8nxmghbb391K/t/ecfvoHmXP23ufZe5/9PWutvU6j8kH79KEQC1oGZlhbmaAlehIX10zqhQPsP3GZ2wnpOA5/j5dGtidz+7ssP9PC+NdfZVCgI3rK+5HTVJzCns3byRC3Z9TovnhYiEk7vZ2o8wX4DRpFeAdXDB+bkh4JAvljK18j2xb9KPQ6uJhBcy2ZSdEk3s0kIzMfHa9QBnZ1pizuBAcv5OEY6Eprfiq3k4uw6zaKSUO74WACWXeiiUtOIz2nGFPf/vT1NSD9ymHO39MgbEIEnTza0Jp/l6vX7pBfUUlZWR0Grp3o2ysIG+0m4s8f4NDFPGx8nJAXZ3AnqZA2XSOYMKQHzua6PwpuuZTq4vukJMZy89p1cupN6T16LF2sJVzbvoLlO+LQ9+7KoIhh9Ovmh52JLqrSerJiz7H/8AWKxS6EDR5KsIOEuxnVmFvboNeay6kjp8lssGDIwG7oNuVzJyWT4vIKapq18AruRbcAd9TLkjl5+Dj3qsWY6DaQW6xB10G9Mco/yfYLDfQYPoG2qkmcvhRPq3UQYR0dqLx7hWuZzfiFDSbQvJHrx4+RVC7CxkaXkoxksip16T50LAO6t8dYpYLkW9e4c+8BpRXVVNc0IDayoWNIHzq2d+GJ0bkgZj+fbzyPVadhSqGnVZ/LnduxZNwvoryyFnUzN7qHdqedgymtNcVkpsQTffMGifeb8AwZymCF1UxHTlV+hvK6tNx8cpNucPWuhNAZ/2JBZB/MH+tESWMVpcWlVNY1KyXn04eKqjp6JhaYmRjxlBEOqOLqjm/YfqWBbqNnMrbHY7fhUxc3Z17lVEw6ea3G2BqKMbJxw8vNHmOdH4WFXN5CQco1jh6/Qp1ZAIMH9cJBvYSrJw9zJUtKQPgQevnbo/mTUJCqe5dYt2EvxeadWfDCaGy1VB69nChfXNRRKUlg5/oorjU5MfXFaVgXpXIrNpoKDR2MtI0ws3PDy9Ueo6duStpcR3lpMWXVP5/DqKijbWCMhbkJOuKnLICyRtIvH2Drvmvo9pzMXKXQk5KXcJZ1qzeQJvYnclQwdemxPMSBYSMGYKf36GVA0c6GknRuXY+hXORB374B6D1VdNODeK5fu0Zciz2exqBt5Yq3hzOmuo9Fr7SW26cVQu8WPuNfpIdhJvsORaNuF0hYeA+c5A+JuXaJWxViSm8co8CyL6+/Og1/4zrSEmO4lSsmpHcIdsa/1aL5D16xhVsTCPwGAv8bQg9I27KQke9fZ8ae44xWvcQ3B3LoEjEM25qrfPjeVtr962N8ctdyuGkwr49zJD7mAd5dgzEoOMvrL6/GYtpiFkW4cWLpq1wS9eGlyBCK9r/D2ydVmbvkPfq5qXHsw+l8FmvKjFdm0sW8lq0fLyHdaQYea1noAAAgAElEQVQr3xyBrbH2j4LhB6H3LktnBKOWfYCPvr1Jh3HTCW1rQubhlSw/VMTYd96nv1UZe3adxbhjf9ppxbHkw314Ry5mej93Hp5eTVS0Kv3GDMLLUoNzy+ezpdifxR+98IPrVladx5kD2zibkE+TVGFz/PGQytSw9enDmOHdsTPWfbRhoaGU1IyHyHRNqb65iWO1wUxoX8Xa1XvRCpnBlP5uNBaUoGZqi2MbE7TUZNTmJ7F/xz7ua7jhYVRN4r0a2vYaSK8gL0x1xM9YcX6svf6x0AtUWvQ6uJjy8MZudl+pxDc0BPOCIyzdeIeO014lWHKJz74+jmnvUYwJ86Hk/BbWXZcz441/EWpaxPqtZ7EMCMPPAfJKNfD2siXnyGcsP9HIuNfn09++jqhV26hw7sWQXoFo5JzgyzUnMQqdxvSILjTfWs+7Xx7DqPtQxvT1p+zSNjZdlzJu/lyGdvNE5/F601rzgFMHj1Cs40mQu5T932yk0nE408f2wTRtM2+sicVt9CTGhHfCRlsTkdIkI6OlNp3NHy/hclMHps+YgHvtKZatuYjdwMmM6WHElQPnaDD2wlmUzYVbD3Ho1o+e/hYk7fmWPbESek2YwWBfXc5+u5iNV8twDQrEsY0Lwd18kCTvY8vFZroNHoxl3V1yG/Tx69wZL0t1Eo9+y7fHHhAwcgZjulhw+fuP2Xyzmg5Dx9HHTZXTUdvI0vBn+qxIrAuPse5YOi49BtLd5AFrvz9Eg3tfpk+OwNtS9weL9xOhZx0cwcQwe67v301irTmhfXtj25LCti37KTbtzKRJ/ZGnXSA2Xw2vAAeyTkZxtdie0VOn0UErlb0HLtFg7kfv0ABkiQdYHXUN87DxzJ0U9ljoyah8cIfTR09xK7WI1mfiAuSoiAxo12MA4aGdsX1kMH58PBF69XQbPesXhV7Dg0QuXrpEdFYxFQ8yySyW4TtwItPG9sPZ8EcLnVRSz8Pk65w4G02dlgWm4joKy6Ftj36EBDqjJ1b/2aahnwk97Wfdu8XJl9l39DKtTj2ZOKwLsoJUrl04R2J2HkX598kpVSFgwCSmjw3DTv9RWxqL7nHl9FFOx+bSorQMPznkyFV1cfbvxqCBPXE21v7xp18UetDaVMqdU9tZ/XUUcVW6+IcMZELkeHp6WvJDVIqsgazbV7iWUIRj2Ci62v9ozVO2pzCdGxdOcuFeKfWFOaTn1eMcOo55MyJwNVBTuFaUQm/T7mh8ImbSQTOTa7kiuvTtjYelHpK8RKJj4im3C8U+fz+rN59F3CmSN2aFIs2JITpXTM/QntgKQu83LOnCJQKBnxP4nxF6ievnMv6zbN4+uBrtQ5+wNk5Mn37dsVavJfF2Bs4RE7GI+Zi39tUzMHI6I8M74WxlhHpRNK/Pew+1ke/y+iArvpg8noLOb/LpC2FIL37I2K+Kmf/NMvq5GHHz04l8kODOsk/m4muly7klE/gitxMrPpmJl4U+Pzzynwg93w9YOt2dmG9eZGVae5Z8MJMAByOkGUeYO+c9avt8zCfjvWmua8DI3JDC2IMsXrYL98jlvBjWwpcvLaah57u8NCoQG0NVLn46hc/T3J913cok1NfWUN/U+jOriOLtXaSpg76e9mNRorA2SmhslqCuoUlJ4k723pChWRxNslo7xo7oimphNoXVUsw8fPBxaYOehroiKIfawhhWvb2E4/fFDJn9OuPC/bHS/3ciTzEQfyL0HGXs/vA1Dhda0bmTL9aiUhLvVeA9YCJBrVd5/8uz+Ex7gbEh/khvbeG1lTfoPv9FhjrWs3bpp8Q0ODBwzDjCgzywMtYm++BS3tlTxogXX8C15BgfbUpjwOy5DA9tj440nW/feIsjpe144/UZtKs/x6IV53AfN43x4UHIbkXx1jc3CYycybiwQIwfW2OlTdXkPSxCRUcPSWkCaz5bTZnjCBZMH4HTw528ujoGr8gZTAgLxOSZ9VhCws5PWHGqhn6Th2HdlMzmL7fR6DeJF/o5U1pUgqGzDRmHNnOjyoHIGZH0aGdBUfwu3l+yF62A0cydEkbe/mVsjm2hz4RIwgNc0NdsJfHwN6w5nIWOiQ1uAZ0I7twBb3vF7lsZ2RfW8eXOFFwHTGJcPy8SNi1lZ4KUsPFTGeBnxoV1n3AoQ4MhkVPRT9zE9xcrCJ88m5GuJXyxbBNFzv2ZMSUCL8MfXbFPhJ5N8BD6OpWyaes5NH1GMm1cGDZqhZxY9wkbYqSET5hNP0+FDUkVVWkZx9at4kKZExNmjUIvdQ+7b0PIyMlEdLalKnYvn687g1bw8Gdct1JJE/V1dTQ2tz52gz/9AFNFQ1sXHR2tp3YaK37//ws9hVu/obGBppZWWiqzOLZlLcey9Bg+60UmdLd/5ikplTSSff0wa9duIKbJmfFTZzGqV1vluP+lMEyF0Fu7YS8lTyx6Twk9SU0+ty6eJ7lMk459wvCxNUDRlqaGBppbJDSUpXN82ybO3NcjYt7LjA5q8yh0QdHe+jrqmyQ/mcOPQhoUmQV0dbURP+3rVQi9SwfYuv9pix7Ul2Rx4+I57mRV0FKbT1ziQ6y7jGberAjcH+/WaShK5uLZyzwQ+TFueGce680f5aVUQlNDPQ0KflX3ubBvE7uu19F3/ge80MtOKfRiT+/ku+/3oeLRm64+bvh06YpXG2NlX9XmxHErOo4q95EMtC3hwp4NrD2UjMegSQz20yOnUJ2uPXsIQk9QLAKBP4jAP1Lo1ff/jC+fdt1SwpaXIvkqpxu7vx7G6Q9e5rjeIN6c3hdrHXVEIk30jAxQrUpn//qv2Xr0NnKvUSxZPAd/lVQWzX0HlYi3WRThS8y3L/Ntoikz5o+i8fQazhHCqy8MxN5Ik2vLJ/B+QluWfz4XHwt9rnwyno/v+rH805l4Wxj8XOj5fcjSiVYcen8yGxtG8P1HU/Buo49a7W3enjKbm3avsu71UGruXuRmTjOW5lL2r9mO7ZhlLGibyMx/fY/rC+t5ZbA75jpyLi6fyuepbrzzVIyevLGcxOhrJN2vQCJ72qKn2Eihhol9O4KDPDHR1fwhBYkiVksRa1iWeZCVKy9RLtEmfPJUXBuvcjLTlH6hgdjbGKMhUn8c51ZH4rHNbD6ZQUtrLRqOPRg/ZiDedsY/7tT72YBVCL3JHKhWWPSm0sE2n6Wz3iHXbjhTRnTF1lgTdbEmuvoGSBJ28sry8/jPnMfYED9UYqN4ecVlOs6Yy6iu7lQmnGLrxi2cTW2gQ8QcFozrjez6V7y1q4yRL0ailxjFx3uqmbloIRE9PNFUreDAklf4JlqfBW8toBPXeXvFBbwmzmR8WJCy/EUrr9B+/AzGKkTbE7e7rJkHide4Ev8AsbE28Uf3Ut5mALMnD8cpTyH0bj8WegHPCj2FrM08wpJPD9Bs4Ut7PydUMs5y6m4Ljj5t8XL1pkNbVfYsX0WCPIh/LZxMsLspNQ8u8vFbq6iwD2fu7Agqjn3JjmQ1Bk2eQt8AB0TUc3v/Kr7dH09JcQ2ajh0ZNyOSfoEOaKrIyLm4jq92JOHSfxJj+3uRtPkTdibK6TdxKv39zbmy/hP2pqjSf+IU/LnNdxtOgVcvutk0cONOAY49BjG4Z3sURponh1LobTqPbceBdNNP4etdMbTpPZu5Y3tipVXNzV0rWHEwn84jXmCknzoJtxOoUteiNP48CdV2DBsVQu3l9Rx+aMf4WXMZ7GtM2e29rFh3Bs3OTws9OfVlOSTeSSAzvwrpT9IjqahpYevph4+3Gyaav86i98xQlNVxa+8a1p96QODw2czo7/mMgGuuzOHSkQOcuZ1GtVwPR6+uDI3oi6fFL+8L/3dCTy6pISPuBnE5ddj7dsHfxeJnm8LkklKuH9xM1Nl8/EbPY2qoszL8oqWqgLSkOyRklyL9qUVPRRMLRw/8/dtiqfvUpq5fEnotFcSd3s/O81m4DprEcHc5l/dtZvetWkKmv86UnvaoSatIunickzeL8R4xhb7uhv9nqiO5rI6EMztZt/UKthGLeD3CQyn07pzZydcrN1Ggbot1G0cGTJtPRKC1sqza7Fhu3LpDtedYRrbXorYwhSNbvmfb6XvYdwmhvV9XBoV2oY2R4Lr9g9Z5oZj/cQL/LKFXn8yLA8bTMPAzvpzbEz1FjJ68mbTT61n8zWUCXviQWSGGHP1gKp8kefH5Z28S7KSHrKUFGcXcTW7G2VGf8vi9vPTWfjosWcvCtjV8tOAdVEe8yetDgyi/uZNNJ5IxdA/A280VLw8XrEx0lRs3rn0+kfcTvFi+fA7tLAy4/ukElqT58tnSGXg+LfRkaXyi2Izht5iPp7gQ/fVc3jpjwmer3yPEyxKNonPMn/kh0iEfMssjl6++vkjnSS8yqH0NSxcuw3DIYuZ1K+a1KW9T2fEVlr88GBczTc5+PIWVmZ68+8FM/J7E6NWXEHPlLLFZ5UikTzaNKEa9HIXr1sw5gF7dfTD/hbx7Fcmbee3Di7gNmc7ozsZc3ryMm1p9mTYqnPb2RsoAf1qriD26jV03qgkaPJRONq1c3reHlFYXIkYOop29MeJf3EXZyLbXIzlYE8CrL08l0KGeb+bP51RzEC+9Np1gVwtUGuuQamrRFL+bVz45R+DseYzq4Yta7DZe/uIKwbNn0NPNBHmNKlpaEm5GfcrWFH0mvTaPtg92snh3GcPmz8Sp+DDvLL9I0LxFzBgSjJVmPhvfXMSxKn8WLphI27ozLFIIvUkzGNu7A2qx21m06go+E6cxuncgxo93adflX+Wr5VFInMIZNcyN86uXk6oVyozJETjl7eDlVbfwjJzFpPAOmP7knuXNBexe/hbrb7YQOnImowOb2LZiJVdrbYmYNp9hnfU5/smb7Ms0YeLL8xkU5Exd+mGWLtuLpt9Ipo3vxcN9y9iZosrASVMI97dHnQZiD6xk/bla2vm5U5Z4gWwVT8ZPn0j3thYUXl7PV7tScO43gbH9vEnesoxdSXL6jp9CPz8Lrm78lH2p0G/cFLpZVnP60GGSqrRw9PShvacrjnaWGGiLn1noFVblFZsuYNdpEOGOxaxctQ+pVwT/mj0CD4Nazm3+gqhYGT2HhUHSGRLKLRg4diB1Vzdy9J4OA8cPRCVmA9+driV8+gKmDfShLnoPK9aeQbfHCOWuWzPlQ1lGbXEmMTeiSb1fjvTxRhXlyFW8iKjr4Ni+E0H+bTF/ymMJ1Vzd+S07rjbQbdQsxnRX7LqV01RbSWVNE2I9Q3QVMaMyUNcQo9ZazIW9O7iQKaLnyPGEejzO+aZwUZZlcen4YaLzRHToFYa7Rj7nz16lXK8tgwaH4WX1jM9Y2erqe1dYv2kfJeadmD97FG0Uu5KlDdxPieZ2Whlmnp0IdDGgvqYOqYoWxkZayKSqiMQiVBvylKLyQo4qoaPG0d3FSMm+ueIhibevE5NeRKv8qU1achkyVS2sXX0I7uxLG/2n8ufIG8m8fJCoAzfQ7hHJ3GEB6DQUcHH3ZqKulRIy5xXG+egQf24vO46m4TZ4NlN6OVOTHcP+vUd4oNuROVP7Y6FIb6LwCtRUUlUnRc/YBG2RHEmrHLGmBmqSUmJOH+DA5XK6TplHf099kNVz58xuNu24gFXnMAweXOJquS3TFs6jl7sxVZm3uHw1mlrvKYwP1EUuk1CWeZvdaz7l+7OFBIx9g4/mDsVa7398dRZuXyDwBxH4xwg9WV0JiTd38+KkxTR1nsxLs/pipa1GU/lDku8+wLB9b/r38MFcR428G1t5Y9FK8s070bebNyZGtgR1Mefyd3ugQ386aqXxXVQyIS+/Qof6y7y7cCnS8Jd5f/4gcqLe5puL5Vg7O2KkJcaojSc9+4bhYVDH3ncm83WKC+9+8wEhVq3sfnMSazK8+HjVu/RpZ4uGwrUib6X83hFem7uIVIc5fLZoAk51l/lk6Ubq2w5iTLgvrWnnOJQgY/icqbjXnee1l75B1W8IAzvoceS772nwnc47L4VTdOALvjiQgVO3cHoGuvDg4GfsyrJl7uJFRHR2x0ARQyST0tTYQLNE+nPXLYrNxJpoaWkohepPj8yTK1gbbczY8QNx089jzfurkfaeytheAVjriVFRkZIXe5TtJxRt6EvPQHdMtFSoL0rhyM795Jv1ZEz/TtiYPGv9kDZW8SDzFitfeYuL1Y5Meu1fjO7lQ9XV9SxedZBa03YEB3phY2VLu8B2NN7cyIcrzuAe+RKzR3en9uw3vP3FeQJmzGegWyvRt4qwadcWWfpZrpXbMnhkCM1nv+TT3Q8Jnf86Ezvrc2b9t1yusKbvoD44i3I5eeYuNj1HMCjYiYJTX/PuijM4jZ3L7LEh1F9Ywwdfncd9zBwWTBqAw+PYp4bCG6x451NiG+3pE+7LgzM7iZe0Zfq/5hBqkMAH762nyDKYkWMi6OHj+IyVVJG/LOngCr44lEfw2OmM6GnL9W8+YGeqLsOnzaBvoA2FN3bzzaZTtNgG0y/Em6aMq8TkadJt4BACrVs48vnb7EiQ02fmQib274BRUy6H1n/Cd+dr6DZyJv3tyziwbR+5Gt4MH9EbzcyDfHswCafwmcpFPG7rMvYkyhkw72WG+upyeuVi9iarMGLBy3TXS2fTxr3crdOhjbU5+vomuPl1oUewH/Zmj+I35ZIqbh/ZyLJvz2DWMYIFE4LIOr+HQ3eqaRvSlw5WrcTduIOkTSADersQt20Vu65W4hPWB728S5xNkRA6aSZhNmXsXb+d+DpTuvQOwbYhmUNHbqAZFMG8uePxtTJUvhzIpC00NTbR0voozcmzh4pyp6empvjHHfOtEqpKkjmwdiVRVxoIHjGdWSM6YWmiwp1937NxfzJuERPoatVI7LUUpGb22OrLqaiRYuHuT5cAdww0Hil0WUsl8RdPcDWlEucufenh64C2Sgt5qTc4dTEBVfuODArvhPkPeQTltDRUknLpAN98u4cK8w7MenEmnZ2MKU44yrp1u4gvEePkbI24tZZWAzdC+w7GSz2dM1fvomJqTxt9FWrqpVi6+dFJ0ZbH2a8VO/+bmxtpapH+Igc1kcZP5nArdaW5XN69no3HYtDrNpWFkQPxtFQj59YJonaeo9G2K4O72FGclkBukxm9Bg+gvWEd14/sYNeVQjqOn8vYzvZKtvLaHM7s2sDmM1UMfmEOQUYFnDh2gxYLF5yM1aiubkDHwZ/ewd7oi6TUlWdzfMv3rN+XTOCkfzG8bT0HNm0nRebJ2ElDMS2N4eCh88gCprBwXBdszQ1RkzbwIP4Mmzft4aH5AN59cSx2+n/QKicUIxD4HyfwjxF6inx3d5Niib6djUTHRJmEV1exWqhqYm5th7WlCXqaImWqCmlzFanRFzl35Q7lMmN8u/emZ6AjJbFnic1rRldThMjEmUA/R5py7nA9OpVWU3e6dAug6fY2vjt0DzNXN8zUa7h97jSVTsNZOKUXTek3ya7Wpn23rjjpNJB47QpZtXp06t4VTwdzRIpoZ1kLpVlxXLqZQJXYno6dg3AzF1OYepvou/mo6eqhpaGNhaM77o5WaEnLuX3mCFezpbi29UK9PJV8qS3dQjvSRrOGO5cuEJtVhYmDB6YtD3jQoI9nYEf8PWz/bRzRc4352mS+emsxOa4zeXFsV+w07vDZe2fwnDyREG9HdB8FD1Gen0NJrQZWtpboP9l4IZNQV5RFVpUmDvbWGOg8mydQ1ljF/awUYmNTKW8W08bTh4B2bhir15N68yKXY+5SrW6KX5dQgtxNKEuP5U5KAbpOPvh721CXFa/8t6GLDwGOWmTeTaWoTo66WAtLV29czNR4mHSLpJxazDz8CWzniKgqm9uK+qRidLS00Le0x93FASNREzmJMcSm5KHj0B7ftjY05CYSfzcfXYVbO9ALU4NHJiO5pI6MmPNcvPMQbWs3zNVKya8W4xbQER97dRLPn+HO/WYc/DvTsb0rpnoaT1nD5FQX3eNuVh1WTi7YWulRkRVPeqkYBxdnrE21kTVVK1NaJGUWIdXQRUdbF0sHZ5zsrVCrySMh+haZpa1Ye/nj5+WETnMJyXExpBQ0Yu7iR6CbKVU58STk1GHSxgbN5mKy8yrRtfXEw0qHksxkcivAwccfZxPISbhDdjl4+AfhqlvCkX1HSSpTo42NCfW5ccTmyOk6ZgYTBnXGXEMxbyrJTo4nNvkh6qZOdAr0woAqEuOTeFjZgpauLgbGFjg6OdHGTJuy9BguXYunWqMN9sZyysrrMXD0IcjbmvoHKdyITqBMZoiNiSaN9XWoGjsSEOiDg4XRv7EC/98jV5FHr7Ioh+SEBDJLWjGz98DXxw1LYzH58Ze5GleIpW8n3PTriL1yi7wmDdo4uuDs5ISDjQX62qIf+ksmqac4P586mQYWNjboP97RqtigUZRfSJ1UMeatf/i7wmrYXFdO7r1kElNyadY0xcPXD/c2BlTmJnAzOoniulbljnPFbncju7YEBvmhX5PG1asxFDRrY+/sjKOTo7Iteho/tuW55uszJ0moKS0kLSGe9PxyxOZu+Lb3wsnaEHl9GdmpydzNLUNVWw99A2Os7R1wsDZDpb6YlLg73K/TJbBrJ2wMHs1beXM5qTHXuHm3nvYhvXDULOba+avk1IqwcXHFycHpsfVXhIq8lfrKAlLuxJH6oBZzd1/8vcypvp9C3N0SjOwcMZRXk5NdgKqZi9LlbGdhiEiROqmhkoc5meQ36uPt7Y6BkCz513e9cIVA4JdeB+UKP8g/4ZBJaWlppkVhuVJRQU1V7VEaMxWFW0T8E4uVnNaWZhoaGpDIVNHU1kFLQ4SspUEZ+K0IcBZpaKAhVkcmaaa5pRW5oryGBL56bwMG4QsZ2tkaPbGUu6e+ZeNVEVNfn4aXoSYqig0OGopPrslpaW5GKldFrKHxKAef0mimSG7cogy+lqH2+DdVZcB1Y2OTMgeamrpI+fdHufRkSBobqG+WKe9DlVZaZapoaCl2daL8raFJgqpIA3WkyuB3dZFY2fYf8sz96v6Vk7Z/MXOWHsR37ve8Mtwfs9KDvL+liuGTBuHjZPY43lCOTKrIj/Uo79wzYVSy1kd57NSfynf3pB2K5KiSFlpaFDnrHt+vso+gtbmJhsZGWuVqaGproylSpVXSgkSiyEsoQqzoE0WOPMW/1cVoqKsof1dYLBWfTVK4kxTsFeVLWmWoqYsRK9xiSGluemQdUuS/E4k1ECvSXSj4tjQ/Vb4aMsUn9B7Xp6Fw7/1g7VSMmyYam1pATYxIRYbC2KRIdCtWtLNJEeAvQ02siaaG6GeflpI9ztGoyAGo4CWTSlB8qe/H3IiPx0ZzM61yRa5AxTgQK8eBwqqjGN/K80UixCIRqnLFmFfkC1TkV3zEBqlibClYqaGiSGejyMenzOeooqxPmWtQ9Ji1pEXZfpGojut7NnM134zOYeEEOurQXBbLjk1nUPHsTUREL2w1FS5TGa0tLbQo8kqqqqNko2Dd8miOoKoYewoWj3I9KvpJOaYVedbUFfXLHvWZWKR0BzY1NiKRqaCumBvKJHzqiBXjQP3ZHJLPPXyVOSUlSFokyvtSVVOUp8ijqIK0pUnJRVWRlFhFrvzclrJu5VwRPWrD0xUpypIpLGgqysTIz+a0fJwTTpnL8ceLlPkVJZJHfFRUUReLlZucFByam1uUc/vJoaaugYamGBWF1bKpSdkWkejRWP1ZW54bwA8TTDkvJS0ttD5KLolY0ecKrsrPkD16/ijao7h/xVhSjjHFZ8gU7UQNTYVb9sm9Kearkp/CXavINajwEjSiMDAqx774xxyjyryRj+t+dlxKHo8RNeWYUXz28Gf9rUy/9CgfprpifP8FScd/NVrhAoHAfyGBf4xF769g31x8jn+Ne4eG4FnMHtkRU/VG0uOuUawdxLAwX4x0no1n+iva9OfU8YB1C+ax6qYOL61aQkSgE5Ir3/JttitjBnTG2eIXPiv15zREKPWvICAv4vCqT9h2vZnOQ0fQ29ealpJUEnIkuPh1JkgRdiAsun9FTwh1CAQEAgKBP5yAIPR+BVK5Ij/U4c3sv5qNyNQeOyszLO09CPT1wNxQ63dY0H5FI/6KU+VlXN57kAxVT8JD/bE2EpOwJ4qcNkF093XFVPs/7Su6fwWUf3IdrZTcu8nxY2dJLQNz6zZYWdvi3rYt7o7W6D6diPefjEG4N4GAQEAg8A8kIAi9X9WpciSNtVRWVlMvUUFXTxctxaeTNBVuhn+SyUNKU30DrSoaaCl21d26TnqVEZ26dcDRQh+R4FP5VaPmv+FkWWsz9TU1VNc1oSISo62tg7a2FuIfvpjy33AXQhsFAgIBgYBA4KcEBKH3W8aE4pugihQPT6V8+C3F/FdcI2mktLQMiVgfE0M9NH5In/9f0Xqhkb+SwJOQ3UffbhYOgYBAQCAgEPhvJyAIvf/2HvzT26/40L0i07LqP8xq+aeDEyoQCAgEBAICAYHA305AEHp/excIDRAICAQEAgIBgYBAQCDw5xAQhN6fw1UoVSAgEBAICAQEAgIBgcDfTkAQen97FwgNEAgIBAQCAgGBgEBAIPDnEBCE3p/DVShVICAQEAgIBAQCAgGBwN9OQBB6f3sXCA0QCAgEBAICAYGAQEAg8OcQEITen8NVKFUgIBAQCAgEBAICAYHA305AEHp/excIDRAICAQEAgIBgYBAQCDw5xAQhN6fw1UoVSAgEBAICAQEAgIBgcDfTkAQen97FwgNEAgIBAQCAgGBgEBAIPDnEBCE3p/DVShVICAQEAgIBAQCAgGBwN9OQBB6f3sXCA0QCAgEBAICAYGAQEAg8OcQEITen8NVKFUgIBAQCAgEBAICAYHA305AEHp/excIDRAICAQEAgIBgYBAQCDw5xAQhN6fw1UoVSAgEBAICAQEAgIBgcDfTkAQen97FwgNEAgIBAQCfwwBWWsLdVWV1LaArpEJBlrqf0zBv48K1F4AACAASURBVKEUuUxKY20NVXWNaOgbY6ynicpvKEe4RCAgEPh9BASh9/v4/W9e3VJNWR3o6OqiKVb7nQ9vOXWV1cjURWhra6GupvqrmMokjVQUF1Grooe5mRE6YrVfdf1fcbJc2kJNeQnljWqYmpqgryP+K6r9z6xD1kpDTQUlVc3oGJpgaqj9O8cPIG+ivCCPggoJhlY2WJnq8UvyRtbaRHVZObUSVQwU/aAl/v11/wrKcsW9V5dTUduMhoEZZgZaz9QvlTRQVVZOXas6xuam6GmIfkXp0FJfyYPMFOJj75BTrYFnl/4MDLL9VWX8USfLJA0UP0gnLjqa1IIGTNuGMjqsPZq/bno/bo6c5tpyivILadWxxdnW8I9qplCOQOB/gsA/R+jV3OfKtVgeVjQiB+UDVC6XgZYJvp1DcLfUQv03PWT+28ZBM/cu7GFvrJwBowbS1sYI0R9535JK4m/cokLLCT8vR4x0RMgl9RQ9zKMGPazbmKGrIfrFBVQubaasII+KZjEWVhboa4tRVYHGortcuVOAtbcvrjYmaCj++DyHTEJB0lm2btpHqeNApo3qjYel7nMv3rKGEs7v30O2uguhocE4mevxR6J6dAtSKnLjOBAVRWyTB5ETIujoYf48d/cPPEdOQ3kOFw/u4GiyjF7DRjG0uzu/S5o3lXMvMY7o23dIySnFzLsXQwf1xtn4J1JPLqUk/SYHdhwkW+zKkHHD6exg8txj5fd3hpyGkkwuHt7JmQzoNHgSEcH2iB4Pdbmskfy7N9i/6zgF2h6MnDSKgDb6z12tXFJLeuxlricWYuLcDlsTTXTN7HFpY/gX3uMTXdZKYXoMly7F0GLpT3s7HdT0rPF0skD9Oaf2MzcubyU/5QbnLtxCP3gqQwOMn5uLcKJAQCAA/xyhJ20iP/kgr85biXrPmSwYF4RGzQPOHj+FZvCLRIbYoi3+45fx/4RBJG1upkWuglhDhJqKhNRTm9lyS87ISSNoZ2f8Bwo9CVm3TnA+pYUOvbrjZWuGvCKT04cOcul2ClkPyzDxHczMGSPwtTNG/NRDXVafz6Uj+zl9I4msnELUHLsz64WJdHKzRCxtJOvqPk7lmRDWuwsuVvrPKbjktJQm8P1HS7mpG8bCmcPxt3/+hU3WUMSp7Vu5p+5Bv749cbX8M4SenNamEg5/+R7bM62YNWcaffxt/qZhI0PS0owMddTVRfxK4+lvb7OsheYWGSpqYtRVGojZ9w1fH7tP15HTmDbI/xetb89XWTPZt85xNuY+hu5+tLUxRKxtgKWVJXqKwSeXIpFIkMnVUBepIy27x/7vv+dcuSFDZ86kv6flXyqCZM0l3Di8gS2n8vEeMpdZAz2emiMy6vKS2bthE9cqjBg7fy6hzs8vaBqKEjm+7xB3W10ZNXkYztoqoKqO6C/r5B97TF7/kKvH9nI0Xs7A+XPoZKqKXEUNkfpvs/7LWspJuHScE9fKCJ27gE5milcDOVJJE/V1DbSqaWOop4UqMiRNDdQ3tqCurY+u5t/ntn6+8SucJRD4awj8c4QeIKm4zfwhk6kf8AlfzQtFV72FrLSbFDR40a1DG8R/qGnrr+mg/38ttdzavZd7xm3p27k9ZjoaNNdWUtkgx9DI8A9wrf7YgtbqbPZsiKLRfSj9u3thodVKbuIN7lVqYmNpTHXyXj5df4uA8a8yc2gnLPWfuJ7kFCVeJq5UDWtLM6T3z/HFyn0YDnyDl8b1wNFYTEt1Clu/3odGlxH07eSJqeZzvvpLctn60Yecl3dj7tRhBDg8v9BD1kptVSXNKhro6emi8aeZfBs5u/otNiQZMmXGFPoE/D3utOaKe1y8GEerWXuCArww0/7/j67ff4aM/LjTXM6Q4eTbhY5ueqQcW8PKg6kEDJ6sFHq/2aLXVMS5ndu4kKdOyIjR9HQ1U9ryVVVVUVGBpvIMbtyIp1bbjc6dfDCTPuTohrUczxPRf+oMBvzFQg9qiDu5lc2HMnDuN5NZg7yefRmqzOHo1s2cfqDO0Nlz6O3yPEJPSlNtJWmXD7F931lqXfrzwrTBeJjqI1Z7zjn0+zv5iSmPlqY6ChIvsSdqB9Gt7Zj72lSCrEzQ1vjNvUxzaRoXjh/hVm17FrwQjpEatDZWkHrjGFE7zlBn3Y1psyfgqVHGteN7OZsqJXzydEJcBRfvH9a1QkH/1QT+UUJPVneXhUPGUN1vOSvnhqIvVqG0KJ9WdXVKM5PILtPGw1ODlNv52HTshr+DKXV5CcSl5FFV34h2m/Z0CXRGVyynPOceCXczwcwTS0kGt1IK0XfuSK+OthTGXeZ6ciF6Tp3o06MtRpo/d1W2VuQQm5TBw4JKjNwDCfK2R1esDs01ZCTGkpKZS3ENWDp5ENDRD92qDO4k5yA19qSLrzVV2SkkZhagZtmW4PYOyrfT8sw4bt5JpFhmRZcenXGy0Kbo5i6WLVlLtlUHBvfuRdeOrkgepnO/2YTOge0wN9RCtaWC1KS7PCgspaZVE9f2AXjYmSKW15CVEE9qhSoOlnqUZCaRVSWibceu+LtZo/2TeLeypP2s3HKPrlMm0tXDBi1aqa+qQiLWQU9bE0lRHB++/gGtHWYwb3xv7E00H08OKbWVVbSqaqGnq4WKJJkvFiwixXY6r00Px9NKSxlndX3TxxyvD2RiRCju1rr/x8SSU513j6S0bArz7nJqzxGqvCfy5tyR+NkZUF98n3vp98guqMHMxQ8/T3sMtFrJT0vmbkYOVWrm+Pn7YCQtIjUlF6mxA96ejhhrQUFWCunZeVQ0gIZIFZGuKbY2ZrRW5FFYpYKZhZji7Azya7Xw7tSVds6W6DxjOJBTW5SrrD+nqB4LtwDau1sQu+ld1seJ6NPdF32VOuo07OnUJQBnK0OlRaul4iGpaelk5VdjaO9Jey9nTHVFNFQVkHonlrt5dVi17UiAlx3qdYWk3U2jEkOMVGsoqVfFzr0d7vZmPDFay5vKyUhN415WPqqmzrRzMSL35h7WbLmMml1HwgcPwK+NiMqiEqTaeogkVZTXa+HczhtnIyn3M9K5l1WIipEd7Xy8MFGpIv1uOhUSDQx0pBTk5FAhN8GnYxCe9uZoqkqpzM/iXnomhVUS1NTV0RCL0dRs4s7JfZxJasa7xwCGDeiCWuYpNh5Lxq5dED5WqhQ16tI2sAPtXa3R+pk4aaWyIJeMjCwKyhvQNLHFs60HtiYaFCdfZOPXa7hSokFQ70H0D+2Cl5stemogqy/k1untrNl2kWZjXwaMiKC7pwFJh6I4nlGHZ5cgzCT1yHRt8Q8KwMXKADWk1JYXkJmWSk5hPYb2Xvh4u2Ki9cgTIGms5P69FFKzilExtKFtW08sdVVpaG5BQ1tEfXEuKSnZNOtY4+XthYm8gozUZLJLWjB1aotPOwtyz0ex+XA6TuEzHgs9CVVFD0hLvUduZipXL9ygzMiHWS/PJcTpOYSevJny/HRObtvI3gtp2IZOYtrInrjZmKP1W19s5U0UZMRz+exVcmpaUVWo5idSTi5HZGBN+049CfG1+4krVkpdZT43j+xg887TNLsPZv70wXg72mKk/VutazKKUq5z7MgZJEHTmRlqi6pcRnVhJrHXLxKTXkRZST3ew2fQTeMu69bupN5jFK/NHkQbnd8uLv+rV3Wh8QKBnxD4hwm9VF4eOpK8Dq/y3rRuqFZlc+1WOT3GdSVzwwd8fKiMbqHOFN9vptuUuXQXxxJ1ohC/PiG0aUlj+9aTGITOZsGIQCS5Z1jyxjLSTHozPsyTppyrHLxwH4/eA+jgbEzN3TPsuVxBxFsrmBhsg+5TfkpZWRK7D0Sj7eqJVnEM+87ep9f0BQzwUuX8rv0U6LrhZafHw0tR7ErQYdoHiwgxrWLzh29wXWcoS18aikFzNms/eo8EszEsXdCH8huHuFJhipdxFUd3HkMUMoMFo7qi+/Acixd9TqZrP6ZG9MXfWczVdcvZlGHHe++8QAcrCad37eSezI4O7dpQGn+aU8lyBk6eSkg7HeJ2r+LTqHhcuoTRwUmDxHNHyNbtxoIFkXRwMv1BOChcJRmHP2FljBkzpw+lrb2J0r0ql8lA5ZEFpS7vEp8sjsJywFxG9VJYF5+4yuUoT1NR/K8ClTdZ8uYGVHtMYdKADrTRUywCcnLOfM3q8yoMmzycIHcrfjkUvZUH0Sc4FlOMhYs71qp57FmzjvvOY3lrzkjc1O5z5koyqibWqJfFciammuCISQRqJHEyvgFnBz3yHlZi0zYIV618tn27hVK73sycNBid+2fYeyUPGx8fxLmXOHjlIW69hxMR4k7uibWsO5GDU9ee+FnLiDl9gco2fZg3YySBzj/GerWWpnLk1A2atS3QkZdRKmlDty5+5B1Zyhen8vHpHoq7TjHnLyRi0mUC08eE4UQWpy4kItE3R6P6HpduF9EubAgdLRuIi89B1ciAkrjzxFW1YeSksQSZl7Fr9SpOZshpY6aDqq4NvYYMp3cHV3SU0OqIP36Q2HItLAxklNfIcfT0RqP4LGs2XELbM5yRI/tiI8vgwJYoYorAwlwLVX1PwsM7oFVbSGmjBgaiamJuJKLl0YO+Ha2J37eWg3eqcAvuhptuJdcvJ6Dp1Y+pE4dh2xDHgeO3aDZ3w15UyNmTN5E5dGTIAE9yTmzjSJwKwYNHMzysPTV39rFq8ynUHTvR3UOb+Os3qTTtxKTIcXR3f1rctJCXeJUz19JQtXDByaCemEs3qTXxYejwAdg3p7Hlm2+5UqZHaMQowjp608bcSBnwL5dUknRpJ99uOIfUpgdjJkTgZyXj5q7v2HwpB/suIbipFXLzdi6WHQYzZXw/TBqyuRWTQI2qIZp1WUQnFWHXI4KRYX4YKMqU1pNx4yjro07T6tSb2VPDkWVc53JCOc7BvXEX5XH65AUaLP3o3t6CwrRUqkTGaNbc42ZyFe3C+uMuuU3U4Xs49p3BrAGOFCbd4nJ0OqoWzthqlHFm/2Gy1NyY8cr85xN6yJE05nNu5wb2XCyj29RXGN3ZCg2RSBn/+m8PuWJOylH898gC+tTJcgkVhbmkJKRQXC9VztunDzVtExzdvWnnaPqTOuTIpNXEn9nNhqirWA5YyMJhXmiKxag9b9ztTxssrSTpyimOnC+i+5wX6GqpoYy9rqsqp6KsEpXmSuKuX+OhoTfWpVc4eU+bsQvm0N3ZgL/coCnIC4HAfyiBf5bQq0/jtcGDiTEfwoR+7WgtTScu05AXl81E7ej7jF2exrQVS+hlZ4ypfjnrXn2DNPeFfDSrO6aaLVz+YiZvXTLkrS8/pY9jMZ+Nn8Qdt4V8Pq8XRqJUFk9+laLOb7JkelcMieOdyW/TOuQLPp4chKnukzfWJm5v/4w11yT0GtwHy6Y0tn5/BLvIl+hUf5Id8abMnDeW9jZGlJ5dypzV+UxZvoSBHoYceD2C7ZJBrHx7Ag4mKmx+aTgH1caw8o0wCm7eosnZH1+zSra89w7XjUfx4YsRuKhn8cVLH5DuP55Xx/TB0ViNG+vf4sNzWnyw5F9YFR/mw2/u0CNyAYM6OyIqvM7St5bwoN1MPnyhHyRv5bXPr9B98kKGd3eh4PLXLN1RyOiFrzOoo+NTAlZK9IY32VIcwIJJfXH7WaB4IzF7v+VorjnDhvfH297432x+aeLuya3sjoewYYMIcLX4YfNFYcwWvozKI2T6OLq3c+CXPIvN+bdZvSqKRtfejOjfFTutQrYt/ZgrGr1YODWc+hvb2B/fiE+XTljJ0tm5JxrP/lMIaDzN+isNhI4eQxdPG0yMjdCV5LHx44+J1+/C7Cn9ydy2hBOlzkyeNpa2tSd44/Nz2A6fw5RBQVQdXcaHex7Sfco0hgW7cm/HMr67AaPnzWJgJ1ee2C5r7p1l+VfbaHEKJWJAV6wN9DA20uTmxvdYc1udUZMmEuot4tBXyzhV2ZZZs0agd+8we2KqcOnQCUe1BxzZfxWj7kPo086A+not7F3sqbi8ltUnywidOpOR3U04sfx9tidqMnDcaHr6OGBsbIKBruajxU2ex55PPuXEQ3MGjBlMgJMZBnr61OccYdV3FzEMGMm4kT2wbM5k25efcabMhIGjRxDsYUV12mWOnk9B08EPXzs1bh09TolZAGPH9aXmzFq2x9TRY8xkBvgYcHbDKs7nGzBi6jSM03ex4XwhXYZPZqhzEatWbCWvTRjTp4dSfGgV+xK06Tt2CkM6W5J+aj1f7YnFvfcYJvZ1J/7gWrZerabX2BlMCvP6IT6zpSKT/Zs2EV1pzMCxY+hkD7cOrGfd8QcEDJvOtJ6mnNywliuVhgyJjKSnm4Vy17ZSl8hbyUs6zNpN58CxP1MmhWOnWsTJTd9z4J6E0HGR9LGs4+CmrcQ0WjN6xmi0753m2LVcbPx64qyWwalzdxC1HcKMyME46ikKldH0MJYtazZzB08ipwyi8cJavj5yD9+RcxjjLyYuNhcjJxdEhdGcvlGEU48+2NYlcupcEsbBfelqU8rRw2k49Z3JWN9Gju49RJbUjeFjB+OkmsexqK1cLNRixNy59HrOGD15YzYnojZyJEGbES+/Si/H/7/1TN5SQ3ZyLLFpFdj6BxPkYfWUC11GS2M9NVU1NLbKfyL05MpYSx19Qwx0NH4e4ygrI/r4NjbvzyFo1ntEdjT6XUufpCydSyePcaXKlfkzB2D6+IVaJpUilcmQledw58opjmW2olZeiG34NMaHuKH1m3Z9/K6mChcLBP5jCfyzhF6dwqI3iuLu77Jkaje0ZI3cu3sf95BgWo6+z6gvC3lv+xf0sjFElLGDoeM+wnbBfpaMcsVAU5Xi0+/Q7+VLjF4Wxdw+cr6JHE+c9zusWhCCqd5DPh4Vyd2AD/hyTjdMdbP5YMQ0cjp/xPJZXTHTe2x/annI5jdfZV+1KxH9u2CrL0Iq1cDeS5N9b7zK7Taz+PK1wdiaaFN8dgnTPs9l8qeLGeBlytFFQ9naNJCv3hqPo4UG214eyh75cL56fThm8jJS7xfTVPeQY2u/J812Ih+/MgJ3zYd88eK7pAdGskjhLjUUEbP5Ld47qc5778xAcvEj3j6txYvvLKKvjzVaklzWvTmbDcXd+WrJTCwKD/LGimuEz3qdYd3dqYxZw6KVsfR/4TUGB7ugr/HkdV7KzXVvEFXWkQWTwnGzVq58jw8Z+fFnOHq9ALfuoQS526Lzi24jGeUZ1zl2MR1T764E+zop83w9qaEoNoovNufSY8Z4erZz/AWhJ+fBtQ288cUVuo6bw5i+ARirP2TL4g+5qNqTOaOCiNuxnMuVFvToEYyjqRZSNLB388CkJpa1327iYmYzXqERRI7pT1vDOqKWLiZGM4iZkYMpOriMLQliRsyejnflKb7Ym0vQhKlEdPWi5MgyPthTSNjsWUR08yJv38csOVxGv5kzGdrF44e2SmsfcHL7WrYciUZq3YER48YRFmTPnU3vsiFJn8nTpxIWYMypVW+zNcOKyPHdKT27g5N5mgR2DcbLUge5XAMrZ1dsjdUpf/iAgrIqcq7tY/8dKf1mv8DYPjZcWPEB+7KtGDd9CmE+lj9ZjJu5d34X32/cy916Y7oPHsOYAV3RLjnBV99cwChoDBNGdseyJYftq77iRrMDYyZPoIujGte2f8eWC/exDuhORw9L1GUqGFk74mxvRMKuL9kd30Kv8dMYHGjGlY0r2Jcspe/4aTgUH2X13jhcBk5muEsl27ecRe4ziMgxvtzb9gV74nXoP3EaQ4LMuXv8e746mIL/oEimDfIl9cgaVh/JIGBwJFMH+v4gOCqzz/Pl51soMQxmzrwJtLMSk3llJ5+uPIJe59EsHO/Lza3ruFxpTMSUKfR0MXlmTBYmH2HdprPgPJBpkeFYy/I4tmEdxx+o03/KdPrbtnB04zpOF2gSNqYntZf3cyZOQmB4P7ws1JGpamFu64yzvSU/eB5bS7m0ez27rpbh2bMPri13OXr8Fq12gfTs7I62SBNHe0OSDm7hSKYGPYeE4aqrCiI9rB0sqEs7wbbDGbj1nUa4SQrrt51E3n4s/5rcB9OG7EcxevdFRLwwh17PFaMHrcVx7Nu8nSt17sx+bTre/1fUww9Ttp6s+CtcjH5Im8ABhAda/yja5M0UpMdx6exlcmqkz4o5peu2DT6dQwjx+6nrVmFMvs/FfVHsiJYxctFr9LbR+B2Ln4yStGhOHD1Ho/cwpoV7/bBL+UmhkpIsbh7bxNobVbgHDWHquJ5Y/WY38e9oqnCpQOA/mMA/Tui9NGQMVX0/YeW8XuhrqtPU2Ii6lhYFB95i9MoyFu9YTg9LA0TZOxkU8S76k7ewelYghtrqVFz8iAEvX2LM8iimd2vmm0njudPubVbNVwi9fJaNUQi991kxWyH0cvho1DQyO33I8plPC71c1r4yhz3SgXz8SgSuprqIRGI0RNksHjaJqxaRfLtkEi7mehSfWcK0FT8KvSOLhrKloT9fvjMBFwtNtr8yjD2M5MtXu3F3/xau1rkxLNyVxO0rOKfSj3dejFAKvRUvvktGYCRvju+NnaGY21ueCL3ptF7+iBd3t7Lw/Q8Y0skeHR6y+a25bKkI4bN3IjEt2M8bK64TPusNhnZzper2Wt5ceZu+s1/9idCTc3f3h6y+68DcqYPxtDN6vADIKcuI4WJMDqZtA/FVxO6pKALi1R9ZV55y+zQWJXH2Ugpim/b4t3PBSEOmzJ+nrqaGKnIeXlzDV8f+H3vnAR1V1bXhJ9NSJplMekhIAiGh9957lybSBBFEUVE+ReS3fHbFih0VxQbSewm9Q+i9JdSQkN7bTDJ95l93glIVPyEQ8Ny1slghc0959r1z37v3OXuX0mfMUFpHepCZWoibfxC+Go9La4EcXNgxnUnvrKXp6Od5/MG2BKnS+G3yu2yXdWTcoKbs/+ld9rk2Z8woaeevH0qFApXKhr6wlKKsCxzYvJx5q05Rc8gzPNkriq3ffsgBVTPGjnrIGX6cNX8DOr/qVPV1xT2wOk2a1CHcT82F5R/zzmJJ6D3pFH5pyz7k/RW59Bg79gqhZ8MgeUJyskg4uYfl85eQ6NGcJ8ePxBH7Db+d8GTUE4/RrbE/G799g1lngxg5og1pa35mfUFNHnl0CO1q+KGQK1EpXUjcvZwVsRfwb9SRqOJYflufTvMRoxnWtTJbvniX5RdDGT5mNF3rX5OuxainUF9MelIc21cuYk28g96jxtI1PIlff9yGT7NLQs8iCb2p7LdWZejI4bSu4sK2mZ/z8y4D7QaN5ME2UXgoFChVSpQY2D7zMxYes9D1ktDbOeNzFp+w0n3443SJ0LF64RKOF3pStUooGk0ANRo0pFaEnW2/fMnia4Te18vjnUJvTN+GnFk9nW9iztK476OMeeBKobeNLz/6gSSPpjw78Qmah3uSuHshn32/Du8Wg/nP4Drs/O3H/13opfwu9CysmfEz69Pc6DqkDbkblrDzgg9Dxj1Bm2hv5ArJDkrkv3sJnV/kNtL3r+D7H5dxQV6Ffg+1gZTjbNhyBEdoK6eXuWWUleXf/8iG/Ggee24srUJVzl3OSqWRk5vmMFMSer0ep5v2KN/8uAJLHWl9aV+CzZeEXoqSgU+Po4Wfg4JiI56+gfh4/nnuRf3Z7cyZG8PFgM68OK43vrZSior0mGVqfLyUWK12ZHYjuhIjDldf/NzMZCfFsWP7DhIM/nTo+zCtI3/3SZd5Q4tyUkk4e4E8o/06r53czZuQKlFEh/pcFx62ZsWzesF8NuSGM+Hlx4hW40yarCuxovbzQWW1YJVJu2MN6IvNqNRyzBYFbgorxYUleASGE+hcygFYi4jft4VV21No8tAIOte4Ph2OOesMW5fNYWVGCI89OZLGoWqnR9iZOLqokBKzAzdXKMw34BXsi70gB71MS5DWFYNeh9I7ALXMjNEqx8VcQrHRiiYgELG8rwKrFjG0/5nA/SP0HA5KcnbyTI/RFPd8j6mvP0ToFaGFM7Mn8PBX2by54Et6VQnA1ZrMd+MfY05eWz769AVahqrY//3zvH+oKm9/+ByN/dKYPGQkR+q+xk8v9cLfPYG3Bo8mvtGbTJvYDX/Vaf770BMktHyHb57rQqD3pTdXh4HdM97kpWmHaTVqAk/0a4glJwdVoD8Jc1/j9cX5DJ70GqN7NMAQO4VnvkllzJTJPFA7kO3vDuS9g5V5+YOXae2Tw9SJT7PT9zF+mFiDGW+9SXz0c3w0ujpbvnqVFZZeTH7tURr65DBt4gts9RvAa08PokGYij0/vsobq2W8PvlFahi389/XZ+LX9zmef6QLAUWH+fzDaRiajebZQW0xHv6JSVN20/PZVxnWpRY5u7/l5S8P0nPcKwzpXAvtFRlOM/b/xpfzs3ngmeG0iApBmnHB+V0sWLyBfHVV6teugkdJJmkmDU3atsbt/BoW7MqlSc9BtAzOZ+XsRSS6hFC3djQ+KgNJF/TU69mROmFBuGHj8Lz3mZ9SnUeG9iTaepBPv5hLbkhnxo7uQ60QrdPTU3pxJ5+8/h57acrT/3mcDqFFzPrwbbYpuvF/T/fDGDuVKYvOULfPaEb2bojCWIJKA6d3n8a9Wn1q+OYw+7NfyKndl8d6Vif2uw/Zr2rGk08OQ3lsPjPXxaOJakid6CpEVKlGdLVwfD1VnFr4Lu8sSKP7+OcY2qkOSfPfYfLSbHo9+yyDO9TF0ylozVw4toeTyTZq1K5GTuyvzNxrpceYh1Hsns5vRz0Y88xT9G7mw5ov/suvcf6MfXoYmrOL+XTWfkI6DGH0wNaozQbkandOr5jK/ANGOo95ilq5a/l24VmajH6G0b3C2TLlLRZfCOHRcU/Qq0no1eloMg6z+kAm3lVrEKw7xLTZO6jcYSC9ahUxY+oKqN6Hx0f3IcLlIrM+/5y9lqo8/MRjdKjuR2LsPD6buoCikHaMHtWfqmoHZtwJDvTgT/qDngAAIABJREFU4NzPmX/ETPfHnmZg0wC2/fgxC45b6T36aZrKTzB7/lqyPSJp2KA2VcLCiYqqRiU/K7t++5KftxTTYdgTDO8WyZk1P/DF4nia9H+cpwY25NTKaXy19DSNBzzOUwOa4XppaaetOImYn6ey4IiRTiPGMbxtJU6um83CXXk07vMwD9aTsWzad2zP9+Whp56ia63gK1K1OMg+tY7vpi2myL8jTz09mGhVBjHTv2flRQUPPDmOfhFmVk3/ntUpbvR5/GG8Ty5j+vzdBLR/hFEDWuBtK8HqqiU0vDK/aw+n/sg7xuyp37DkpCsPP/8cXbUJTP/mB/bZmvLcC8/SJcrA5tnfMW3hMar0Gs2oPo1xtxiR3FF58WuYuewM0X2eYUSjUhZ88w0bUnwYNn483SOMTo/jlgwvhj4/lsrpsSxYuReflg/z2MB2BEopU25wpB1YzYKYWBRNR/LsA9XIObePtdtPoQyuS8MwGxcyIDrEldTUVAyeUUSqi8goMlJw8TRptiB6PTyUmpor25bW2tmwmC3YHFJW0qsPF5kMuUKF6ga71IsSDrB8yXIStB2YNKYbqtIMDm3eyNFUqN+9OZw/h6VSCFprDvs2nkYRDCWOICp7mEnPLaFGl1H0qFPmkjQXXGTPptXsyvRj6CODqCZtt73qsJJ15gBrlm9AX3cgT/SqR9m+GTM5yXFsXbWVDHypFAgX47IIbVEX0+mT6HxrU9+vlLikQqq36opPziEuqhtSW5nK8WQdzXr1J/LveEX/58etOEEQuDsE7h+hp0th69q5fPvtSsxVWjNwpOSRqIPGXY4p7wIx0z9i+uYc2j/2NCN6daKKj4yCc7H8+ssy8rS1aRjhSnpaCTU796d9XW/SD6/m609+JSW4Jy89N5CAon1M/eQXUiv35uVx/dDm7+arKTPJjujD/z07nMaRfijLFkhhyD3Fkh++Y/HuRFw0lWjcaQAPD+xAoC2Rxd9/z8bTJVSu3ZgQ/W4W7Xdnwtcf0ad2MMUHZ/L2lCUUekfSuFVrZCcWs0cXzYjRvXE5sZK5W9OIatmSAN0Z9iZA1xFPMbR9KCeWfMXXy84R2aYLPdpHc371HJYdMdFt+OMM6xpF6q7lLNmZTHB0DbSOYkpcI+jQtS3VPIvYsuBnfll1lpq9RjPmgUhOrZ/NjNXnqfXAaJ4e1J4Q38uVC0zZJ/ht+iLcWo+gd6to/ORF7Jj/NdOX7aPA5oq7qxyrUUZ0l0GMfbgnph1f8/GqTLo9+jhRBbH8tnAjKQYZ7tIrts2CpmYfXnhqAHUj/HAxXWTOZ9PR13+I/h0bEKTQsX/JF0zbbOWh58fStUHZmj2HpZTz+1Yza95qzuk9qF0ngtLkOJJMlegx+BG6RFrYtngWMXvOY1VXomnn/gzq3YTCvSvZdKYYH28lulIV9dp3JNyewNKZs4m3VeXBUaOo5zjKjJ8XciLXjqeHEqPOQFCT3gzp3Zj8vUtYGptB/QEj6dcyhNOrZrJoVw4tHxzJ8D5tCNa6O22fc3Yny1buRK/yRmkuwS2iIY2iPDiyYjbrz8joOuxhOlWXsX3eb2w4r6THsEfo1cCdvSvms2zbSUpUATRs34uHHuiAZ8Y2fvkthlRZBI2jVJw6nohXnfZ0bRZM3Jql7LqopP2AITzYvSkhPmWeDOehT2DN4lUcy3bg5QYWVQAtO3SgboCemJ9/YH18KTU69qN1iJH9a1dyTOdDx0Ej6du2Pr4u2exZvZD5K3aQanQjqnFH+vXrQZRbDhvm/sqmc3ZaDxpB5+pK9iyezZZzdroPHU2PaCPLZs1gzeEsVBovyY2DMrgxg8cMp67LKebNXE6yaxQdOzRGlrifzfsuEt6+P4O6RJG0fRmLNl8gssNARg/qQtXAS09Zu4W8pGOsX72BU/lyQsMCkFnt+FVtQOvmdXCk7mOBtMYux51W/YczoGNTwnwuhwqNuWeImTOD1Qezqda+Hx0khltWsiNVRbtBw2kfamLHojnEprnRcdgoutZQsH/lPFZsPYlRHUrTDj3o07MTdcK0Vy/stxdzZONq9idDo94DaeqTxfZVGzhdGkTXQQ8QrbZTmHyM1QvnsiL2DHZtBM079qRL4xBS9y5j0Y5kKrcayKP9W6LMOMDSxSs5muVC1cgqKHRppBTLadZvON2jFcQuW8QxcxVGjR1Fo5AbrVot5cTmVWzcl0qtgY/Rq4Y3xrw4NqzbyblsGf4+epIyPWnROBKX0gIKkWM1KYiKCiT92H6yXOsyeHgX/G5LilErKcd2smb9HtybP8TwDtWR2Us4s2srW3cdR14tmtK4OFR16lM7wJWsHCum9GMkE0Hj6l6knEkh+qHxdAkvy5NXkpvK8UOHyHWLpGPb+s7d1FceVl06u5bO5Jd1iXR88R1GN610yftoIz/lGGsWL+OMNYo2tR3s2pRIjV7tUSWepCigAW0jZezdsg29tmzD3MWgHjxQxUQuoXTs0ABPsWH37igS0Wu5ELh/hJ7NRGFBHnn5ehxKNzQ+fmUhP5kLdouRgtwsCvRW3LV++Pl446pwwcVmIi87k7xiIy4qN9zdPfH188Fd4XDmpsrJLcSi8CQwQIvCWkJOTsEfv8stenJzC7EqPQkI8CurBvH7S7HDii4vm4yMDIotbgSGhBAU4I2rzE5xbiYZWfnY3L2xHZnO//2UxeNOj14wrpYiUlPSKDbJ0fr7ozAVYnC4ovXzQWnRkZWeg0Prh5fMSonRhtonCH9vN8zFmVxMLcRV44Ov1gOzrpBiowNPrS9+Wk8cxiJy8/LRGeyoPDxQe3rjI7HBTGFeHgU6EyovX/y9VRiKCpy/u3r5EuCrueqt3WGTHipLiE33plOPDlQPUlOal0lOYSlWe9mbv8MhQ+3jT6CfBltRJik5RnyDg3C16cgv0GOy2f+4kKXUJSEBUq4/SN6zlOVHHbTt0Zl6VfxRmHPZs3IWm5ID6Tu4J/Ui/P7w1thMenKzs8iRymhpJIFjw2JXltlcraC0KJeM9Cz0Djf8gyoR7OeFvbSA3PwCDFYX3NQafH3LbJqfX4DRrsLbR8G5bTHsS3WjZsO6RAS4k3pgBYu3ZdFqyAja1QrCxWTBzdsXb7XCyalICkd5S8y9UF7ybthMJeTn5VCoNyNzdcfbxxe1Uirzlo/OKNUf9cHTFfQFBejN4KX1ReulwlScT1ZmJjqzAu+ASgQHaFHaS8jMzEJvkqPRuGE1mnBxVeOlVmLSFVNixtm/1luN6spktHYzxfn55BfqsKLAQ6PFR+uFm9xOYVYGOTojrho/57pUo74Yg02G2jkONSq5HYOukNyMDPL0Ntx9AgkJ9sPVxUxRfj56kwMPrS9erlBSWIDeBF4+agpPxbLlUCaayPrUq+ZPafJeli3fi1ez/gzp1wq3gkz0DslG3igsBkpKLSg9vZ1zN+uLKNSZcfX0xtdHg5vy8lNWKh8n5TrMKyjGihw3Dy+8tRo83VVYDToK8vMpsbqg1vii1aivyoUonVuUI10npSilv6uVmEuKKDFL8/XBUynt3iygxCLD00eyqxJTcS7pGdmU2hT4BIYQ5Ke9QZoSO0adtFEB3Ly0uMutlBTrMNnleGo1ztx4UhUYXX4OGZm5GOwqfIMq4a9xxaQvoLDEjNJDi5+PBqXDSGFuFjlFJmQqNR4KG1aHi3N8FCSwbdMOsj1r0a9PV8I1N1AfpSns3hbLiVxfej7YlQgvBQ5jIptXrGbH0WLCavqQlZBLQJ2G1InwJefscbJcQqkTbGHv3pP4NBrE6D51biFp9RXPJUsBpw7tYucJPY2696ZJhAYX7CQf2kHMyhgKQhsQUJxKpl1N41YdqeZdzOE9J1BWqU+EaxaHjpvpMXYYUe5lX6RS+NVgMGKXu6L2cL0mibqV7HM7mf7xp6zLiObtb9+ha5VLlUQcNrLOHmDjhu3YorpRy3GYDWc19O1amRM7j+JRqyvtKhexZvFCTsvq0Uh9ge1ZQfTv0IgaTRoR7n2DTSbl8vgVjQoCd4bA/SP0/jEvKUxhR1qJcvVanH/c4B8nSkW97Q4Z8mv2+UspSRwuLmRvnMyYzxMZNeUD+tYOxkNeVrbN4ZDWuLngcEg73q7IYSXlKJFSIfxR5O33rn5PX+JyXSqEy7OwY7PaQS5Hfm2+hL89VQemolQO7TlAsaYmzRpE4av+63qhDvulOfxFqofi1Dj2HkpAHdWA+lGV8ZI8gwUpHD+TjMy/KlHhQXheV8O2LD2Ek4+zbZer1hJJjCWbShz/0N8OmzPNy3XpJKSHSslxvnzlU5Ir9WPs6N7UCXEn7fByFm3NpVH3nrSoG8bfzeHszNpvs+MipZ25ov+bYXZeF9JMLqWrKRPOZQL6j1n8Dzlwy66/ywmELylxZx/ShfKXTTnsSNpd4ntV6o0bTcKeyrKpX7H+QhADxoymRwN/SlJ2s2TlYVyj29CjayO0LpdCgDfr908glc1FyuQj/+u0Idee75ASiPyN+V5xXtk9KPV1aQfvzQz3p393IF3/19r0+o87nP1Jn/sjIZHDQl5qEhczi9CERlGl0tWlDB1WAxdP7GPnrv0UeUbRqFVrmkUHO6vgOCwp7Fi7kcOJSuo3DuDcnpN4NexMp2gZ25cv5lCeN3Wqqrl4Pgm/1qN4oncd3G/Jg2UjN/EkOzdt4oI1iLrNmtOyQRSaSxuy0o7uYuOm7VCnA2GFxzmQ60H3fg+gyT3EjiNZRDVsiPXMOtYlhTNu/ECqev+NWtC2UhL2r+Lbb+dQWPtRJr/wICGX8h1KL6QJh2LZuvss1bp0wXF0I2c1rekcmMnStfsJ6/wYD1QpZPOatWQEtKO5ZzxL9isY9tgQ6odp/lmZtn98jYgTBYHyJyCEXvkzvkEPDgqT49j428dMicmk+/g3eKZ/S4K9ymq/VujDYcNQmEuR1RWt1gtX5T8ra3TlHE26fAqNdjw13nhcqpPrsJgwWuzIVa5Ob1m5Y7HlsfHnz5mx8QLaanWpHuaLm7uGyHrNaVynCr4eN67fW6FtdccGV8rJdXP4ce4mCqS1mrXC8HL3ICiyHo0b1aayr8ffLGl3xwZc8TtyOLBazFhsDpQqVxTXJoWzmchMPM2pC1l4hteldrUg1Jc8oQ57KblZueiNKrTecgrzi3DzDSbA3UZmykWyShVovdywGvTI/atQJehWxY2UwDiRuLjTmH1r0qBWOFr3y/eLoTCPnLx8FL5BuJbkkWdVUUlaOKfPJU9vxVvriSk3lQyLDzUipUTtfyOO7LBRUphNalq2M6l3tRCfy+F1h4Xiglzy8s1og30w5eZgVQegsReRkpWPZ2g0IW4mcnJyMKuD0DrySctTUjUqFI/fiw9X/CtEjFAQ+NsEhND726hu7weNxblkpqeSVWxFExhGeIi/sxJFuQua2zGN3709t+zxKBvM7x5Op/fodozvH7VhpyQ/g6QLCaQXWPH0C6JSUCD+flqn+KzwAvwfzfl2neRwhiTTLp7nYkYxcrWvs95sgL+vs2JKuVWWu13DvxfbcQpBEyaLDYXKzfnCdfmQvN2XIgMuYJciAzKZU2zbbNYyL6+LFBeQ3NsK5/KWWz1sVjMmkxkUbri7Xk6Z9Pv9/fsYJJd6WfREGliZ11jyukubP+zIr9up/1fjkjyvTq++NLerohSSJ1Vqu8yjL7FweskddmfuPRe5AplLGSNcpO9cqR0XFOJCvdXLQJxfQQkIoXeXDFP2RfT7jrZrwmt3aUyiWwd2qwWzxYaLXEqHIYUJb/0h+G/h6rBZMVssZQXspbQkt0FA/FvYiXkKAoKAIFBeBITQKy+yol1BQBAQBAQBQUAQEATuMgEh9O6yAUT3goAgIAgIAoKAICAIlBcBIfTKi6xoVxAQBAQBQUAQEAQEgbtMQAi9u2wA0b0gIAgIAoKAICAICALlRUAIvfIiK9oVBAQBQUAQEAQEAUHgLhMQQu8uG0B0LwgIAoKAICAICAKCQHkREEKvvMiKdgUBQUAQEAQEAUFAELjLBITQu8sGEN0LAoKAICAICAKCgCBQXgSE0CsvsqJdQUAQEAQEAUFAEBAE7jIBIfTusgFE94KAICAICAKCgCAgCJQXASH0yousaFcQEAQEAUFAEBAEBIG7TEAIvbtsANG9ICAICAKCgCAgCAgC5UVACL3yIivaFQQEAUFAEBAEBAFB4C4TEELvLhtAdC8ICAKCgCDwzwnodDouXLiA9K+Li8t1DXl5eREZGYmnp+c/70ScKQjcwwSE0LuHjSeGLggIAoLAv5mAw+Fg9+7dfPXVV2g0GhQKxXU4qlWrxrBhwwgLC/s3oxJz/xcTEELvX2x8MXVBQBAQBO5lAnl5eSxYsIADBw7wzDPPoFKpkMTflYdaraZy5cq4u7vfy1MVYxcE/jEBIfT+MTpxoiAgCAgCgsDNCDjsNixmE1aHHJWrCoXs+vDqzdr4s7+fPn2aX375heDgYJ577jlkMtl1Qk8K50r/Lw5B4N9KQAi9f6vlxbwFAUFAEChnAhaDjsyk0xw9fpIMgyeNOvSgWVXNX/YqnVNUVIxDHUiAl/IvP3vw4EHmzZtH//79ad++PU5RabGCTIlKKcRdOZtXNH+PEBBC7x4xlBimICAICAL3EgGHsYBzx/ezNy4Tr4BA3JSuVK7VlHrhfyX0zKTG7Sc2Np7AbiPoUk39p1M2GAysW7eOLVu28MILzxOodeXEvl0cOZOGUe5Hww5daFs/DFVFheZwYLdZsDpkKBUKLu8jcWCzW7Ha5LheKVbtNkwGPUUlZtS+fqgVQshWVNNWtHEJoVfRLCLGIwgIAoLAPU/ATkHSEdbFrCPZozFDH2yDn9IFhasH7ir5n8/OlMXBLWtZfdBE/2fH0ND3zz16mZmZzJ8/n/T0dP7vhacozErlxJk8lEodx3Zs4pyiBRNeHk+jgIoI005JXgqHtm8hRd2YAV0b4OEwknsxnm1bNhGfLadJ3yfoU9/bOXibSU/KqX1s33cevLywm+XU69qXppU9KuLkxJgqGAEh9CqYQcRwBAFBQBC4twk4sBkKidu2krkrd6FuP5KnBrYm0PUvBN6lCRvS49i8ZjXHXJowflRnvBV/vp7v/PnzLFy4kMDAQEY9OgKToZQSkwylJZWdK2YTczaIJ1+bSLMKKPRspiJO71zM198sRNHpZT54tjMaFzsmXRoHNs/hu58O0GzCNCZ2DwSHhZwLR1g8cw75VfoytLUvx9YvYndpYyZMHEyY6719tYjRlz8BIfTKn7HoQRAQBASBfw8Bu4Gs80dYPGMmaw+nUeeBxxjetwO1q/jz1yvuzKSe3MOa1btxazWYEe2j+DNpaLPZ2LdvH0uWLKF79+706NEdm9lAbto5DmzfyPbDaYS2H8qo/i3x+etO77hdHHYzBenxbFw8m5WxCfi0fobJE7qhlYPDoePcoaVMeXs50eO/56WeQdhNeZzYNofPfzpGt5c+Y1hdC0e3/Mbnv5xj0DtTGFjX647PQXR4bxEQQu/espcYrSAgCAgCFZuAw0ZRZhwrZ89kQxw8+MwLdKsXiKe7ir/cb2vK5fiuTaw5UED7IcNpXbUsbCmlSykuLkav1xMaGur8v5KSElavXs2mTZv4z3/+Q716dbEYikg5e4zd27cTe+AEJdrGjH5qDF3qBv11v3eUpoOSvDSO797CyTwjmUdjyQodyeSJ3Z1CD/QkHF3Bp28tJXLcd/xfzyAsBUnEzpvCR5vdeOWrT+kUXMLZ/TF8NPk3ao37kpf61rijMxCd3XsEhNC792wmRiwICAKCQIUmUJJ9kph5M9mREsaTL4+nYcDNNw4YshPYuXENR0rCGDa8L+Gecqeg27NnjzNEK6VIGTt2LE2aNCE/P58VK1Y4K2K88sorSLnyHHYrxlI9+uI8Tu1Zy9zZG1B3H89rT3fH9/ZldLkl7rbSfBKO7GRXkpym9dzZPGsG54MeZfLErmidiK4Xeqbsc2yc/jZT4qry0TeTaaU1knh4Ix+/NQXfhz/lnZHNb+IpvaUhi5PvAwJC6N0HRhRTEAQEAUGg4hBwUHhhH0vnzOWEsg0TXhxKxE3Dp1Yyzx1iw9odWKp25uEHmuAhg9zcXPbu3cvRo0eJj48nIiKCSZMmUVBQwNy5c/H19WX8+PHXTN1KxrEtzJr2Exdrjua9Cb3xrQhwbKWkxe9m0aJtKOp2oKlfNst+m09ywEBeHt+fmlV8cbuB0DPnnGfzL+/x8eFQ3v/mA1r7GrhwcD0fvf0VlR79jLcfbszNZXRFACDGcLcICKF3t8iLfgUBQUAQuC8J2Mk4vpWF85ZTWGMIk0a3w8OZGqQUk80Fdw8VdpMJq8wDT/dLq/AsOs4e2MraXQlU7z6Sng38neFWi8XiDNlKP5s3b2bZsmUMGTLEGcKdPXs2/fr1c/5YzQZKdKU4XDV4uxo5t289C2MOEtZnHCPaRXB9YbQ7D95u0pF8PJZla3ehd9WiLE1h7/bd5GnbMXrUMPr0b0GQ7HqPnlWXxt4VU/l4sZ5xn31Nz3A9p/Ys5qOPYmg5aSrPdq585ycjerynCAihd0+ZSwxWEBAEBIEKTsBh4fzeNSxavg2/bhN4omsIRennObDzCHrvKJrU1pJx6hzU6EzLiLKyZOaiNPZtXsPeZCW9R4+kTtmCtT8Ou91OUlISP/30E+fOnaNp06bO31999VXCw8MoSotny/KF7Exzo2aNMNQqGe5+UbRq04hg9U3diXcEqJTM2VRSTH5hMWablYLUoyybNYekgKG8Nr4HVYO0qFz0nD+6nClvLKXas9OcmzEcVj0XDq7hm+9WUe2R93iqlYL9MT/wzXoY//EbtAmuGPO7IxBFJ/+IgBB6/wibOEkQEAQEAUHgRgQctiKObV3F2h0pNHt8Il0j5OQlH2fzuh0UaerRItLK/l2J1Bo+mjZBUm4QByXZ59kbu5M0WS0G9G+J5gaxSMm7t3v3bqZMmUJycjI9evTgww8/RKFQYNblcP7EAY4m6vCuFEFkRCjBQYF4e7pWwLCmjdKCVPatmcev89eSHdSbF/8zgg51AihOOcH65TP4ed5RIh54hudHdaF2RACWvIvsWr2Y2CQZ0ZE+ZCckoWk+hBE96qK+edaacr1Qpc0yVlMppaWlGGxyvL19cFddWhTpsGMxFJOVkUmhSUFQWBj+Xq5Ob63DZkGXl0VqZi4OdRBVw4PxUP7FYkqHHauhiOxiOwEBvijlLmC3Ysg+y7adh8kweNCgTUeaRF4dqJfWbhZnnmDj2oMYteE0atkEVcp+9sanYcQVT7U7KjcPAkKjqFevOj6uFWRB5220mhB6txGmaEoQEAQEgX87AbsukT1bt3AgoxJDx/SmktJGbsJBtmzbT4mmJoGG4+zLCuXxZwYRoS4LqtrMpeiKdVjknvj5qP9UnEm7b6WUKj///DODBg1iwoQJzvMdkqAwGTAYLbgoXHF3c0VZYStHOJypYPKz0snMK8aq1BIaGoy/txuW0iJysjLIyjfi5h1ASEgA3mo3XGwW9AVZpKZmobOAm6cPIZJo8rz73jyrUU/C/lUsXL6eFI92TJo4huqS1nJY0GedZe3yzRT5ROBrTOZkuoruI0bQNMiFhIMb2HIsn5AIf7JOHiDXvwNjHulG8A3zAjowl+Syf9kPzDwbzgevjiTA3UUyPFZDPvF7Yvj4za+Q9XmLzycNIOAKLJbSPLZ9P5H/W1jImNcmM7prNJas48z+5DWWFHfk/ZdH4FN0hGULlpNX5SFee7YfAW73110shN79ZU8xG0FAEBAE7goBu1FH2oUznDgZT6HdneA67elQLwi5w8LFw5tYHrMZU6Wm+BQc4bSyOc+N6UfE/5jkTvIepaSkcOTIESIjI6lXr95dmetd6dThwGazYrHaUahUKGQVw/MkecwKUuNYPfcL5h2N5IOpb9IwAGylBcRtnMHnG0r5z4tj0JYcYeaX85D1nMi45g5mf/0DjuZjGdmpEqlHVvH1tO20n/QJj7e9fs2h3WoiLX4r095/nw2KfsT8OIlKHmXzl/rPO7uPj8c/ymplVz787EP6177k1bNb0KXE8sHrH7P2tIqJ387i0ebemHQpLPlgLF8mdGbW9JeIIJ0t8z7i3V+zmDr7e5o5ler9cwihd//YUsxEEBAEBIHbSMAhOUxufLi4XJebTnqwJ5w4yKHzBVSu25yGNcPxcpVJT2LyU89yMv4cdp+qaCzZ5MqCaNKwFn7u//t+UavVislkQqlUolLdQiVbh4M/m540aZfLxWdvI9N7oam/sHsZmOtsb9JlsmPhR3y7yYe3vnqLRoFg1edyaPFnvDInmXGffEYX7Vm++Xgmbr3HMyDkBK+/tJhub/3Ik+18ybuwnykT/4/sLu/w1fPduCoFtN2GPi+RrWvWsGt3LHuNjZkz7RVCfxd6Niv5ifEs+O491qeW4tPkP3w7qaczpG01FHMs5ieWJqRzePU5Hv5iFo8288JUkk7MlHF8caotv05/iWrupRxf9QlPvbyVzxYtoG19f/IunmB37F4u6NW06PUgrareu4mphdC7F+47MUZBQBAQBO4gAVPBRfZvXcOaHacxXPtYl6kIrdWSnv37Ui/wcoxM8qwY9Dr0JjseXt54ul3e62qzmDCazCBXIceGDTlubq5Iy6zu/GGnKO0s22MWsCk+H9k1njGZyptqjTozeEgHAu/y+rc7zsZmIDdhN7/NXMtFvVXSdFcdSo8AWvR/hP4tIq7K3ecUeos+5tuNWt786i0aS5XbbCayz+7guw8+YVOWliaNa1M1uhl9+7dGmbSGCWM/I/TJz3l3TBscSQeY+uqLHKs/ielvD+Jy1ToH5tICjm9exlFTVTSJC/n+eDizvn+VUHXZ4Ow2Cznnj7M6ZhMW90zmLtPx8s/f0DtMRknyfn5bdZ6wyCK+f38jAz+bxZiW2ktC7xk+PdaUad/+H9WQatzGAAAgAElEQVQ4z+Kpb/Hrqer88O1/USeuYtEBM01bh3Pgl684FDCcaZOH4HPHDXJ7OhRC7/ZwFK0IAoKAIHDfELCbS8jLTic9W4ft2lm5yHDX+FOpcghayWMnpfnV6527YdPS0iqkJ8zT05MaNWoQHBzs3PxhMejITksmq8jMtTrWRabE0yeI8PBAfl+XX1RU5Mzjl5eXVyHn908vPCkULrFp2bIlbm5ukjrDpM8lKTGdEuv1/k6Z3BW/ylUI9bt6HaUk9LYv+pjvrhB6OKyU5JxjzbwZrNyXRFF2JrJqPXnptWep55rO/E/fZH68irbdOlJFlc/a2fPxHPrxVR49u8VAxoktxOw30vmBllxc+gEfHQ5n3rSXCfQom7XdZibj7F5Wb0igRc9Avh03GUu/T5j2VANOrF9KnGstmvme4KUXFjPgk9mMbetXJvQ+Hcc7G3x4+un+qIvOci7TTsOeQ+jdNIyso+s5ZqhBx3qurPv4WT4925IFK94g6p+CvsvnCaF3lw0guhcEBAFBoKIRsElCLzOV1KziGwg9OR7e/oSEVcbHrUzoSZUqpAoWcXFxzgoWFe3w8/Ojbdu2REdHlwm90mKyUpNILzJfF4aUhJ6XbzARVYJxc673d5Cdnc2WLVtITU2954TeX9lDmpuPjw+DBw/Gy8urTOjpckhISL2x0FO44R8WSZj/zYWeWZ/DgZU/MfeIOw8/2hUubOOXn2Og/QS++E9nTKknOXAonjyLKwr9KWbP2k23N3/g+e5VyjbjOKzos07y2yefsZs6dKmrJX7TIlYl+/PCfx6jY9ceVPdzwW41knJ6CyvXFjLw6Q4c+WwC7+wK4M23RqE/d4aoTn0IylvO08/Op98ns3i6feAfQu/Tw/V5/83RhLhZUKm1BIUEoVY6KMlJ5Oix8+htLiSvm8oP55syd9Xb3KvF5oTQq2jfSGI8goAgIAjcZQLm4nSO793O9gMXMF61JsuBw0VJULWGtOvSmRp+ZeFZKfWJ5PWSSpZVxENaz6fVavHwkNxAdvTZSezfsobd54uuDt06HLgovQiv3ZJevZrjeyl0azabndU4jEZjRZzen45Jyj9oMBic9rn2kNYgSmscJYEXFBTkTFODzUhByhGWLdtOeontKjaSKFS6+1KvS3+6NQi5Kgm1M3S7WPLoSWv0pM0YNoqz45j94VtscxvF9+/1w7XgAkunvsuc7GbM+OI/BLlaMZXqyM1KIGbaJ2w0tGHy+89QWystB5DWCdoxFaawL3Y/GRYVHnIjR1bNYHFCIK++9BRtWrUhQgs2aymJJ2JYvNqFsa/0xXR0Ec8+9SGFNQfw6JA+PNSjMUVxC3h63Gx6f/Qbz3au5BR6qz4dx+fxbflp2otU93ZBLi97QbEai9k7dwrzzwcx7LG+OGLeZNLWqsyKeZvq95T1Lw9WCL171HBi2IKAICAIlBcBKWRWmJdNdn4J9us6keHmqSUgOAiv3/OllddAyqldq7GE/Ox0cnSW69ahIVPgofEjpJIf9+j0nNR0Oh0bNmxg6dKlzrDstZ496XcpnP3II48QGBhYRtphc66JS03NwWi7PnTrIlehDQolWOt+2RPqsKHPOUvMjE/4fquvczNGh2gvjAWJxHz7LrMv1Obddx8nwiWd1TN+5aRvD954qjvuFj256QnsXr+CTaeh9+NP072+P5bCRFZ8N42zft0Y93hnvIwmLDYrRl0qK79+h6nHKvPztNeoHxGAq8yOqTiDPTHf8WtsEK9+9hQRlnQWvjOWL07X4bPvJtOhsoXjm39k3LgFdH9/Oq8Oa4Q96wQzJo/j8zOtmfH9G7SK8kbpXJDowKTPZu6kgXyX04lPPx6DftaLTNoQyPervqS9r/v110s5XaO3s1kh9G4nTdGWICAICAL3CQHJgyP93PCQvHw32H15L03dYbf/+a5bFxdk9/iu28zMTGe+QWn95MCBA68LOUv2k7x54eHhZevzfj8cDux/ut1a2nQru0rsSGH+5GPbiFm9hn3JXvQc9BDdOjYmUGkiLS6Wpav2YA+tRZSvHJ3RlTqt2lMrWE7qyf0cOJ5AiTKQek2bUrtaKGqFDV3uKWa++wGnKg3gvy8NIVQu5VksITkulmULV7A/24eho0fQsWUdvF3M5J7bx4pFC9idHUCfkSPoUT+U/NMb2RTnQd/BHfEqOM2qFQtYFHOGyC79GTKwG+qUWBYsWMC+gso8OGgg3Tu3IkxT5r6V+opb8x2fzj9BeIvONNKmsnRdKp2ffo7B7WqjqQj19P7HG00Ivf8RmPi4ICAICAKCgCBQkQlIAj0hIYFvv/2WTp06OesBl9chlXYrLc4jL7+IUqsMjdYXXz8tbk6BVkpuVhbFRhsKpZtzN7av1guZ3UR+dgbFJjkeGi0BfhoUzk20DmyWUjIuJqFXBlI1PMC5IUba0V1anE9OXiFGqwKtvz++PhqULnbM+gKys3MpsSvx9gskQOsB1lL0pS5ovD1wmHTk5ORQoDOjUmvw8/dHYSogO7cAg12JRuuDn5/v5aocUshYl0PSxWxsrhoCtAoK8vR4BFQiyE/qs7xIll+7QuiVH1vRsiAgCAgCgsAlApL4sNusmI1GZ9JfuacGddnT/brDZjFQkJNBTpEVTWAolS7t8nTYytZ1FZcasdnBRa7EXe2Fl4crFSR/cIWwt5RncOfOnfzyyy+88MILztrAd+9wIHlP7ciQ/24khx2bzY6LXPEndpNyHF6fr+9OzkFyajqvzntQ2F3LSQi9O3nliL4EAUFAEPiXErAYCrlwNJbVK7eS6V6Twc+MoZn/9XEwc3Emcfu2sG7rQRIz87B5RdJr6Ej6t47EkHaOLUtnsGLfOUwOFWrfcNr2f4RBnWqXe81XyXNlLtWRl5uDzmzHw68KYX43qtdlw6jL5fypUyTnmvANr0Gd6hHO9YzO0mfpiSSm52GyuSBXSbtYo6hWSXtbcwpK6/NiYmLYsWMHkye/h8ZTSfKZs6Tk6HALrEqdWlXR3IuuqX/pvXOr0xZC71YJivMFAUFAEBAEbkpAynemTznGqt9msDzJl7GT36BbyDWVLRwmclMTOHkyBZlfIPaMY6xZtobMwC68+vYYtBnxbN+4A7N/OJX9NMgUHlSqWp1qoT6XQn83HcY//oDDaiIvJY5NMQvZdLSENmPe4rG2/te0Z8dQmMGxnZvZeTyJnOxUUgsUtHhwLE8MaIQ1I5FN835gdVwmCoUbrpogmvUezuAONbiUqcZZv/XPVvyX1fK4uadLClXOnj3buUt4wrNPknB4G7viMtAXphB3Tkfjoc/zTK8af1pT+B9DEidWSAJC6FVIs4hBCQKCgCBwHxIousDmeb/w60EZj77zGt1Dr/GIOSwYSvTojS54+Xgjz41n9a/TmXM+gAmfTqRy/ikOHkgnqm4tAvy88dRonRU4rq1uUS7kHHbMpZkc3Dqf73/YQ4PxU3mxh5SA+YrDYaYoO5n4+AzcKgXjknOW9fNmssvUhPemTqRS3lk2xexAXbMeEX5eyBWuaIMqE+Ln6fToSWXkLp48wHF9EJ06NsD7UkpCS2khF+MOcVavpUXbJvhdLkhy3VSllCpnzpzhs88+c67PG/xgf1LPn6LE0x9H1mkWfvctiTWe4dfXe3MLBeTKBbFotHwICKFXPlxFq4KAICAICALXEpCE3vwZzDjowsi3/3u90HPmTytbnyXtejWknmDNwrlsN9Zl0ov9sJ7bxZJ5m8koMlBiNOEV0ZT+QwbSukYAd6ZamY7T+5Yydco6Isd+cQOhZ8NiNlBqdMFDo8al4AKxc6by+V4vXp/+CpXzT7BxbQLRdaNRe3oRUDmcSr4ef3jW7GY9KSd3sGTVPjwa9ufh3o1RWwo5t389yzafpVq3YfRvE33Z+3eDK0yqBbx//34+//xz3nzzTerVrYvZZMBmLeHs/i2s2BRPZO/HGdEuQnj0/iV3qBB6/xJDi2kKAoKAIHDXCdxU6F0xQouOC4djWbP9FEHtBjKgRRgWXS6pqdnoS/WkndpNzJrd2Gs8yH8nDiPS+y/cXLdt4jcRes5+Lm8k0KefYf3cH9lmb82bE3tiTT7AkrmbSS8soTA/ixL3qjww4jEebB1ZVjtW2vGpz+HUwe1s3H4K73rtqOudy44d8QS06EPfdvUI1Fz2gkqirri4GMmL5+9fFkYuLS1l48aNzjV6U6dOxd3dFWNRFoe3LGf5mu2czHal6+jneKJfEy5lFLltdERDFZOAEHoV0y5iVIKAICAI3H8E/q7Qs1vITznD3j2HKNbWolP7RgR5KJ3r18oy+9nRp8WxcuZPLD/rzrj3XqdzuNcd4PV3hF7ZMOzGIhIOb2dVbCI1ew+lR90ALIZisjKy0ZUayEs+TszCpVzw6sR7k8dRW/t7IFVKGZJD3O71zJ4XQ0JJAN1GjmFwxwYEel0Ws1IVEmlnrSTopDJmkyZNwtvbm/T0dL777jtn3rz33nvPKTytJoOzpF3KxbPsWjWfNec1PPX+pwysdalg7B0gJ7q4ewSE0Lt77EXPgoAgIAj8uwj8IfRkjHznv3S/djPGJY+YPucixw8eIksRRtNmdQn2VGK3OnB1u7yqzJybyJZlc1hxRsXjk56jafAVSX/LjerfE3rSxo3ci3Hs3HMMl4gWdG5eE43rlTWAHRjzktgy+zu+jzXz3Fcf0DVU/ceoLSW5xO1Yyo9zN5Jn86VR31E8OaQ1PlfEp6WSbJs2bWLv3r0cOHCAxx57zPlz9uxZZ8h26NChPPjgg3+06QyJW/I5ueNXXn9nMx3encuLnXzKjZRouOIQEEKv4thCjEQQEAQEgfuWgCQ0rLlnWDNzGr8elvPoW2/SL0qD3JLvTKey6WABTXs9SEO/InasW8HOczZqNq5HJbWVohILnoF1qRNQysV8O2FVw7Bnn2HXrsOYQlryUK9maFVXCqnywqjj9P5lfDNlHdWe/JIXugU6w61WqxmTyYbSzR2V3EZR5gUO7DlMqV9d2jSJwlNuodQow9u7zIPmIpNhyk8hdtmvLDqj4flXxlPH91Ld4JI84netYWVsIuGtOlPDPYc9sUdQ1unNsL4t8L9Ul02qXyuJvby8PJYsWcK2bdv48MMPker6fvDBB3zzzTfO0mbOHHZ2B3KFHIcpj9Oxs/nwx0SGfvQJD1QV2zHK60qpSO0KoVeRrCHGIggIAoLAfUnAgcWoIyVuD6uXLGN3upI2A4bTv219Qt0L2L16PnM35dLj0VHUdT3DjJ8XciLbjo+PJzKHHU1YPbr2GUDl/B0sWncQe0AU0REhVK4STZ061QnWXt7QUF74pDx6Jl0aezb8xpdf7yB69GT+O7QeGrne6X37bVUqXUaNpWVIHitn/sqmM1CnUU18VVYMFqhUtwfNtSnsPpVP5ago3I3ZnDqThEf19vRpWxt3BdhNxSQd2czCdXFUat2XB9rUwlum48zBHazfFod/ywEM6loX9RVJfG02GydPnuTjjz92ljKrXr0658+fZ/r06ciwUJAez6b1R3GPrkeoWwnnjhwi1681w/u3RHsnljWWl0FEu3+bgBB6fxuV+KAgIAgIAoLAPyVgt1nKylhl56G3SulTAgjw06JWWCnITiM914x/5TDU6EhNzaTEbHemk3Mgw83Th+CQSihLM0lOy8Yo88TPV4uPry/eatc7UrzAYTVTmJXAgZ2b2X4og8D6nejduTERPnbO7oph3vo0Og57hHpeF1k8bxVnC8DL01WaAOqAKrTp0Y/KhXtYtuEAFt+qVK8SSkhYJDWiq+CrLvOs2QzFpJ07zqkiDY0b1yZALXn5pA0aBSTGx5Pl8KVBkzpor8kzLdWzXbduHZ9++imSp2/kyJFMmDBBUo7kpx5nxdwYEu1+1KhZnbDwCKKiIwnxvhOh7n96tYjzbicBIfRuJ03RliAgCAgCgsD/TsC5yUJKFCy7iWi7lH7F4XJncuddOROHHYuplOKiIvRS7VZXNd5aLzxULhglAVtoxts/AHcXAzk5BZis9ksbR1xQunvi6+/nrLGalV2AWeaKxssLLy8NarfLqs1ZfcNowCJzc+YH/OOQwsNms7NNlbsHymui1FJYPC0tja+//top+H7++WeaNWvmFIlWYwk5mVkUmx2oNT54a8tyD94Hlb3+9+vsX3qGEHr/UsOLaQsCgoAgIAjcPwQkT56UKDk2NpbBgwf/kW7lCrV4fxRuvX9MdsdmIoTeHUMtOhIEBAFBQBAQBMqPgCT2pLx6UpoVheL6OsLl17NouSITEEKvIltHjE0QEAQEAUFAEBAEBIFbICCE3i3AE6cKAoKAICAICAKCgCBQkQkIoVeRrSPGJggIAoKAICAICAKCwC0QEELvFuCJUwUBQUAQEAQEAUFAEKjIBITQq8jWEWMTBAQBQUAQEAQEAUHgFggIoXcL8MSpgoAgIAgIAoKAICAIVGQCQuhVZOuIsQkCgoAgIAgIAoKAIHALBITQuwV4f+dUu9VAQU4hdncNPhoPFLLbm4/cYbdSUpiLzu6Or9YLleJmmeX/zqj/7DMOrAYduUUG3D298fRwRf4P5mO3mijOz8Ok9MbHywOV4vYyuZUZ3vfnOuyYSosp0Fvw8NTgdYfKR933XO/UBG0mdAW55OpsePoFEaBxvWHPDpuZEr2OUosLnl7eeLjK79QIy/px2DCV6tHpzSi9NGg8ri5TZreaKdEVY7DK8PLW4q66ptTDnR1therNLtmuuIgSiwsaX388/iIdnrP+bqmOYr0BlXcwWnfxXVqhjFlBBnOfCT0HBRePcejkRfJ1Rlz9o2ndrj7+rkaOr13OXl1VBvdrjo+b8s6Uf3FYuXhwFXPm7canxzCGdajn7Pv2HQ6KLx5kybxFXPTtwuiH2hHuV37Fve3mXA6vX8aivfl07D+I9g2ror7qC9pBQeI+1u9Ko2rTVtSvFoz7tbV6bEZS43aweMkG7PWGMbRbQ0K971JiT4eJxANb2Jcmp16zZlQP9UH5N78n7SYDZhcFSqUS+RXnmA1F5BeUovT0xtvT/bYL+1u9dgyFyexbv5LN52V07N2bjo2qUO4SwFHMqb27iMtUUrtpM2qHef/lNOzFKezffYAMeWWaNGtM+LWFPW8Vwm0835ifzOF9h8lVBNO0dTNC1OVH024sJjUhnkOHDnIqqQi/2u3o17c9la7TemZyk06wYc0Wkm2h9OrflwbhXrdx1jdrykFpXgr7N61hT4KZRg88SNcGYfxxl9sMZCUcYd36HWTIqtHvoX7UDr6xYL1ZT86/260YSooo0llw1/ri7VFWN/ZePBwWI9kXDrNh7UYSiGboY8Op9We3i8NGad5Fdm+MYdupUtqN+D961LhL36V/CduBuSSPk7HrOGGJpm+PFvhWWBM5sJqKObhqPmdUTXmwbxM09+KFdM2Y7yuhVxC/hl9jEqnRpgX+xgTWrjxBs4kv0y3cTuz3H7E0vzGvT+hHsGc5FsGWahLabCBToHBxUBi/jrcmfYF14CTeeLijs+/beZgLTvDjO6+xkX6899IQ6oRo+LN3Y+kt3+pQoJDLnMXC/9bhnI8dF5kcmcNI3LqfeGP6Hno+MYmhXRugdb/yweYg49hKpi+Kp9EDg+nUJBKva9/UHTZ0yVv56NVPyGr0Ai+N6kL1wLt019tLObp6JitOK+jUpw8talTC9SaOhdL8ZI7EbmLzriTCuw+kV5v6BLlLJznIPbePbfvOYpaDXucgomFrmtevho/bXfZWOGxYbQ6nDR2WAnbP/5pvNuXTZ+QTPNy9Prfz1eOG15Qjj11LF7Ljgop2ffrRtlbAXz8W8k6xfPFKzstr8UC/3tQOrIgPr7IplGacZO3ydVxURdNv8ANEacpprHYzqaf2s2PvSey+VYnw90DpFUzNOtFoJQM6HNjtduwOBzKFC7r0eJbMnEFssjsjxk+kax3fv3W7364PWYrT2bN8NnM2naP+oxN5smuty9eZw0J+yhEWz5rNzuQAxr48iXaR7v+oa2tJPueP72XHvhOkZedh01Sj50MP0Tra/0+/B/9RR3foJClCU5x8jJWzvmHhuXD++/k7tPK/unO7vex+VirkWPRp7Fv9E5/PiKfXu7N4svntfb7cnmk7MBSlsmP+D2wxNGXC0wOo5HZ7Wr79rTgwl+axdupb7HTrw6vP9+LO3jm3f0ZSi/eR0Cth5btPMN88kI9e6E2gqpRjMUvJavwwPaI90KWcI8OipXpkEK7y8nvwGjIOs3ZnKlEtu1ArRI087wjvjnuNrB7P8ebwTlS6zUIPewYL35nAvIIuvPPSUOpU9v4TD42eI2uWkOzbnfYNgvH5my7+0rTDbDqYTUSDltQM01JwZD4vfhxD+5ETGdK1IT4eV3swTMWZXEzX4x1UCT9vNYoboHaUHmXKc69zLvoZJo3uQo2gu/XlZKM4K4VMvQz/oEC0nm43fThYTTqyDq7g/U+Xo+n7FE8O7kyklxy7PoFFP/zCaXldOndqgunwEjYme9Nj8ADa1g7hLklZpwDNORXLvmQ5VWvXp3aYBydWTOWzFUl0GTqa4T0aXva0lM93DGAhPyON/FIZvkHB+HrehIZFT2Z6JiUuXgQGB+Kl+rtvJeU2gT9t2GbUkZ2VjcFFTVBIEOpyWoZgN+axc/ViNh0rpM1DY+hUyxuHwwWlSom0esJckEbcsZPkuVaiaav6eBSnsGb+r6w9WsrAZ16iR907/LgyF3FswxJmLNtDlSETeKZHnSteKBwYCy+wbuFvxByEkS+9QseofyL0LBTlpnEmLgmTyo3S1AOsXrcHdZuneXVUezTl51wt1wvNUpBI7OKv+HKLmpenvk+bK4SezVjIxbh97EnxZkj/liis+ZzZPZt33t9B+/fmMq7F3fum+SsoNquB/LSL5Nq0RFYJvukLdbkCvknjUug8O+kM+bIgoqsGlv+L8B2Y7H0k9Ar5+YnefK/rxTcfjadphBZbURZFSj/czTkknU+gwDWCFrWCKc29yNmEDNzConDLO8fp5AI0kQ1pVisMD5W8LKxryufMyZOcTcpCFlCdZo1r46+Wo0s/x9kL6RRaPajZqD4h3u5/hO7suiTWzPmSaSuzafPgEDp3bE8j71SmPPcGaa2HMLhRIPp8EwHV6lGvemXUzr6sFGQmk5SYTE6pimr1GxDup+b3iKe5JIcLp+JJ1KupVdmDjKQLZBk9iG7YgOhKPqjkeSx5bwJzczryluTRq+yFITeVM3HxZEifa9CEqr52UuLW8eU70yisMYSHeremVaPq+Kv5f/bOOi7LbOv7X7q7uyQEAcXEblEsFMUG7K4xZhx71Bm7WzERAzuxuwMDpLvhpps73s99o44zz8x555z3Oc8573m8/uFzfdj33muvXb9r7d9ai9ykOJIz86lTt8Dd1Q79r6ydotIUIsK2se9aPl7detO1W0fMiu+weMNFvHoMwMNclXKhCrYN3XG0NECZSrKSEkgtBit7B8z1NVGUWrcEGcRGR5NWUIuxgyeedkXsnrOE+AYTmDmkKcrFSaQW1KBr4YCVtoic9ExqtUzQEhaRmpqNWNcGDzdHjHXUZIdadVEOqWmpZBZUoW/ljKONMRrKYvJTE0nOyKJcXh8nZ0fM9JQpyUkhOTmDQqE2zm5OmBto8fksrivPJzkphWKxFjb2NhhqKsrKpyRnIhBp4eTqhMVX5T+vR0nqTRYuOoio4yjGDeqCg5YCRa/DWLb5JuZ9RjOyd2tUPxxl6fYHWPqOYWTvlpgqV1OQkUpKbgXq2lqIy3JIz6+X38lcjbzkGBKyK9C3dsG1gSXa8pVkpKaSWyFGS1ONstwM8isVsHJxw1ytipSYj2RVKGHt0ogGlkao/+Gds4jyvBjOh2zn/AcFmnbywbdrM2oiT7LjUgKN23SgibU6JUJNGrg2xM5cH2WpgiXV5Gemk5qaSYW8DtYODlgaaX+51hZWFpOVnkZemQQtLSXKCrLJr1DCxsUZU9VqkmNiyK5QxrahGw2sDRGX5pOelkapRAdrGyu0KCMjLZ1SsRqaSkIE2RmUyhvi4uaCtZEq5QXZpKblgLYFVmb61BWmkZ5bgaqOBuLyAjJzqzB0cMHeWIm8xFgSc6oxsm+Ii4MpkpJsUlJykOiYYWNlgFCQSWq6AEUDS+xsjEH6/7QC5DQ0UBKXkZFeiJqpPc62+lRmJfIxuQB1Mwdcne0x/B0gFdVWUpCVRnJaFrWqRtjb26IlEpCSlo+cjhl2lnqUZsSTlC1AoqSOokSMopouFrY2mOmqUJafRXJyCkVCdSxsHbC30P8yF2VzSyKkvCiX9NQM8ktqUNE1wc7eFmNNyE18QejeEB4kQvuBI/Fp7YaDtTFSg7mwXMDH+2c5fOomBYbNCBjWBw9zFV5fCePikxza+vbHRr2aGlVTGrq6YGmgBhIxVaUFZKQkkVlUh7apLc6OVny+eZYC2Jz0JJIyi1HUNsLGzg4jDaiqEaKkoEhNSSbxSTnIqRvQwMEWFUk5aYnxZJdJ0DWzxdlGm8Q7Zzh4+hHW/jOYJAV6EiEVRbmkJKeQnhrHw7t3SKh0YPIP82jv8I8APTG1NdVUVglRUYXs6HucvvAEzWZDCPT1QF1OQl11ObkZqWQXVqOqrYt8SSophXJYOrpiZyAhOeo9qSXyWDp74O5ggKi8SLbuCquk/DhtSlLiKJTTx9G1IYbk8+HtR4oV9HF2b4yjicbvjmhpe2VkJsaSkJaPkqkjnq6OaMlVUZCRRFp+JWo62kjKs0nJrsakgRuNnK1Ql5cOh4iq4nySEuLJyEjk1d1LPMxvyKKtP9H6E9AT1VWR8eEhx/bs5G6FKzPHD6Chgxl1KedYtjQC98kr6aiRTJ5YBydPL5xl8kkQVleQlRhDSkE5CppmuEmtwJ9vGcRCqkvzSExKpwJ19LSVyI6Po1LDEncPF1RKEoh8l0StpiUeTRtjKS66RcUAACAASURBVLVYS0RUleUR+zaKrAo5LN2a0shcg9K8ZGJiM6hR0sbcxgatmixi04vRMLDC2kiOzNRsJDpWMmNLdXY8CRkVaJsYQGkGCekVmLl44mqpRtr7V8Rk12Du3BhPF1MkgjQ+xGcjr2OOk4sltRlxxKUVoaJvhXNDC8R5qcSl5CGnaYiuUjEfP2ajYeWCl5sFJfGRvInPQ8OyIc28XPg9S0gsqiE/KZb47Hyq5fRwb+KJZmUqHxOzkdOxoZGzCaUxz3iZXYuOpgZy4jqEEk2cm3lgpARluSnEp6QhKFfAzqMZjib/yDz+5yO9/yCgV8eH8BXM+PkCqo0608u3H/18WmGupURl7hsOrl7DA42B7Jzfm9r4q6xZe4Aix170aKRNVuR9HqVoE7xwDt2cjZErjOPuk2iEqupUpH8gSqBN34Ch2Fa/5OqLIsysNYm/F0GqXgcmBXbFQktNZgmSVCRzZvcy1p0qpldQMD26daCxZjprZ8zmqb43/ds4UvjhEW/yDRk5dRId3cypTHnO3ZdpaBnrkfPiJh8VmzBylC9OhpqyQ0BUncudI5vZfCWHHv18MBFn8ODeEwS6rZkyK4hm1kIurJhJmKATy+YNQif/FY8+FqKpWcfzazeocxvMlIAW1KZeYNG0rdS2CGakXwe8G9sgiLzN20I1jFUFPL77Dl3vQQzu7I6RVv1XobQ/Z/euZOv5EjoOCKCXb2dMCm+zeMV+NNy60LKBBnEvnyEwbM3oIH88LcW8OL2PfXdK6DNqLN2b21CW/Jo3cbnIyYtIj4umUr8VA3toc3LpCuIdpzDL14TIm1dIV7Kldbu2OCikcDLkAC+rrWnl1QC53A88/VBKi8FB+HdqjHZlKo+fvqdSWYO6nPe8SVGkbd8BeCjHc+uNAD0dSM+pxLFJa5y1C3jyIhklPQ0KEnIw8e5Ia09H9D9dJ9fmx3Du0F7uFVkzeNRg3JTTuf84AXldDQqTczFq0Z7WjZ0w+P31c9ptFi06iLDDCMZ+AnrRp1bw04lUOk2aypDOnqhl32DJD3uobDSSiUE9cTGsIfbhBUJCb1Nj6EJjJwPy4l6TUKiCs2djrHSFJLx6QnKdFX2GDqNzQ3XeXDpM2O0E9Jya4mQoJuHNGwqVLfDwdEZHnM/rJ5HUWXgTMKwfzRyM/sAyJ6ai4B3HNq3lzHtV2vn60b9XC6pfn2DzsYfoObXAy0qed68/It+gE8MG+dLYWomUd6/4kFKEgnwdqR9jqDRwo7tPJxktQPoRVFuSycPzRwi/m4SBaxMcDUV8fPWOUjUrPD1c0K7N5OWLD4it2jJsaD+cVNI5d/QIr8rs8BsyGC+9bC4cPcTteDEuTTwxFqXy4l0mZq38GOrXHrXMB4QevUiJdVeGDOgI789yKPwhQnNXPB11yXwXSVqVBi4enliplRP1+hXZig3oHxBAS91szoSeIUXbgwFD+mBR+Ibw0EvkGHvhP9wX3bSHhB4+T5qCKU0a21GZFEVMTq3soHcxVSIt+g0fC9Vp13cI/p0b8cVgLaomLeoFL6PTESsqUFktwdjeEye1FE4du061XTv8e3uQ++IRyRUqmBvI8e7hI3JV3RkyaiA2ojTeRiVSpahIcXIMWUJzuvTrRwu7TwwgSR15ie948vwtZcrGGKtWEhsdj8ioMb17t0ez6A2Hd+3hQYoyXQNG4ePthp2lUT3Qk/Kfroey88hVCq27MDa4P55myry6eIAjl97j3KEn1mTwNk6AZSs/RgzshE5lCu/fRJJRqYhcRQaxKRU07DKA3q3sZBYMSU0xcc+vEXbuAbVWXQka2hXVgnc8f5+JeZN22Cskc+3KQyp1G9OznTXZMdFk1qqgUJLMx0wxTTr7YF30jEOnH2AlBXrdGlCUHMWz5+8pVzFER5LNvYgI4oWNmPXjPNrJgJ6E8oI0Xt2/xbPoDGpR+JViIpEgUVTHwqU53Tp6Y/mFtymUfUi+uRfBpRsPyVFogP/YcfRqbI4CEmrKcnh5M5xjZ56h7NIBb+s6oiPfk1GjT/O2TdGpzuLDm7cUqDUicOp43JVSuXHqMKef5OLSsTs2whQi38VTrduQ9i1sqMqKJzIyEWXX3kyf0h/LzwY0iYhyQTpvnj4nrUIeUWECr2LKaDd8Mv0aqRF17xyHwq4jtG+Nt7M6SW9ekVxtydDJU+jqpIYgPZr7d15QqWuLgTiLR5dP8aTSi+W/AXrVpL27w561v3Bf3IofZwzB1cGcuqTT/PDdcYz6T6Sdfg6Rrz5QbdudWTOGYCEqIv7lPV7nK2KqVsLrF7HoNPcnqJcHMqwnrqMk/R3njuzlYowiHXw6oVX4kRevY1F2bEc7N10Kkz/y4lUSlj3GM31YUyQpb7l2/yNKhtqkPbtDvFJz5n8XgF5JPBEnjnLudQW+06bhmHeHiGho36s7tnKJnNh3mDTL/syf1IPKF6fZtuscQudOdHDTJuXNMz7kKNGiS0csFYqIfv2EqFILxs6dSUutDM7s3Mp9kTcLlgxHJ+kVp0P28kKlEwsXD0bt4312bd5BlFIT+nZzoujjS568L8ClUy889KV72HMeRFXhO20xgW0svqAqKZWpMOYuYfeycXEyJCkuHeuWfWiuHc/21dvJcw7ip6ntebFnPR9MvWljWsXNU8eJUvfhl59GoJP9loiHMWhZmFH84RYvCh2ZMD0QZ71/vxuI/yCgB7XFaTy+fp4z568TmVKKadN+zJwzAS+jYkLnBrO/cgCnNwaiV/6EOcHzyfaey9JRLVHPucPCHw5iM2MbC3qb8+rYPh5WOzKotzd6cuXkl0gwN1fg6vpfeKPflX7t7ci6tpPdT3VYsGsR7S30kd0uiat4dWEZi/cUM2rhPLo1tkGvKpqVU+YQ5RrA3CEd0ch+xKpVx7AOXsxMXwce7FvNo0pXenZyp+LlIXbcETF60VJ8PUzrva3Etbw9tYppe2IYM28OHZx1yXh4jJU7buA5dQvf9TPn3vrZMqC3/Ds/xIl3iam0oJmnMY+3fc/xguYsWRJMQ+13LByxAnGPpUwZ6IVF9XM2bLqERosueDeQ5/b+PURq92blLH+cLD6xf8UVvDj/M6uPleE3cQI9vJ0Qxp5j/k+hOPiMYWAnV/KfHGTj+Rz8p8ymXxtb0m9vZ9GeKPpOnksfdzFXjp2n1qETHZo5oFItoAw9rI1y2T13CbFWQ/HzVKGoXA77Rh4425ujUZvAvuVLuF7pxejgfjTSyOTQ+t1kuwxmVlAXqp+Hc/plCW7eLTGuec+RsOe49x9Pi9qbHHwqpLt/P1xMtDAwNKLi9VE2nkun2YDBeJuqo2JijpmR/pfrNXFNLtd2reBwlD4jJ43GMe8im86m0KTvQLwtNFEzNsPUyOC/Xsf9AdB7su971l0rpt/06fi3d0Wl5BE/zdxIjqUfUyYMwN1SidwPl/ll9VHqHHwYOqAD6jk32BlyB60m/Qno0wr5lEvsPvYKh+5jGNWvGYX3trM2NBKbrsPw7+RCzs19HLyTjUef4fRtbUfK5T0cf11H58CxDGzvhtYfXJOL67K4vGsN4dGG9B4ylF6trEi+vpu1JyNp1HUQfu2teXNmH6ejVfAPGkNPhzLCT10hCwuau5uT8ug8j/JN6Ds8EN8WNrJ5LvUkfxO+mS2n32PXcxiDu7gQf34vYY/y8Oo3nP5trHh3ei/n3ovwCZzAgJZqXNq6lkuJhviPm0gvtxrOblvLqUjoPjSQ7i5VnA85yOvKhgyfMIY2Gu/ZsWEfcTqdGDtxGCYJJ1m/6xKiRj0JGtyBmpfnCDnzAr1W/RjVryVFT8I5fC0Wlz5BjO2gwdmte3kqdmbklDG0lIvh4JYQXio2JHBqMK7Fz9i19SCxKq4MDxqASd5Ljh67QpFpC0YN90Ur8xGHT95FsVEvpo33w+oT0pPUFHH/zAEuPM+jcc9BNLfTQVVNG63yKPbvPEaqQQtGj+mJpqAAobISBR9vceLsa0w6jmBMdwveX7/M40xlWnR0p/zNDa5HVtEuYAKje7jIDp7akiRunDnB3Vh5Og0aRkvzGp5eOMqZJ9l4DZnCkOZKRBwO4U6cOgMmTKZjQ31UlZVkQEgiqiP7+UVCjlwg36kvs8b1wkRUwK2TIYTfz6LTiEm0McnncvgZ3pbaMXbGSDRTbnHhRiwm3l2xrY7i2tWnKDUPYNbkXphIBRILKUh8wrGDYXwQNmLKtL4UPzzKvlPv8Bg2i8FuIp4/eo3QqhV2wkiuPMjAqWN7DIvecunGB4xa+NHfqoCj5x5hPXA6gZ4K3L9whmcCE/oM6Yu1XDo3zh7jRrQmY76fT4dPQK+mvIjUuI8kZRUi5CsusRToKSijZ2ons7b+ShkRUlUqIDUulvdvHnPr/luw6cKUmcNxN1RDLCzh/d1TbN1yBvWuM/iuvyUxj89z8Ohz7AfOZnxnfaIfnOXo6VhaTV3DpOa1PAjfzfqTyXSbtQQ/qyLZOBx8VIv/3Ll0MSjg8dlQwqK0mL5+FV3NP90Pi2sRZMTx/GUs6raN0C56xaG94Wj5zufHoe5kPL/KtvU7KW8+nrnDvMh9dZNDRyJoMHw5U9tpcu/UPm4JHBg9rh+mNRk8DN/O/tfGLNiy4otFTyIRU5TynuNbVxIh6syun0agp1RL+qswFi26hNu0jQS5V/L2+hF2XK1g7MZNeNc+YP++CNS9e9DKqJwb4aeJ0ejOtmWBGEjpO1LLbkESNw+vYm2EIlNWLaa5cip3j27kcIItc5fPwEWUyu1DGzlT2pr1GydgmHifix8U6drejo/ndrD+hogf962mnW4tSZE32LluPzl2vvTz1EDDoR1t3C2gKIawtUuIkOvHll9GoBx3m5+/X05R65ksDmxB6cf7bFq9F+1+C5jb34X8qDusXx+G+7StzOmgze1NM/k5oRm7D83DrjCN6xtmsjazLSGHZmKSHcO+78dxXmEgG38KQD03hpBlC4huMIHVs7sjn/uRXUsWU9RhBXvnduUzUUhUXc6HMz8z/3QF3y2dgbViJYpaZpiqCNg9axQ3jKdx9Je+pD54gYaTMzUfTrBodQRe09Yw29eMh3vXcTHHisEDWlEWeZrNoWlMWr+NgU30/vkmur+zhf8ooCfte11lEelJ8by6fYItIbdwDNzIpolNubF8JJvze3J8fSBm8lH8MGI2+T1+YV1QC/RqXjJn5PdUBWxieWfYtGAF8j6zmdW/ObpqitK1AOkXGR28FY3eI+juaoFydQH5tUa069kGKy3VT7w4MTERy5i/vYjxKxfTxdUQ1eJ3/DT5BzI7TmHpiM6YVH5g8ZQllPrO5rseymyb/hNFDQfi622HuqiY/BotmrZtj4Pxr9e3CZfWMnlvArOWLaSTuyUKBQ/4ftx88jv8wqrRzjzd+h1hgo4snTsIK8Ui0rOLqK0p52noWs4JmrNs1SSam8WzMGApkj6rmTnIk5q7PzNjfxyte3fH09aImsJ8REaN6NTcBX2tz0tBSNSVn1lxtJQhM6fTzcuK8venmPPLObyHzWZIt8ZUvQ9j3vobdAiczaDO7pS8CuHHbc/oPmYW7ZQfsfZQFK3HTqFPC0d0FCWIJXLI1Xxg48wF3CuzwEhdg9YDR9C7XSOMNRShNpXDyxdzU9ye6eMH4GVaxMGly3io1pVpQ715H7aGmzkGtOvojY2uHIJiEQ4ezTErfci2PeEkVBvSsns//Hp6oyd4xLbNR3hXrEmzzr3p69seJ+l19xdAVMaDkFXse6nG4PGBNFeNZteWI0QWatC0ky/9fDvIPHH/C0XsD4Deq0ML+eVivuxL1r9DI1QF91j+3RYE9gFMHtcPNzMVSlLusG71ERQaDWDUkO7ol9xl7drjKLkPInBIN3QKr7N2bThqXkMIDOiC+PVe1h97j0vfYIb4eFFydwcbTsbg6hfM0B6NEVzfzoazCbgPCGZY9ybo/iEnSUDErtWEfzRmwKiR+DQ1JvriNtadS6TDIClHrxEfz21h4+VMugcE0lrrIzsP3aDO2IO2LZxRri2hTt0cNw8PHEy1v9AU4i5tY/PZellG9fYi/cJWtl2Ix91vNKN8G5N4ZjM7ryTSZOBYRva04M7OdZyN0qBv8Hj6eClwZdd6znxQoU/QBPo1k+fijvVc/KhN3zET8bVKZc+GPbxT9iZo4ijsMs6xce81FFr4MSnIB/lXp9m0/zrKLQcyJbAHwucn2HzgFhptBzOltxlXt+/jUY09wyaOpp1qEke2hfBI5MDIKaPxqn7Lvh2hJOp6MXbScOwKX7J39zFS9ZozYfIwzPOesWf3cTKNWjJ58jActT45V4iriX14jkOHw4mttaRDrz74dm6JeWUUB/aEEqPmwbipw3BSl6Mw4SknQk8RJ9+IkeNG0KDsKSH7j/MRqcehF6q1FVTLaePYyAsPu3ruXGn8bfbtDuGtfBtmzh5PE+M6Yu+GsjXkMnJNRzN/hAsvwg9yM1aDgKnTad/gt9eG+a+vcvDwWfIbDmDuBB/0yjO5euIAl16V4zdpLl1syrkcdoAr78QMHtWX6hcnOfq4inYDe+OoVktFlRh9e3eaNbHnc83CsnTunjnK6afFePf3xSD7HsevxqPj3ALfDi7UFpVi4W5PwvmDnImWp1f/rpgqC6molcfUpgFa2c84fPYx1v7T6G2QSeieg5R6jmL+xJ5olSUREX6ICy/qOXr1QA+EtVWUFORRWF6NGLlfoyNIJCCvgKqmHkaG+qh9oSpInVBECOvqqC5I4vbxAxx5XMqAxSsZ7il1+qki7tlFdm05jXafRSwZYk/c0/Ps2HwOgwHLWDTIktgnZ9m28SLmQ39mgY86L68cZH1YCn2XbmKofREvLoWw7mQWA1duYLCFgOfn97H6bD4jVm/Ez+GTK5M0bFFFMdkZGRSUlJMT85wL52+j22sOy8Z4I3h/n30btlHRdjbLR7ek4P19dq/fhqTLHMY3q2LnT9uobD+PdZPbIFecyqNTm9h4R4P5XwE92TzJjCF8209cEXXn0JpANIRFxD89xtIVd2iz9CiTvSqJe3iEhWue0GPZVppmhLDkYCTtAwbjbqxGZVkZ8oYN6damEWqfprbUceZp+BpWXVJmwa41tFLJ5EnYz6y8qcXSPT/TVD6Tx0d/YuUDI1btWUIjYQ7xKTnUVZcSdfM4+x/K8cPhjfiYqVFXkcPL89v5cdMzmo6ez4LgLuipSKgQJHJu0yLCy7qyeU0Qmhkv2fj9Ioq7Lmbd2FZUJL1kzfwfqfFdxdqgppQkPGPlvIUoDlzPyn7WPN05kx/fe7D78HwcyvN5uHkqS+JacODIbCyKsji+MIhw5UAObRyOelEmR78fwUWdSRxZMxjl4kxCZg3lhtksQlcNQPMTSJIIq8l+Gc6SXw6Rp9mQLv0GMbBHSwzliwmbG8AJtXGErg9ApbwKSXkcO5Ys4ZWuHysXDMOiOo5VM6YSZz2YIB9X5GtKyC9VokWnrjiZ/Pt5mvzHAD2JlEuQq42bvaEsLltVYSo7pwdwXmMCp9cO4MEvQWzK9+H4ukBM5aP5ceRsCnzWsGZUU3SFr5k/8nsq/DeypHUlyybNoM5vFSsC22OorizbbCQfD9MvaD+us9Yxto0VOmrKqKiqo6GhgsIXF1YxMdeWMm97ERNWLfkK6C0gu8tUFg/thGl1NMumLaWoxwxmdKnmp+C16Pt9z1hfdwy0VFFWVUNDXfU3YTlkQG9/EnOW/UgHNwtUSp/y4/RNKPb+nim9zbn/yaK3bI4f4ujL3IiuxKVlS+rubGZ/vCM/LB1PC9M4FgQsg76/MHNQY4rOz2NGmIAR86fS0dkKTWVlVNXVUVeRkrs/m56FfLi8Sgb0hs6a8RXQu0Cb4bMY3NWT2o+nmL/uGm1GzMS/swdlrw/UA73RM2lVc465u6LpMuVHRnRuiN5n/Fj9gQ0zf+S5ggeGFclUGXkxIngo3s6mqIrTObJ8MbckHZg+zo/GZsUcWbaMBypdmDyoKY93LeWFSnMCh/bFzVIfZWVV1NUVqCkrll2t3blxjVuRpXgPH49/W3tqM6K4f/MqEU/ScR84lTH922Ct9/m+pYyHB35m30tVBo4JpJ29Ctmxkdy/FcH1J+m4+U1itF87bL+U/7RD/AHQy7y5jUV7I2kcOJHhPZqhkXSOhctPotp+DGMDOmGrLU+pFOitPYqi+0BGDu6Gfsl9Nqw/jqK7PyMHd0Gn6Bbr14Wj4unPqICuSN7sY/2xDzTsF0RAjyaU3t/NRinQ6x9IQHdPCm/tYuPpONz6BzKkszOSkgrk1DTR0lT/ivtVIAN6p6KNGRg46gvQW38+iY6Dghjaw53YC9vYeDmdrv4j8FJ6xaYDj7Fo2ZdBvVuir6GEqqo6aqoqKH4VRybu8na2nI3F1S+IUb5eZF7azraL8TTqF8TIXo1JPr+FnZcT8fAbzcieltzZJQV66vQNqgd6V3dv4GyUKr0Dx9O3mRT4beBCtAa9gyfga5XG3o17eafUikAp0Ms8x6Z912VAb3JgD+Rfn2ZzyE2UpcBvVHdEL06x5eAtVL0HMrm3Bde27+FhtQPDJo6hvVoSR7aH8FjkwIjJwfVAb2cYSXpSoDdMBvT27zlBql5Txk0cikX+c/buOU66fnMmTh6Kk1b9QS6R1FJakE3c25fcuxHB8xQJLaT6a6bIxb2hRKt5yK5tHEXpRBw/yIW31bQNGMug9k6UvDrPjr0nENh3Z1JQT0yVlFBWVUVNTRXlT45hJTERbN+6hzcKHfl+/iSaWohJeXKKHfsvUeM6jHkjGvIs/EA90Js2nQ4NPh9X9XMy79UVDh4+R77rAOZ9AXoHufz6M9Cr5OrJg1yJrGPA4G4UPz7G8TgTgmdOoIWpIkrK9fKoKCv+Cq7EVcQ9ukhI6CXydJri29SEyqIUHjyIRNOzE6092tDeqZrze3dxs8SGKbPH4KKtjJKKKuqKIuLvnePgmXqOXnf1BPZu2Ul1u2ksmeaLTkkSEacOceGlHCPn/WrRqxBk8u7JPV7GZlEr94kvXT8AoKiGmWMTOrRpjvkfhWQqy+LZxWPsvZNLn+8W0M9FalmpIv7ZJXZvO41Wn8UsGWwnA367t55Dz28pCwdaEPvsPDs3XcB48AoW+Gjw8sohNh5Ppe+yTQTYFfJKCvxOZjLgpw34WxTw8lIIa8JzGPrzBvwafNpLpBa91GhuX79DvoYDTno1PDgbTlWrKTKgV/j+Afs2baOy7WyWBUuBnvR9O3UdZhDkIWDN3M0o9lnK5hkdZUDv4anNbLqjzvytK2ht8Kv5pjQjhlPblnNF3IODawJlPGYp0Fu24i5tlx1lYtNKEp4cY8nPD+m0aCPusdtYciqNoJ+W0MlSG0UlZdTU1VFT+TXEmBToPQtfy89XpEBvNS2Us3h2ag0/R2iweM9KvOSyeBq2kpV3DVi+fR7miTcJu5GIrbc3uokRbL6Qx9Td6/Ax10BcU0rSozBWbjtDgU57Fq+cQ3NzJSoESZzfvIjw0i5skgK9zFds+mERJV2Xsm50C8qTX7J+wWKqe65g9agmlCS9YPX8hYj7rWFVfxue7JjJwnfu7Dr8PY6V+TzaOp3Fsc0IOVwP9E4sHk248igOrx+GWnEWYT8Gcl5zAkdW+6NYnMXhecO5ZjiNI6sGUh9oSIJEXEupII+kt0+4FhHBg/eldJ66lEkdzTg9z58w1bGEbhiKdnUR9w8sZc2VGsatXEl/dz2q0l7xw5hxlPdexU9Dm6OsoIjKH5zdf6fh7Z9W/D8G6FH8gNXrX9Nq1Aha2+uhKM5n79Rgnjecx/rxHkQsGcnGPB9ObhmLpeQt84bPIs9nLRvHtEK/+jnfjZhP2YAN/DLAgJOLJ7Iv3oopc2fRv7kpuenZ6CjmsHneIl4Y9GHuzFG0tlEkPbUUM2d7dFWVPnlrSoi7uYLpq+IZtXwF/VtaoV4UyZIJ88nsMp3lgV0xq5Ba9BYh6D6TBQOtCftuChG1LZg8cxwdnbQoyi5A3coBI02VL4d14uW1TNwRxcTFi+jpZUbmgxMcuFNC9xFDadVAzLll0wgt6MryGT14s2M218StmTl7GKVhP7Ah0pL5q2fQziKVxYPmU9j2BxaO7oBmwlEm/3AU9Y4jmTSyDw6qxWRXaGBraYyG6ucQESI+Rqzhxx3J9J82B792jlS8P86sledoM/I7hvl4Uf3+OHPXXpG9Sy18JS/28f3mJ3Qf9x09LZNYuWAT2ZY+TJg4lKZmcuTlVaFvUEjIj8uJtwtimJeEe+fPk23QljFjBtPMvJTQ5Qu5LunI7EmDaGpSyIElS7in1JlZY7qRc3EN228V0W7IOIZ2cYXKUuTVRCS8SkHD1gljEghZd4Bid1/aWytj7NQYc608Tv68jmTrAKYF98HdQr1+QUlKuLvvJ/Y8V8N/TBA2lfFU6dthqlNI+Jr1JJsPZHJwPzwtP5X//CWYfJ0ffgyhrv0oJg7tjqOOIjWZj9i89hAVrn6M9O8ET3ax8XIebQJG0betC5oKUJR4k9W/HJYBu+BhPugX32HNmjCUPAYRPLQ72oU3WL36BKqNAwge1hXxqz2sCX2Pa/+xDO/VhOK7O1l//COu/UczrKcnghvbWX8qjkYDR+PvVseVk1fJ0fbEr29XXCx0Ps3JQm7uWcOBp4r0CxyNXzsbPl7YwpqziXQaPJoRPT2JOb+Z9RdS6TIkmJ5WeWzfuI9YBVeGjRlJS0tVKquFaOgbYaCj/sVyLa1j0+mPuPmPJahPU9LPb2HLuTjcB44hqHcTkk5vkgG/xoPGE9jTgtvb1xD+QR2/MRPpLwVHO9Zy+r0q/cZMwq+ZPBe2r+NclAb9xk6mj3UqO9ft4q2SN2OmBGOXcZYNu6+i0NKfKaN7ofDqFBv2RaDc0p+pwT6Inh1n4/7rqLUJYOpAO27v2MzZJF0GTZxMV51E9m7YQ6RqYybMnkjTYIkHpAAAIABJREFU2rfs3naEJL2mTJg6CjvBC/bsDCVFCuymDMcy7xm7d4aSbtCCyVNH4qJbf5DXVGQQ9S6JKjk9TOXjOHbwKkWOPRjbx5I7ew4Tpd6YSVP94dVZ9p14iJrXAMb5t0S+JI+c1BgeXLnAozx9/CdMoLurHtXlVShomGBpXG8/qyn4yJn9Ozn7FvpPncXA5gZ8jAjjWEQUtj5jGeGtwpXD+2VAb9jMWXR2/m10r4LIq+zff5wU6758P20g5rXpXArbz8VXFQycMp9uthVcDgvhcmQt/uOGo/jhBNtPROMRMI3gno1QqSmnSqyGhY3Jl6st6WFYlvKSsL1bOR2vx6jJ02mpEcPBrTv4oNqCSXNm08Uwl4jQXey6lk7rUdMZ0ckJhZoyqoUKlL6/wYHTj7AJmMVQ+xJCt67jVokb03+YTmvDIi4f3c35d2qMW7CArs7S41cab62EzJRE0vNKEP0+2qm8EtpGljSws0ZHGtJIVENxfjaZgjqMrS1QKorn1pXrJMg7M3RYL6w1pftYJbGPz7F982l0+y5h+XAHYp+cZ9vGsxgMXMbSAGs+Pj7N1vUXMB2yisW+Wjy7sI91J9Lot3wLI+yLeH5xP2tOZOK/ahMBVgKen9vDL+G5DF29mcHO9dYbSU0pMQ/OyXhnpoNmM8CujLBNOyhpM52VkzpQEnmX3Ru2UNl+DivGtkYQeYed67ch7DyPWR2VOfLTj1ypbsmS5bNprifg5oFf2PHMkAXb1tDR7NfzvywrljNblnC8sAW7ts7AWq6EuEdHWLTiNu2WhzGthdTyfIiFqx7SdfkeOlWdZNHKE2j1mMKcEV0xli8ip1wVB1szVD55pUk5t4+Pr2LlFVUW7lmPt2omj4+tZOV1LZbuXU1zxUweHVnKinuGLNs0DeHJJay4o8a8zXPRfbCHHw+lMilkG36WSuTFvyTiYRzqBgo8OnmaulaTWTixB1rl8Zxev4CTpd3Ysm4MOhnPWDt/IaXdl7FhfGsqE57xy/yF1PiulAG/0rgnrJj7IxK/tawZ3ICX+2Yy5ZI2a/atpbVyEqFLZhBS1o2Qo99jW5pO6PejCFcN5uiWUWgUpnNk3gjO60zk6PqhqBamsX/WUK4Zz+DY2gDqiUlSR54Cnt18jqK1O5aKyexZsoL0lnNZP74552f15ZjaOMI2DqH2WSjfLTyAydBfWDqyOZWxd4ku1SMhbC4hGZ4sXPodXZ00yM7MQc3YCQv9f3rAqr8bEP7nAD1hKgeX/MJzkQMd27mjXpFGVJqE9gMG4EAMe39awWWBK/PnBdNA+Jx1P++nqNEoFk/xRyf9Aj+t2kdZ42AWzRiEXvoNtmwLJbZSDStrB9xadcavayNKnp1kw/4IilQMsbJzomXnvvRs44yO6q9fwYUxl1i2cAfF1u3o3a8fbuJXbNsQQp5jP2ZPHYZxegTr1x1A4OLH7GlD0E64xM79F8gQamNp60iLTj70aOsh8/j7fMOYeGUDE5Ydw6hpD1p7OaGnpo5FwyZ4uVojzHjM3g0buFHgyJjxwzCIO87+WxnYtexEA9E7zj8uocvYKQzvYs3tNT8QFqtG655+DGxvS2zEYUJvRCPRNsXO2ZNOvr60djGXeQN/QkIURF9m9aoDFBh50a1nR3Qz77D/5DNsuo5ifEAzcu6FsfXoU+y6BzHJz43E26FsO/ke156BjPFvQs79k7IQCyVKelg7uNG6bRtslRII3X2IZP2ujA/qi2nBfQ6FP0HFpQOd3dV5cvYYr2obEjRuNM00kjiycycv6twInjSepmophB86zKPEcnTMbGjUsiO+XdzJvX+RJ1lymBvKk5FWgn2brpgWPuVpighjM3Vy4rMx9/bFp407JrIDACoyIzm1byvh76HToEA8xO95nSnCyEyDvMQczJr3xKedx5fy0oOoqiSbqFun2XnoCpUOnRgyeAAdPazRVq7h/e3z3HpXiK6pPmWZ6SjatKB7F2/sjdSRqxEQeSecHfuuInH0YczILiil3WFvyDXETj6MG9YRuZSb7D5wE/mGvQjq25SSVyc5EJGAfbdARnZ1JOPuYQ5cS8Ch2yiGdXYg7fZBDt5IxrFHEEE9nEm6cYgzkWK6DB+Jr7cT9fC0jtibR9lx5BY15l5079SY6g/XOfMgjUY+Qwno3oC4q0c4fCMVz57DCOzlQc7Lixw9c4fsWg2snNxp26kLbZu5YqwltW5LKM9P4c7xXRy9lYxjrxEEdHUm5epBQm8k49x7BIM6O5Bw6RBht9No3HsI/b11uRd2mGsxSnQbMpQuDeHWscPciFemx/CRdHcREXH4IDcS1fAJGEJbg0xOHD1JtLwbA/z7YJL3gBNnHqDg0YtRQzoheX+Zg2H3UPL0ZeSQDtS9ucjBE/fR8OrLpFFdqIy8TMiJ25TpNaSNqz6ZUZEk1BnT3d+fhpJEzoaeJl3Lk2FjBmNVGknYgXAytBszbLQ/ZsWvCQ05Ta6uF+MnBdG2Yf0pK6zM5HHENV7ElqBnqEpJiRAT91a4qqdxKuQEyaou9OnbitJXN7kdKcCpTXucdUUISuWw92yCaW0C506dJ7pICStHV5q16UinNl5Y6dabuSXCKtI/POLS5dtkYoKboym1RYWI9R1o37EZ6oJIju09zKM0dXxGBtO/sycmX3kFV2RFcvZwCBfe1tLGz48W1oq8uniKOwnQM3AMHe2quXbkCHeSFOgTPI7OlmVcOX6M6+8F6Fk1wL1pazp3bo+bte5vwjOJqzJ5fO0itz7K0TN4FJ7yKdy4eJGX5XYEjh2InVoNWVGPOXk0lDuxpRjbOePZvDUtGpmT+/A0YTeiseoRxOg+zamMuk5Y+HVyFcxo6GxBdXYMUSngEziZYd0aoaasgJSHJr2Glcbu/K+PHPIK0iDlijLve2pLSXpzlxNnb1OkZomTvSVGxuY4ubnjaKGHopyIyqI0HlwM5cCJ5xh3DmbqwIakPzrDvmNPMe46mml+ziQ9CGdf2Essuo1hfCcj3lw9xJFHJXQePYdBbnI8ObOXw49K6TZ2DgNcxDwK38WRp5X4TPqBoG6NkH0LiKrJjH7IoR27iRTa0cbTkryoJ6SpNWfMaF/ko65z8OhFFJqPYFpQB0qfX2DfwYuoewezYGxHCj9cJeTwNQRqtri7WCLJfc2dKCX8p39HQDtntFTqb1nqSrJ4enoba8ITaNZvCD5Nzch5fY49J6JpMmoB49vr8P7afraFx9Fy9EKC22jz+tx+Dl2PRdPSARe3JnTo4UNrJxOkxmSJsIaC+KecCNnO6RgdgubMp6txLucPbOJUjB5j5n9PR90szu3fwOkkE8bOmY5rwVVW776NYevueGnnc+1GNC7+o+ndUIWX166SqOjJyIDGPN+1lLBoPfwCA2hhVs7lkN08FTZjyvQRmGbdZefOY4hbjOb7yT1lvNtNW48h7z2O+ZO7Uv7krOxdtcMUVk/vRcWHk/ywLAx5t460bWSDMOYSJxLNmL5gCq518RyW8uc1e7Bo2TjMC16ye9XPvNPpzeJlwRjmPGfnil+IMerP+hUTcTWTfiRJPaSLeRK+n6sJSjR1NyDhTRxWPUbQWjOZXcuX8lKjO9/P7U1O+BZ23a+id9AQnNVKiH6XiefISbhLqTabQkmRGNKggRNeHXzo3ckLg3913NQ/WjkSidQm/p/w1JETH0VCZiESFS20NVVRlQIYS33E0hAlcckI6tSwtrVCU1JEcmo2QnUT2dehUkUm8SlZCNVNcXS0Q0+hirSEGOKSMqhRNsTBxQUHSwMUawqJj4omKasIRV1znFwbYmWg8Zs0YKKqImIjI8kSqmNl10B235+WlkOtqiF2DtYol2fL2pa+2zvaoStfQWpcNHGp+chpm+Lo3BAbY22UvromS7i8jklbHtNj0FBaN3PFxMAIUxMD1JXlqSnOITk5lcJaVcytbdBDwMe4NESqhpjqyZOfW4aulQO2lnqUp0YRlVyIurkdTrYWKFVmExsTT0ZRLTomdri42GEo5Rt+5TQkqiok7t0HcupUMbWyQKOumJz8UpT1LLCz0qUyL4P0nFJU9M2xN9eiLC+TtNxy1AzMsbMxRalGQFJsHMk5pagZWNKggS2a4hIyMrKoVNDF2sYWQ+UKUpJSKZfTwlBHiTJBviylm4W1Lbry0hAYGZSI1LG0c8BUS46C9ETiElIokWhiZe+Io40RQkEGadkCasRyqGjpY25uinJVHilZ+VSL5FFW1cHMyhwDaRq6T/2rKxeQnppCbrkEPVMr9BXKyckvolokh7KaDmaWvy0vO/BryhFkZ5KRI0CooouZuTkm+tqoKMlTW1ZARkY2RRXVoKCBiaUVxgZa9ZxAUTWCnAxSMwqQqBtiY2UIFQWkZQrq3y0NkJTnk55ZCJpGWBlrUVOSQ5agUqY3K0N1pNdamQUVqBtayUJkVBRkkCmoRN3QGhsjJWLunuJ6NLTq1Zt2HlZfYvdVF2cT9zGeYmmsNzNjlKqKKSiuRsPIHHNDNSrys2ShajSNzLGxMEahppDUxDiSs0tQ1DGjgWMDLAy1UZZNDAl1VWXkSENWCKrQMLLAzFCdyrxMmawaxhaYSWXLyyRbUI2OsRnGOgoIsrMpqJDDwMwMAw2J7F1QKY+RubnsvSAzkwLpu5kZuorV5GTnUC6niYmxIUq1JeTmFSKnZYyFuQGSsjwyswTIaxljbq6PuDSPzOxCFLVNsLU2k63TxJh48moUMDLSR1FcRYVICUNjUzTkqsjLyqFaURtzSzNURaVkp2dTrSidH6aoCkvIlK5XJR1sbK0x0q2HyxJRDUW5GWRkFVCDEuo6BhgbG6BcU0R6ehZV8hoYGmpTV1ZESYUITR0t5EV1CFHCwNQcXaUaspLjSUgXIFYzwM6xATZm+qh+tdhENeXkZ6eTkVeKRFEVDU1t9AyNMNJTo7Y0n7SUDIqrFTAwt8BCtv5/JWWK68rJTk0kMb0YTVMrzPRVKc/LobBKHiNLCwzUxeSlZyCoUsDEygZLPWWKspOJjU+jVKyKua0jDrbmaKv+jugpqaVYUEBRGRhbmaFBFYUFAorrVLG0qPf6lcqdl55EbFIGFRJ1LOwdsTHWoCIv/dP8tcD6k27TExNIz69AWU8PDQUx1VVgZGUr08XX1IC/dCKJ6ygvzCIuLhFBtTLGlpaYGRuhL43fKVvjEuqkOs1MIyO3TLZHWZtpU12YRXp2KSoG5tiYalElyCItp37PstRXoTQvg6xSEQbmtphpy1OYnUpWiRgDcxvZuyAzhZwyCQaW9jK567PLSZBmxUlPjCUltxZDUyOURBWU1apgZWeBfFkeGdkCFHTMsLYyRFSYRWqWACVdC5wczFEQlpEWF0tqQSUaugZoK9ciKFfE3NYWaxN9Pg+11FO0NCeZD7FpSHRtaWCpTW1pLpl5VWiZ2mAj/QjJSSWtoAodM3vszPUQFqXxMSaRXGmfrBxxcbLBQOMTJUEsolo2t1IpqFHCzNoeE7VaMlOTya9WxtzWHiPlatl7QY0KFnYOGCqWEvsxjhKRNlZmmhTnF6JsYI6JbJ3nys5RO2tdSlJjScmvQ8/UDCNNyMvMpAwtLKwsUKsuIDUzDzltc+ztTBEXZpCcloe8rgX2dsYICzJITs9HUc9SFm5KvlZA9Ou35NSqYmpujo6kkLRyZWxsbdCWlJGekkqlogF2Tjao1xSSnJhCpZIh9k7WqFYJSEpMpVrFiIbSGziNT1ElxEKKs5JIyihArKQq439aWFqgXJVLYkIKFQp62NgZUZmZQm6VMibGOsjVVVFaAZauDTGgjOSYKGKl4Zy0LWjY0AVbsz+LY/uXZvQ/rdB/jkXvk4rEddVU1YpRUv2V//KPaU+CqK4WEUooSfPHfgY/EjF1dULkFOozTPzRIxaJZERiBWkGir/UuJi62jpQUKrPWvG73yReWsvE/YnMWTif9p42qP1RFOIvv5Egkn4Ny8khLycv+0KW/q0nGkr/J0JOQeELD08av6lOKEZBUfFP89ZKRCLZNYqC/N+RUePrPkhE1NWJkJO18Vd18rcVJxLWIZLIo6go7Ut9Wan3YZ2I3/RFLBYiFEr+Zv++bkksEsqizv8tffwtyer1KZJZHv76+P+lSfI3C9WVZPD+fRzlqma4ONtjpPW73KIiERKkFpG/qH9pNg2hWEaA/5/sx/+7JuprkK1BGX9f2l+JbD18Re3/B5uRIBYKEcnq/fP18meVS9eidG1Kx0FR4avQIb/5gQSRtA2xdB4ryawuf/WR1i8WS5CTk0f+r+SglmbTkK5tSf2a+bOffLYFyP26CcqCNf8mu86nvUWq879dlxixtHNf9gG5vybrnyrhUx/E0jVbHzz6X/nUj7FEtmbqNyWQ+4tC1Y+fdO+Wl/VDjPxvPrp/3eLrHVDEcop/GJD+j/r/6z7/982pP9OlrH0xsv1XKvOXM+afqHzpOSSUSFBUVEROmgVGXv7/GuD+r4gjPTdqhRKUVH69Rfsrv/s8wMLaWsTyyv/WOdv/44DeXx+g/z9K1lVmcX3XSpYeT8Jv0hQG9e6CnYE0h+r/H/J/k/J/RgPimkrKqmpRUJE6Tij/8QHxPyPKt1a+aeCbBr5p4JsG/o008A3o/RsNxh+JUlctICHyLTGZFRjY2OHo6ISx9reD/N982L6J900D3zTwTQPfNPBNA/8WGvgG9P4thuHPhZCa3IV1QuqpyXIoKElN7//vl1D/5t3+Jt43DXzTwDcNfNPANw1808B/gwa+Ab3/BiV+q+KbBv5Xa0CUCaIEkFTBP8qa+Zpb9c90D/vCtf0LI/b3lP0L1X36Vvu15D/ST6lMX8v1j9TxV2St97v51zxy0oYVQd4KFJ3+NTJ8a/WbBv6DNPC/DuhVCpKJfB5JvoodbVs1Ql/9qwChnwdWIqQkN1XmqaRq3wY3Cw2U/jDrwD9rJkioKcklLjaOMlUbGjtboK7yObZdfVo0QWYScUm56Dg2xcFE85Pn1z9DHinxV7rxSgne/4z6/xV11vdJSi7/lWD+r5Dj72tTUleBQFCMSEkHXR1Nvp4Sf19N/82la59BTQRIBPCb4Bx/vR1RnYiqWgkKSgqoKv8TLNZSzwFZQupPMslSFkr+GMzIycmcmOpqxUjk5FFSlpK+/6Ts77sobeeT49N/BUoSWZ01dRIUlRVQ/ZLd4S/qSQ6EdWJqauqdvZRVFGQE8P9W/wOpF8BnkCfLryaWegX81+dLP78CnrJ94k+eT/VKRPVrTxqU/TfOHDIA+xWClVcFRW/Eki6UFhdSrqCDmaHWPzi7/qJ+vxX7poH/UA38rwJ6JcmPuXw3HmF1Nu+ydRgybiiNLXR+k4VCNs51pUTfC2X11ku4TtjN5C4WX+IY/c/Mg1qyo+6zc8MuChoGs2h0Z8z061MESR9RRQGR1w+y6ehbvKetYJi3DZ/Ccf394kmTcRfnkZubT1G1mswdXVddpd4uI64jPy2RtPxiapGGTXDATO/X1Gx/f2PSX0iQ5rPMy8unsLgGXRt7zPQ0v0pL9mutNYJUouLTKKqolQXGVzO0xc3R6ot7/D/SvlgaCiI7k5yCYmpQw8zaFlNpCJSvY8rI+l5OWkw8qblF1IjEyClqYePihJWxHir/CsArqSb13XNi8uSxc22EvZnuv49DTu1DqL4I4nyQ+we+iOQkpLxI5dLjUsxaWNOjlR6a/zdz0mfg9mdg7XeTQ0qBKMguIyaulGKRItYN9HC0VKvPJ/27R1xXR3ZaCXFJ5ZSJFDF30MPFToNP4Rf/fNpJcVFtHdm51dTIK2FpqoLSZ49LqbzCWj4+S5fluf0/7J13fFTV2ravydRkZjKZ9E4KCQkJoUMgARJClypVekcFxf7qsZ+jHsUuInalKNJBkN57Cb2FBAik18mkTabP99uTAAE9RfR7z3k16x+YzN5rr3XvNWvf+yn3E965GQPaq5H8q3nevJrDjq6wmouX9OSVm6iptaIK9CSxiz9hggLs72F9czgwVNVx7Yqe7GIr6gB34lq446MUBNfunLbZYKbgRiXZRSZQuRId7UGQUIPvl8bhAhaTlfLiWsqq7cjVCkL9FbcEe527gt1ORWkNGRmVlBkhMCqA2OgBuMkHUnz9EmczS/FtmUgb52SbWhMCTQj8GgT+PETPUca6N17kqM9YJvbwwWQUERwZhqdS3pCSb6bo8nUcIeH4yh1UXV/Hw+PeIvix1Tw/tBkeit/1vflf3CNB6PMqHz4yk/SQWbz/xGBCfW7XtnRYjJSfWsSsp9fQ7pkFPJjWHK97La9nN1F07Qw/ffc1O0qieeKZCbRt5iM4Tig9v42VWy+ibRGDovgSWdYIBg5JIdpf4/z+3pqdyqJrHNu0jGW7S0h5+FEGd4zC42cd2rm+42s+33aJarMDiUiET6s+jBuYRDPfO8s//dvjsBvIOLSdw5nV+Ab5oM86RYE0mr73pdIyWHvHnGyVJ1ny2Y+czdEhiFiJFCGkjRpGcqsw3O8mhf/2AO79wOqcY/y0KwNVZFuSOsSgdf0vUl83HwTTxnqidy82FxEUXizkwLlavFr60yVejeu/YC6mmjrKa0GhVuCpFBjWP8PWTsl1HcfSS8nKM5CTU4NB6cHg4ZH0bqtC1vhcFzs5pwvYe7oWZZAKcWkFl8qldO0TRnK0Apd/JDvqtEbZKTifx7JNJUgjgpg82B93QbJL6F/43mbl+oUijmaaCIwPoGsLodLIv8HQRFBbrGffrnwyTa507OKJOaeUy/kOoruEkxorBdu9r62bZxoqa7lwqoQTF6soLK6lQO8gplsE4wYG4C/ICQqWPUH2w2jiWkYZxy9UU6EzcOW6Ee+2oUwdFYz/3ctS5KCqtJozJ0vJ1ovwC1YTFakh1Ed2+0XFYaeisJJjh4u4mGekML+KcrT0GzeLod0nYtXncfrQIS7p3Ekd0p9w9f/mXvzbcW3qoQmB/zQCf0yi53A07K2NNoTKA8wd/RKa2Yt4pm8QqtuV7Z33wJ63jzff3kHCE0/QK8QDRc1OHhz8PJqHfuC5IaF4/KLatcNpaRJ2vzvcEM5XVAcOp3aX8N96N+Gtdus74fyGcxvGXK/3JbRyPn14LLu0U3jnsUG3iV7DufZrq5jy4LfEPvYBM3v+BqLnsFFXU8GeT57mrWN+vPL3R0mKDkRqL2bV319mp7Ezk8f1JsRyiHnvbCdy5KM80DMOb7d7NWsJgrs1FO39lLnvp9PtqReYmNIKr7sfEHYLJ1d+Qbo0lIhAfycRlHsEEhHsg1JxbyTHVnmdRR9/xA1lJ4be1w0ufs/nW3SkTJzCgM7RqBtNyZS9mSU7K/EKCCLEzxWRWIl/WAi+Hip+0ePmfJg3+jnf/fmuX/qvO7yG46sWs7/Cj259e9M+1P12JFyDR/Fn60+o5dhAMO71sVivn/YLa/vuXasx0RMseo25i3NgNwfZcKJzrd90m9d/ZzFbqTbbkcgkzt+m81Y0PvfW53rx6fQd2RwvlNGhZzM6hjZYEYWu6iXz7mw2CzlXqyioAqW3lNLTN/hhXQme3aOYMzGU4JsvGU5XpZG9qzJYf9pOt1GRBBXnsXpvHa0HtGBksjtSge38kivTBQz6Wg7+mMFnP+lonhbDs5NC6qsmNMLDZLJSa3Egk0tQShth29il7Nw/Gk1B5CD/ZA5LVuZibBXJnInBuOqruZFrRKZR0zxIWn/8zfnfXMeNFpnggW0M4c8ePA4HlaU1ZOcZMLu5IjNUsW3dVU5XqZn5WCtSomRgqR+UzWimuKiWYqsUt7pqtq7M4qTdkyefi6OVqhHpdoHKogr2bM3lnF5GUloQsaGueLiK7xCKdtislORVcaXAhtpfjj6zgHUri6lJmMpLf3mGYJHJWTVk28501J3HMqpr8H/6udl0/SYE/k8h8McietZqMk8eJSO/GkONDqNrOKm9kwmR6jm+cT5PPL8Sv8EzGNajM6ndOxOoqRfYtOhy2Pfd33lq/gnaTZrEwO6ppMYU8Nyo52HwC/T0yCUrtxyftv0Z3rs1WoFoGMu4ePIs1woLKKgQ06pbT9pH+iBvELirLbzI7h27yaxQ0KpbKl3immG8eppSr5ZEKKq4cGQXh6+ZiUvuQ2KIiMsXL5GTm0NhjYLW3dNoEybim0fvJHomfS5nT53nRnE5xZd2smjNFQb//Rse6nWT6NVXLdBX1mK115Pdxk3kIkXloUUp/7k46qmvH+MvO5Q8++psukYFIi7exVMPz0PU9yUeH9WJYGU282Y9zuXwifxl5n1E+t22MN7Lijed/JaZf91NuzlPM75H/M+InsNWw65FSykTLKxqLd5egqK8P+6K28W4hfihumo91QaTc753NxepK+4aNa4NhdodVTf45u8vsEMfyQOTxxJQtIXVJ+z0HDmcbvEhNDbaVqevZEWWK/7envh6uTurCfh7qm65eGuLszhy4Ai5dW4E+EopunaFErOWtokd8LYVcTr9JAUWLxJ79aNjrC+G62c5ePQsBoU/vrIarl29jtkjms7tI7EXXyb91GUsni3p2ac7LUO9blW1cM6p6jzfLFhHXXR3BvVPJkQg2XYL+pJcLp8/y5mL2Tj84kntkUiUn4zia5lczrxCdpEebVhbOrdrib+mXg2+Tp/HmUN7OHzVTHiYL+hvcDGnluA2PUjr2oYgrZSa0hwyL2dx9Xo+JrkfCZ06EOpaxZnDx8ipFqN2NVNSISKyQxcSW0egtB7CrlvBuWNnOZxpQeOnwtVUR9aNOjSRPqQm+xLpJ8NcaeDK5QqyC+qc1SPcfDW0a+tNgNTExZMlnC10EN3Bj1b+Iq6cKOZMrgWNjxyrvoar+TbC2gWS0s4dc14RX396gQN5Ujr3j2RoD28CZFZuXNNzpcCCOkBDxw5eBAtvB8K6sNsx1NmwicUo1VKMGTnM/+wqxeEhPDojnDDhvaHhhQ2RhXO7rvDVikLMQZ5PaKq/AAAgAElEQVS08BMjdXWjdYIWpclIUZUNtbeK5hFqfNXiem4vEmEzmci6WMqRAwXsOm8gvFM4j08IbUT0HNTpDZw7WUyGXkxsO18iZEZOHCulyCLBx9OFwiuVlLu40Tk5kM4xyvoQgQayVnIul08/u8hxhzezZragR0tlfVyuXYRM7KCypJrLGRVcLTSD0o02HX2J8ZdSV2ngakY5p89XUmKSENc5kOQ2GlTiu2IOBbJtsmK0gUwlQ2ysZdvKDNalmxn2cFv6x8lvET3hBcBisWM0Wcm5UMSO/WVIooIYO8gfz5ueexcR1ro6jm29wrKdepqnNWdoVy2eGhlKgcg3tozahb5smBxi1O4SDNeLWfn1FXbJx/C31/9CmMhBZcEFdm7YwFWX9kyd3geve317uZfNqumcJgT+jyPwByJ6Js6uW8CSdBkDRvTA15rLys8WUR4zlmdmdEd0YRkzHvya5g+/yeQeLYgKC0StqN+obcZKbmycx5hXjzH49ZcY1iaWSNUZ5g55Cn3yY0xK9afk6CqWHRUx4803GRgr5fza7zlUF0RSnJpjqxex39SZV54cR3N/VT15rCnj0JJXeGOjmcl/e55B8WLWvPwyGc2n8viwOIq2zOernHCmjEik4tQesiz+tI5QcWzNV5xWpPH47D7se3Uqu7WTnRa9IEkuqxavpdyvPR2j/bBlreOl9/bS/aXPeeiW69ZK4fldrNucTnGN+S4LkwMXNz+6DRlF5+beP4tNOvn1YzzfiOg5Tn3N+KeX0/Khd3mofzx+bpV8/dh4fjSm8NKzk2kT5nWv+ZXOn4zx5DdOotd+zjO/SPSw6dixZCmnivVU6UrJKaijeY/hjB3ajXBvVf21LTVc2L+R7ceyqKiz3WHJEVTbVQGt6DcohdhgL5w2QFsdmft+YP4Xa8k2uuLtG0bSffczoEcbAt3vrCRRnv4jyw9mUlpRSXl+HgZ1C4aOHUOP1s1QS0UYy66w+uO3WH3RQWL/vrTU1LB3w2YKXaNJTe1CgCifLT/uwhEziFkTBhBgOs2Ctz/hvLU5/fp2xaP2HBu3nEbRPJGUri1xyT/Cht1XiR4wnQlDuhHqftu8aLmylXmLT9Cs2wCG9GyDWgyGvJNs2XUOu28Q8sLjbDikI3nseAZE29m68SAWjVAmzYUaq5ZWCa2IDKqPbbIa9RxZ/QkfrT5PdHJfuseqOLt7EweuS+k7eQbD2qo4c+A45WJvAtyqObjjALbwZIb0iiXzx69YdbSYoBbN8dIG0bZ7T3p0jEJlOYijdi0X9h7ik++LEYUF0qejisIzuew8b6Zdv2gmpLmTdTCXUyViYtt741GlY8uuMuTRQYzo7UXR3kyW7DPQYUQsDyQpObvmAl9s0qFtG0RavIwL+/LIMKsZOa4FScEGlsw/x/4CN/qPi6VPMwvH9heTL3EjKkiGxQThrXyICZAjvsPVKgKJg7xj1/luczkeHcMY38cbZeNXIjFU3Chl9XeXWbO/AmmID/ePiqZfvJTT27M5nOOgbVoYPRLc0ShEOBNEsZOfWcqpLAMmk5mT6WVIIkN4bEIoWqGUbQNZs+hr2Lkmg9VnrCSPimNgqJk1iy6yPdtBYp8Qwh217D1UjiQiiJmTwon2Ete7ZEVCWddaDm65wrer8yh2caN9cgiD+gbROtIVS5GOgwdLKZYoCVXUsW9vKaKoIEb31FBwUYcOOYEeIooL6pAHedK1oycekn+SXOIiwlCuZ9v6a5yscGPMlGhaCszqpntY2N9qTWSdLWTTtjzSr5mJTI5g6shQIj0a4vnEoMspYdmXF9l0WURykieiaiN2rQdpfULpEKG46944GTO4OCjKKGD1yiIqW0/lsXEPOWs2Gyuus3/zWg7nahg1eyox9xi98X/8ed00/CYE7gmBPw7RqzzBC1PnktP5Nd6Zk4yPrI5DH83i4TUOnlv4KcM8djFx9AckvPoDj6X4O90mjZv18Hz6PLaPyUs+ZWRzL1yrdzJr8LNIxn3GX0a2wDVvJdNnfkXbl1cwN/YKb728EENcGn3bh1CUvpXdxWE8+/hEooM0t6oSlJ9ZypynV9DxifeYGHaF99+Yx/667sx7fya1m34gP7oPaX6FLHhvEbboNFLbBFJwfCPHjQk8OKs/h16fzh7PKbw9dyA1+z7g1fU1THnyIVLigpFkr2DKQ4tp+fhHzLxF9OzUludy9XoxBstd/iXBfSxVEhQZhb/m55U1BKInWPSea7Do2Y58wui/bKDD3HeZ1aclvq4Glj45huX6zjz//Ew6RvggxkbZtZMcOHKRslqBWN7GVHjrl7j60KZ7d2KDhJqed65PJ9F7dTftH/kHRM9hpiQ3h7LKWox1Ok78uJjVZ8WMevJp7u/aAg+BudktzuzjnGI9RovgHr99DeH5LlV6ExYRjKdK0ZBcYuLq8S2s33aM/OICsrKKCUy6n2mT7qd1qCeyRucLNYTzisupqTOiu3qI75ZuRtR+InOnDCI+SInDUs3W+X/h23Nyhk6ZQp8ET3bMf5k12VpGTZtKz5YqfvrwFbaWRzBl1mSSQnV88tLrnBV3ZtKU0SR4XeOTVz/gmnsKU6aOJE51kfmvLaQ0ZCgzpwyjVWB9sXuhVZ9axby1V2mdNohB3Vo6LT2GogzOXKtGE+iP+dwa3vk6nYQJMxnTBn5Y8C1XHOH0GdSfNpEhBHh7oHSrt+gJrOPSxgW8ueIcHQaNZ1zfVlSf28C7Hy7H0mYE/VuISD94GnGztrSPcOPy0XTqAtoyeHAyxT8tYPHBMjoOGU3v9tH4eHqh1bghFly31g3knzrK/K8KkcZGMGl0IK7FRXwxP4McjQ+Duyg4ubcYR8swpo4JIdBcxbKPz7AtV8LwmfE0L8nhix91RA+OZeoAL25svMD8dWUE92rBtEHeXP/pIt/srKbd8Hgmp0lYP/8sewvVjHwwnh4qHV8tvMSeMjn9BjUjMUqFr48Cd8Vd5d5cRJgqq9m3I48sg4JuaUHEB0gbyFq9MoxBV036kWIuF1mR2MxkXNBRrtDQo7MHUoMJm4eWHt18CFQ1uJddoKZIz5Fj5dRptUSp61i16jq28FAemxSKRiBUztg2gR0ZObQhg6V7DbS9P54JrUVsWHSeTdkwaHorUrzNrF9ymSMVCiY8FEdyMxnO+mQN961Gb+D8iUL27C3g8IUaVFHBTJsUhrawgGUbylAlBNHRx8q50xUYPd2JDRGRnWkioV80PVvKMdWYMSPGXS2pf/H5xSYE4Vm4eqaAnUer8GnfjH4d3XEVGG0jo7nNbEWvqyO3oIqju2+w87yVbmMSeKi/FomTXAuxjjl8/kUm171CeHCkL/qMfDbtKEMRF87jU8MIEWLtGm9TLmCqMXBiXw5Hc9zoMXwS7SLGOEdprsrnyLZ17LxkZ+isR2jre0/Pu6aTmhD4UyLwxyF6l7+j/6hXCHtyC/NGh6OWu6Db/Spps7cw+r11PBp3mCmj3//XRG/pp4yMFIjeDmYNeQGPh5fz3OBQPGq3MX343wh6agUz3Dcz+7UNdJ00g5TYIGTYsMs9aREZ7Iwfu8kXbDVXmf/YXC5EjqBPqBSLNZvlS0+SMnE4shoXkgf2QXVjGc+9sZ8OY6aR2soPqcOMyM2P8GYKvntyArs9p/PO3GQOvTuH+Tc68eW8mcSEaHE0xOjF3BGjZ6eq6AoXMnKpNv88OlskVREe15pm3j/PnL2b6HHxOyY/tpiIaW8ze2AC/m5lfP7oZLaK+vLKU+OJD9UiwobuxjmOncqiwmC5FZPopBMOB2KFF3GdOhMV4PEz+Zd/SfTu+Dna0B37hrl//YnoSc8zfWAHAoQkZGciySWycsucxPaOEDkHyN0DaNEyEl+BjACGwmN889la6oKT6NExnNJjy1m09QaJYx5ibL+O+Kl+OWPUZrjOt6/+hS2GzsydPZ7kGC9nLNfuT15kySU1o2ZMIS3Bh30LXmBZlpbR0yaRGu/FjvnPs+KqJw9Mn0zP6Dq+eOUNLrj2YOqUkbT2yWfhy2+SqU5lyuThtPLKZsHL73DVvSdTpoygTfDtLOua06t5a80VEtIGMbiB6Nnqysg4c5ZsnRWKTrLipwxajpnKxH4x5Oxex8p1O7hW50m3QaMZ0TeRUK/b/WVu/pR5ay6TNHwC4/q2Q6o7xkdvfEK2uj3RijLOZlcS3aM/3VsG4GKz4+bpS5CfipPL3ueH0ybSxk1jSGLkbbIgED3bRgrPHOWTb4tRJTRn4uhg/Mx6fvjkHIcMbsR6mUk/VkXE4HgeHBGAj83Erm9P8eW+WpImtiaZEhb/WEZY/ximDPShYOsFFv6oI7x/LFMH+ZC/+QKfbtAROaAlU/tI2XCT6M2KIyXYyrkDN1i+LodLFWLa94xg1IBAmvsIJK6BnbiIsBlNXD5dzLl8G81a+dGmuRuKmwRGIGJ2M+d2Z7PmUDXBSeEM6qik9EIBq9fc4ESOjda9Ihg5rBlx3mJcBJdwQybtmb3XnAkYRg93fB01HDheDr7ejBsbRY9OPgSrhcUs9G/i2KZMvttVTauhrZjU1oVN311kW54L989qRYqXmQ2LL7EjT8zwGXGkhssbiJ7DWftWiGvEYaO8qIp9G7JYva+amLRmxDoq2ZxupPP9zekSIKR3uCAVmzixP5ej2XLGPhJPcrgErHc94wRs7o6ndNgpvaHj6AkdNl9Pkjp54S0kejnuko1peKtyiOxcOniVhV9m45ocz9+mByEXOrXbuHbkGp8tysbQOo6XZ4UiKS7mh88vsLvIjUdfbENSSAORdWIJNrOF7IslHL9cR2BCOJ1bD0ChuP8W0Tu8bS27LjkY+uAjtPX5Uz6vmybdhMA9IfDHIXp5Gxg95HFMQz7l26d64OEmpWzr8/R7/jQPLlzM+MD9TBn1Aa3+uoK53X1R3vVKaz30Eb0f28PkpZ8zqrk3rrW7eEhIxnh4Bc8NCkZj2sGsYX8j8OnlzNJu56EnvyDm4b8zd0AbtEoxVrsLCplQtaJRRL/dyKFFLzBvxSUCUqfyyP0x7J3/Mhsuy+g8bgqzhiZju7CEh59eQ/uHXmJm/wS0rvUbtUxeyxdzxrHLczpvz+1G+oezee2AF6/Nf4W0lv5Ir61g8kOLiH3iI2amRjZk3doouXyIbXvOUCYQr0ZLwkm8XL3p2GcQbZtpcb0ry/X0N0/wl51u/OXl2SRGBSCuPMGrs1+ivOMTPDW+G83cLvLKjBcpb/8wT07sSZhXvU/KajJQU2v8xRg5kYsEV5UKhfTnMYHWU98y/a97aP/I04ztHoeX8Bwy1lBdZ0WuVDktgFa7UPy9vkB7xdFvePGrSyROnM7gxGjchfFba8k8tov9Z7KpvMt1KzzD3HxiSOmVSPOA+ozasnPf8/Lft9Bs4GwmDO6Ea9Ee5r31LW5dJjBxWDKeYiM2FzlKV+EBZEckdkEsFoPpGov//gEXNT0YP7o/8YFugo4Gexe+wOIMNaOmTaZngh8HPnmB77M0jJ4qED0fdn78PCuyPXlg6iRSoo1OondRIHqTh5PgW8Bnr7xJpiqVyZOGE+9znYUvv81V9zQmCxbGRkTPlr2Ded8cIyi5P0PT2jizfguOrubbH0+j7ZBGkvsNvl50iOChoxmWGoe0rBJdyTV2r1vOcX0QI2ZOZUDHCG4mZmduXsi8NZkk3z+Rcf3aYr2+m0++2oksphPBdSdZs6+I9sOmMrZ3a9QSoca6C1IXMwcXv8eKc2bSxk5lUKfw21nKdxO9NtFMfCAIra6UFd9dpUClpbW6lrU/FuCWHMvcKeGEy01s/+Iky05Y6DklgfZ1BXy5tozw+2KYcl8D0VsvEL2YeqK35SKfbRSIXixTeklZ/9EZdhe4M2p2PIlaM7pyIxVCMsTmaxzIEdN3VEtGd/dALhA5QRfPaiH7Uinnr5vxbu5FXJgCh8mGWCJBLRB8gbiY6tj1w3kWHzXR9YEEJqd54lJdxYEfM/ls8XWqAgKY/nAcA9qokN8kSXYbxbmVZF43YJaIqc0tZd3WIuxB/swYH0F8uAqNE3in9grHN1/m+101xAlEr50LW5ZeYFuOC0MfTCDVy8zGJfVE7/4ZcaSEycAqkCYL2VlVlNSKienghUbqoOBYNl8vvUFNuD9t3KpYv9dA90ltmNDd3SnZYtVX8tMPl1h92MrQue0YmaTGxWTDarI7dezMgpafkBAib3g9cv7jcGa/njpdgUGppkNrDzQSO3VWEa4yFyxmGyKZBDeZoDOI8/9iFysX911j2bpigvrHMz1FjanW6jREVl0v5Otvs8jzi+DlJ6LwrNOzcclFtmZLmPlEK1prRU7tRDelFAk2Cq6UcyqjFnW4F22itbiQiEMxBo27jDpdNvs2r+VonidjHplEhMSIwWBEJFOicpP9vlqC9/QobTqpCYH/XgT+OETPXMSq15/m07MeTJs7nS6hUk4u/4B1+k489/QYNJlf88CMT2jx6Ff85f42hHq7OUU7bzbHxSUMmvgxoVNfYHqvBLwMe3h06puox3/Om5PaIs9fydTJb+M99UteH6hg1Tuvsua6lv5D+hMfpELqFUGnVs3RuDVKFsBB+ZmVPPHkQrzGvMyzozpTvGMeT7x/ioF/eY0pqbHI9Wf56OWX2FYaQN8BacQEaND4BRPqbeKLx2dzwH0EH7w8Ce311Tz31gokrQcxpE8iwTV7ePH11URMfpOnRyUT7q3AReTAWF1GUbHeqf12dxOJ5Xj6B6JVNqqVa7dSU1nM1g+fYt5uCQ+9OJf7EhPwcjVzcNE8frik4b7hffCv2MtX63LpPnkm/TtE4P5rxV5vDaY+gSJn28fM/WAvLSc+yawh3Yn0ciN7x+d8vrOIzsMm0zu4gl37L+HwCCDIx5WSC+nkK2Lp2bMTkb4NwqkOK9XlxZTqa7HccnHdnrVY7o6vvxcqhczpuq3N289H876lzD+Jofcloa48y+ZdWUT3GkrPKBOrvlhBuTaRUfd3pOriMTLKwCc4AGVdLqcyq4js3IPEVuG4y0TUVeSy9p3n+P6iilGPPUr/eHe2vfccyy+7M3ruHPrEKtn09nOsuqpl4qMP0T1Ux4KX3uG8IolH5o6nlfoKH77wLpeU3XlkzljilJd498UPyFKl8OjcySS18LoVAoAhk6Ufr0AflszAAd0JU7lwdcvHvPbZTtSJg+jbrJJV3+3BPXUIvdv4os+tJSA8mJoL29h5RUrPMWPp3zGCm87gzC2f8sbXu/Dp0I8hqfEYcy5xtVpN266d8a1O58uF35FhCaRbahIR/t74h4TRzMvB3q/msfxEHSlT5jC2Tzs8ndkAgl+t3qJXdPYY7398gwqtP0MH+6OsqnRmUka08SdBa2T1kgwOl7vSZ0g4rb0s7N+cS4mrB/fdF4jpSAYfry4jYlAc0wb5kLfpPJ+sKydycEtmDPHhxobzTgtf7JA4Hhqh4dC35/j+oJmOw2NI9TJxOceIMlSNOLeYnWctdOgbxfBuHshdHGC2cPl4Dst+LKDALic6UoncbsGh1tA1OYgOEfKGrFULF/Ze5ZMlN6jw9GZAqg8eDguVtXbMlbWcSi+lxs+PKZOi6Rp5O8ZMIE5CTKjVZOLioWwWLMmF8GCemNWcqABZfUiAIKNXXcuOVef5cncNrQbFM7GNmO0C0csVM2JOa9L8zKz9/Dw78iU8MLs1Q9upETl1Aq1cOJjDlkN6fDqFkhQpo+h8IQcvGAlNCqWVWMe3X1zhmsyDvr38aeYtx9tTjrWgmCVLr1Ho7kXfnv6Eekrx0sqwllSw81AVEd0iGZumrU9YEfaq3DI2r7/G7gwzARFaAt0cmB1iwtv50UxUy44tRbgnhjMgQU5WegmFEjcifUQUXquk1KEkpV8QPkY9W1Zlk2FXM3igD3k7r/LTRTup90fSUmnkyP5iDD5+jEhRc3FPNvuuSxk1JgxNdTnLlmdzuVZOyxZKFCIxdmUq7Xs+RXKsCn3uWbZv/Ikbiq7MmNgJ3Zk9rFy+C2XSaCYM7oj7f+8ztmlkTQj8xxH44xA9HOivn+CnTfupVAYT6a+kUmcguF0yHcKU5BzfyOIN6ajj+zEwtQPRgR7OmrG3Wk0mS+Z/yTlrGD3TOuPnyGHTT4eRtRzAqF7x2G7s5/v1h1DEDWRUv7a45Bxk1frd3KgS4RsWR9fUFDoKFSxkd7r/bBVZ/LjxIO6t+9A11h9bQTrrdmXRImUACaEeyDFyLX0H6zbtJ7dGjH9kAt1SEgl0KWLHmk3ckEQxfFgfYn3tpO/cyM6TuUh9I4kLsnLi+FU8WvXkvp6JRPipfi78/O8sL7uJsrwrHNi6iePXbbTqkUJS+9YEaF0xFl1g7/7T1EpVUKNzZnYK1UQCNK6/IRHDRnVZPpcObWfL8et4xCbTM6kDUUFa8vYt4ts9xXQYNJbUgAq2/LSDazUKgkKC8PUPpHl0C0J83H8ubvzvzNNZUKSSi0f2kH5Fh9LLF6XEjsQ9hJbx0fg5rvL9V6vRaTszbFA7Ks/tYdeJG0i9AgkO8CewWSRREUF4OK0HdioLsti/+UdOFclo17svCf5wZsdPnC6S0b5PH+J9bJzatomzpa4k9+pBM6UgM7GffHEYvft2JYA8dmzaR5E0nN69u+Brz2HH5v0UyyLp068nCRE+t+fpMHJ+01K25biT3LsXHZt7Ysg7xYb1W7hcpSImyovSazew+UbTOsqHipwcDA4pEpENhU9z2rSJJ0R4sWnAKWvLZ7z26XqsAW3p2b09gX6+hIRFEhbki9yq49yhnezYf5ISsyvNYtuRlNyJUNcaTu7cTPoNIxGJvUjpFIffzQSWm0Tv3DHef/8qmWZ3Unv50zxAQUCwmohQJe5SOzkZJRw+qccglePt7oJDJCE4ypMIL8g6nMves7V4tQogKV5F+YVCDp6rxTchgOQEJSVnCtl/zkBw60B6d/Og8lIhG3eWYvb3omuUgsriGsrMIme1CblaSavW3oT7Sp1zttfVceZwHtsO69DbxbjJRU5iFtDCj5RuAUR7NyQQiIQYvRqO7s1lz0k9tS5S/EM0JLT1JT5USu7JPA5kmInsFEKvDhpUt7J164E1Vhm4eKqIPemViLw0pKYG0CLEDVeBbAoZz0L836E89mWaCGoZQPtgF7LSC7msF9M2JZhYDysn9+STUSmha88QusWrGzQ+HZRfL2f/gUKum+U0C1QgdThQaFXEJXiitddx+mAu2w/rqBbLaR7nQ9fOvoS6WThzKI9dRyuokcqJjvelS1sN9vxSth6oIrxrGCN6NBA9h52iK6Vs35nH+SI7rm5iRDYHbp5qOqf441dXydatJbh3DKNPSwlnd+dwshiCw9xpFqQiNMydEH8ZtYU6dv54gwybmvtHN0NboedIehkVyPHVSnARSwiN8SLMzcTh7dc5kitj6NAgZOVlrN1Wgs4mRqkQpIFc8Wo+mJT+jxPna+X6mQNs3XUWv56TGNxaSe7Z/axbtw+3TsMZM6AtTu94U2tCoAmBX0TgD0T0hJdSG1VlRZRVmZHIpUjlKry8NMiwUqMvp7yqDpFMhYdWg1ohu0tvy4IuP5eSajsab08UIivV1QZEcjVeWhX2ukp0lQ2fvbS4upgoKyqguLwGFzdPgoL9USvq5VruaDYT+qpaJAp33BQSRJY69DV1yFUaXAUhXicBMVBWXECJrhaxypvAQG/kNgM6XRVmZGg9taiVcqy1FRQVlVBrl6FRyzEbLYgVKrRaD2eJtJ9d+99Z9A47JkM1en0VdRY7cqU7Go07rlJhbFaqdWVU1JqwOSRovLzRuMkR36uEnnM8DiwmA9X6SqrrzLjIlc7rCVY3oexbkd6M2tsXD5mVsuIi9AYHcjclGk8t7m6KeyOzjXCw1FWhq6ikzuJAKlOgctegcpXjYq+luKAEq1SDt5cKa42O4lI9dokCpVqD1kONokGmxTmHuhr0FXoMVhFKjQduUge1lUK/Itw0Gtwkdmorq5zfu2vckYksVFXVYEaOh4caicNEVWU1FpEcjUaNxG50fu/87OGBWqhO0mgtGYovsGNnOja/BLp2aoWfm42K0mLKqy24qpWIrBZsIhkqlQJbXQ01dRZEUjnuGg/UyjuTb7K2fMpbP5wkuttAhqa1Q+vhgUblhswpDeTAbKiirKQYXbUZhcYbP18vFCIzVRUV1JrsyFQaPNwFl/ydFr3Cc8dY8EU+lqAQ7h8aQJi3FI2bBIXgN3eGbdmprDZRWW3FRSzGVS3DXSlB4rBTXWOm2lTvTlTJRVhNNmpMdqQKiTPe1mK0OL+XKSRolYKf30JpmYk6xGg1UkQWKzW1NhxiMSp3Ge5u4lt6h0LVhaoaMxW1tnopOKff0QWlUoanWsLdEpl1tSaKiw3oawUy5Yq/M7FDhFANokxnBpkUH08Z8ruEs21WGzUGK1VGO8KPxF0pRaVwuSUhLXxfVVs/D6lc4sx8F3T1jDYRSjcJrmKoMVicn9VKqVNv7qbTQTi3stKIrtKKSCxGoZSiVkvrlQMcDoxGC6WlBioNDtyEMXvJcRODsc5MSWmd8+8qT1f8PKVQZ6a80oZCo8DH/abuoQNjndV5z2uFWL4GrUOZTIKXRorEaqG8woJEpcDTTURVRR1lVVZkwmcPGe6u9ckpVrOVigoTBrsYH18FCuzUVJvR11hxkUpwU0lRu4oR221UVpioMovw9hRc1FZKq61OT7VQfg4XV1zde+HtNwZ7RTbpBw9y3RZG335J+LmBsUZPWVklLmof/LxU9yLT/e/sjk3HNCHwh0Dgj0X0Gm5JvdCrEHbTJLb0e6zSf1s49/e42P9SH8453RKn/l+66G+5jDPx5CKZBQZ8wmKICPL6p/WN/+E9c5g5tWY+by2/QOL9k5g0tCsa+S+8oPyasToFk9dz9ehhPvy2GGV8c2aMCyFcK2pwPTZ01lAf9Y7f581YN4HVOs1vt+VIflEREDoAACAASURBVP5ZSGgQGGN98P7PlJFvCjE73yfu0lV09n/XfuB0i/6CzMjN426qL988Roj1E/pu0Gz82fZyc0zC+cI5d5dnE7531nxtmIdzk7q5aTXM+5bYcUO27s370NC3Q9DHdPJUQVi90djvnlujMf8sS+nmdRtElm/d6ptl5e5OX7+pUdmgfd2wud6+UXdjeHMODZU0nPNtLGJ/qz8Bi0aK37fmYAeRUOu2Ow5HHwqvX+ZykYWQmFbOut5Nu/qv+XE2HduEgPAzu7nrNqHRhEATAv/VCNgtdVQJVmaZEqXTuvnrh2uqKeTIxuWs3n2NoI6pDOqfQqS/9p+Sxn95FfN+7BXLOXPgGMt36JEE+jF0YDDxYQoUTtJzVw+NCcO/7PyfHHB3P41J02/ptzG5cpLG/0/jv9cx/jP8/tF3v4TVzzXG//WI7iB7jUjq3Wf+0jj+3b8JbF/kCvJUHNKhGGqqMdjleHqobset/uuRNh3RhEATAg0INBG9pqXQhMCfCAGrqYayokJKK+qQqD3w9fVFo7w30ngLNts1HHWn0ZWWUKi3IZJI8fVVoFULcYJ/InCbpvo7ISCYLKUgjgJpm9+pz6ZumhD48yLQRPT+vPe+aeZNCNws2vDbkHCYwFFX73e9uz7tb+u56ew/LQKCW1cOIqEuRlNrQqAJgd+CQBPR+y3oNZ3rRMBht2Ex1WEVyZE7tQQbAeNwYLMYMVpAppAj/W2ZHL8BcQdWswmzxY5ELkcqaahT+ht6/D1PtdssmE1mHBIZMqm0yUX1e4Lb1FcTAk0INCHwJ0bgD0b0HBgrcsm8VkCVwYqrZwgtWgSj/J0e6sZqHQa7Kx5qhVPE9z/dbIZCTh7PRBocS0yoNwrpPQRt/dZJOCyUZZ9h186DWCP70qdTFN63KkwI9yOH9H27OK33o2/vJCICbpeI+62X/jXnm/R5nNi3l0t6FR3TkogJ8uZmUbBf08//j2PtRj1Xzx7l0Nl8fFv3IDEhsr5GakOrK7vOhcxCXAMjCA/xc2ZT/jc2u9WEoc4EEjmuCnkTWf1vvElNY2pCoAmBPx0CfyiiZ8hPZ93ms7iGNMOt9gZHj+tIffRBEv1Vt6QWfv0ddlBdmEH66WvUiVU0i2ntrGcrvUta4df3+9vPMJYc4cO3VuCeMoExaa3QCnoN/9vNYUOXtZ15r36AvsOTPDOhBxHetymUueoaPy6cx7cXA3nqqekkxQXyn+Cj5ooctn/5Dt8JAsdzZ9CnTbizWPp/Q7MZK8nc9x0fLj5McP+ZTBrajRDl7ZGVn9vCtyuP45V0H/eltsWncVHe/4IJOExV3Mi8RGZeOVLPYKKiIvDXqpri8/4L7k3TEJoQaEKgCYE/ENEzsXfBkywqTOSZGb3wktZwZMVKjL0eZFCsB4p7ImY28k5tY8PeLNzD44mJCqdZaCCeyjs1zv5Ty8hWV8yZE5lIg2KIDvFCfi9pmL/D4K1V6bw553myW87l2alpRPneNkc5bLXs++oV3t4r57GnZ9EjIeQ/QvQcVgOnFv2VeXtt3P/oLAZ2aP5fQ/QcdiuVF1fz6tsbUKdMY9qoVJo1InpG3Q0uZZWgCAgjLNgH1/+A4fYfLRNLZR7H9+/nfKEZ/4gWtGgeRqCfUI2kcYWY32GRNXXRhEATAk0INCFwTwj8gYieni+m9WeJywS+/vsUIrwU1OZfQadsRrCHUPLLTmVRPmU1dVjtUrwDA9A6Cds/dsFWXtnOB/PX49pxOMPS2hHqo0J2yw3swFSto0RXg8RNjdRWRVFJFQpPoZKCmrqSAvKKhc8BhAgCyBI7NeVl6GotuClV2KpLKKm24RkQir8aSgtyKa624+kfSqCXCsndxNQhCDQXo6sURJV9CPLXYKnUoas24urhi5e7C6U3cqgyg1gmwUUQHZV7EOjrgVzqoEpXRnm5HrNYTUCQLypBO01YMkIZMV0ZZZW12EVSNN7+aJUiZy1MmVSCra6S0rIKDFYpQYF+KCQOKsqKKdfXIvMIIMDHHbn9Iu/Mfo7MqId5ZnJPmgtEz1pLSVEZVQY9x1Z+zLfnfXnmfx6iR0LwLaJnM9VQXqbDJHbFTWylorQcs0xDQKAfMpOOgoJSzDJ3AgIDnBUpBG+51VxLaUEBulo7HgHB+KhcqCovpdJgRuLqgbfWDauh0ln3FFdP/LzrhamFRIFL3/+V1zZXkDxqKJ3CvFG6aQkI9EXtWl8izW6tQ1dSgq7KhELri6+XO4pG5Nlco6O0vAqHIKLt6Y7dUEF5RS0ubhq8PDUopEJ1BB1lpTpqHa74+vvioVLgYq2jQlfuPFas1OLn4+kUuEYoP1dRRllFJWUZW/h00SECBzx4B9FzWM1UV+moqLKg9PTCQ+32M0uZta4GnSBsXWNBqfXFx9Md+T9Nd7VToyumsFiPi9ITfz8vlMJ4fmVz1JVybMtatp+vJDIxjdSOMXirFYjFLvVaZ3YrhhrhXtQhdpUjstSgqzCi8PTBz9MVQ3kxxbo6XLW++Pt6IrObqKzQUWeXIpc4qNVXUIcbPv5+uDpqKCksxiBywzfAH0+1a5Nr+Ffer6bDmxBoQuDPicAfiOiZOLDgEZ78+hJtB49laL9edG0TjlqoZiAycu3YHg5m1eDj40r5tcsU2ILoN3wAsb7qf6BHpmfjG4/w7mFXho1II8BdSUhMO9pG+d+ynJVn7mPpN6soVMfQPkZL4aXTZOkUtO/WFT9HOZfPpJOh92Tw5KmkxmnIPfIj3646jLpFIi08DFw6e5YKRXOSE1vgqMjhbPoJ9NpOTJg8glaB7o0sXzbyT+7i0A0TEkMhRVYfevROxuXKDpZuOENUn6kM7WRm/Te7EAVH4CMu4/C+dOQdRjFtYHtEpZc4lVWCw1xF1uUctG3S6JcUj5dShshhofjyfpYtXU+xtjMjRtxHK2UeWw4WENWhPcGSAras3Ua+OJL77+tEXV4GV8tNWPTXuZzvQod+Q+kcUcLCR58jM3o2z0xOJdy1nBNHT5JfY0dKFcd/XMwWXVtef/URerS6TfTMpZlsWrmMg4UyYmIiEJVnc+l6BQEt2xPjL6X46nnOXKkittdwhqa2xd2Uz+lzVyivKufy6dPU+icxYkAHHNf2smrjcdzaDmRE33bYLu9g3aFcgtv1pHfnWLxUgitZIHqv8vLaXFr2TCLYoePKNR3BHdK4r3cioRormSdOcqPCiKEkh2y9gg5pvejQIghlA2kyFF5g86r1ZEmjGDAojQBTNtvW/ESuexwDB/YkTFLKiROXqDAaKCkwEtalO51a+qC7fI6rhVXU6AvJKbEQ1SmFrm2Cqcw6xfmrpZgBfcYuVm6/RtvxTzFrVCqhDRY9m1HPhf0bWLs7h5h+Q+ibFI9Hoxg9a3URF89nUKCvRl+UQ6nZk/bdetCuRSCKX4zlE8q3ZZORcYFzF65i9WxBSkoSLYI0WA1lZJ49zeUbJc7qDLffgRzYEeMZEkubuBYEOAMIHZRf2s5nn37PFXsIHTu2JiwogIiYWML8PZ26fA6bkZyze1m3fh+VqgAiglSUZGVSbPcgJi4GL5GejHPnKRWH0HvgYBKDbRzZspa9VwwEhEWiNhWSeb0c99AYYkM16HMucf5aJcHt0xjcP5kwreLPuWs3zboJgSYEmhD4FQj8gYge1OSfZM2SpWzcd5ZyvOjYZxTTpg4ksOIY895YhFuvyYzoHIotZx/vvPM98r7P8LdJSXi4CUUr72oVB3h09KNkRk1kZu9A8k/t5Wi+imEPzmVA6wBcpSKMRWd57/HZ7HXrw2MPDcavJpPP3/6IyvgxzBqTjFp3jvlvf412yAs8Pz4Ra/YGnnjkA9zSZjNrcDy1mRt4Z8EB4kY+zKhuYVScW8F7izIZ+MybjO8egbv8prWxlNWvvsQeeU8m9Q6htg5Co+OQFvzEc89+Q/jY13mktwsHj1UR3sKf4v3f8OG6Au579H94oLWMLStWUqyOIzHWg5OrF7Lb2IHHH59Kh3AvZCI7Rv1VFr/6DOvrUnjtmQn4FP3I829uImHG80xo7+CnlVuhWQrdg8tYv/kMXm2TaKHOZ+nHK5B2e4THH/BkxfMvkRn1CM9M7kD1oeWsPW+nS89utAiQcWL5u3x+ypf/efYui54hn40fv8xnR8X0f2AcXUKt7Fv6KfsqmzF0zDASvGrY9vUXXFB3Z87DDxCsP87O83VEtYykYv83fHXClUlPTKOTNpeFr7zPjfAHeHJaPywn17I9R0LX1J50iA7E1RkUaOfi96/yt006eowbRZdgF05v/I71p+30m/IQPb2vs2HnFXxbtidCfIWlS7eiTpnJjBGpRHrWW7usVddZ9+FbbNRHMGHGeBJ9a1n//jy2G1swefo4QvI38dW2fGJSexCtAEVoBBrjVXZsPYEosCVRnrXsWL6emqjeDE7Ucu7wOWQRHejSNgrJ1Y28/+V+AgY8yPRGRM9hM3Flx9e88cURYsZMZ8rQbvjeNL456sg8uJkt6fn4RsfjVXeB1RvPEN5tFOOHpxCk+YV1bS5m95r1nK92I7x5KN4ePoSFNcNPsITWlnLx5HEuXC3AIBC9Rj8Jh0iMV1grOraJI9hTAXYTp9d+xAfLj6BulUbnMDGXT5zD4t+OoSMH0T7SB6nDRsnZrcz/cDE3NK0YMaIP7gXH+GHtAUSRXRl+X1dcsvezbPM5QlJGM3VIDOdWfsLivSW07D2SfnEyjm1YyYFcKV0GDiUp1MqBNWs4a2rG8GlT6dvKv6n01a/Y7JsObUKgCYE/JwJ/KKIHNqpLcsg4f4p9m1aybHcBfZ95i2GSzcx59zLPLHiPgQkByCzX+XD2ZL4qTeOHb54gxkt1q+D7zWXguLSEQRPeJ+Lhz3myXzDWokPMe3YeFZ2f5L2nBhGkUSCqK+GzxyawXTuKvz8zhkhFJfNnT+Bw4ETeeGokYdJy3n14MueiHuTNOQPxMh9l7pS/oh3+N54c3QnXyh08OuVdAsa+weMj2iHT/cQj0z+h+bS3eXhQHJ630iur2fXRi7y3rYiYrin069+bjjHNkOr38fSD7+A9/BXmDGyOyMUVSg7z0bzPKW8+lDlTBqIt3MTf3lqNW0IvkhKCMBVeplgaTb/+3YnwUTe4Aa1krPor/7OsmqlPTsC9/DjffbyUirbTeXpIKFezCmmRnIZ53/u8v7WSxN6ptAyUcuPSNVQt+9Gvs5Vvn36BrJjHeHKgJxs/eIfs6EHMHncf0b4Kji1+mTd3iHnkiZl0bxyj56hm/5cv8/FhJQ/MmUmfBHeOfPoin572YMIjM+kVp+TA/Bf4OjOQqY9OoaOPiYJiIxKRhUsbP+HjPTDllScY0t6fowtf4vOzPkyanIatIBuHbwKJ7aLxcVaed/oRufjdq7yxw8jg2TMY2CEM/ZnVvPjSd2h6DCPBcopdWRJad+5CXICD7Cv5aFv1JrVzLH43s4gtZWz56HVWFAbwwLTxpERK2fr+66wtD2b81HHEVO/jvQWrKXBtTu/+95GWFEXRnqV8vSkTv9ZdaBfhQfn1fOThEdgzd7L9spKhEydyX2IE9ivreOXNdSi6T2LKyDtj9MqOfM8rC3YTOmSiM1HDr4HoOWrzWfflx2y6ZKRlYhLNtRZy8qtpFteFpI4t0f5Seq6lkC2LPmPZnjyie41kVP8uhPuokLi4IGTNVurK0VcbsP2saoIIuUqLl1aDm2Cus1az7dO/sfhIBckPzGBAa08ubF7Ed7vzaD1oBpOHdsHHVYTh2gEWfLSUgsDOTJ06mjDdcebP/46ykCRmTBtFYOlhPlqwnJrmvZgxJZXiTV+wdJ+eDvdP4YHu3hxfvpDvD9WQOGoaY7p6cPj7haw4Yab72OmM7BrOL1DZP+dO3jTrJgSaEGhC4B8g8Icheo7aInJq1AT5CDFMVnQ5Z3h37ixORM5gZuQpnltYwXs/zKd3rC8yl2pWPTuOF4+2YOl3zxHlrkDh6ubMpL1lxchYwsDx7xP7zCpeGByORlbDojmD+bpmIJ+/P4sogRyayvjy8Yns9B7HW08MI8S1ls8fm8RB/4m8MXcIQfIqFsydxPHgqbzxyEB8LOk8Pu01vEf/nbnDWuNWe4Anp72F/7g3mT04HteqnTw+/QOCxr/B7MGtbhM9oaB43jl2bPiRrftOUu3bhdmPTKe9xyVeeHge2qEvMvv+9nhLSln74V/54bIXEx+dSVp8MIUH5/P0W0foPuFBenVohlohQe7mjodGiDdsiKUCzHnb+J8nF2Jp2ZuOscFoyg6waEcZrVPaERbUht6prTn5yYN8lhnCtOkjSWjmg0wiRenuiUaaxftznuNK3BM82s3BV6++QW3vh3h6/ACnNezo4ld4c6eYOY/PuJPoUcvBr17hk2PuTHhkKilxGo5/9SpfnPJg/JzJ9IgViN/LfHnOi4lzJtNakc+BAxexeoWjvv4Tn+80MurZOQzuGI359Pe8+M5mFDEdaBHRnKSkTjQP8UF2K3GhEdGbM5OB7SOx5+/l1f/5BFG7ZLQ3DnLW1IqRIwfQrrknYokMlbsWdeOqEQLRm/86KwoCG4iehO0fvsHasmDGTBlLF38r5w7u5KctuzhXrKD3yOF43djGhgwXug8dSo/4YNwkcpTutfz03muszAriwcdm0r9jKMbMdbz61jpcu01i8l1Er/zYMv66YDfBgycwcchtomfTXeGrd97imCmEQcOG0DpEi0SmQO3ujspVjviXJIAcJkqunmTjiuXsvGSi64ipjOjTET9XsNSWcslp0SvEYL/Loke9Ra9Dm5b1Fj2B6C18je9O1NJr2iOM7BaN7vQq3lvwE4q4kcycPIBQDxHG64dYMP97SkK6MnnycMIq0lnw8Q+UhyYxZfL9BJUeZcEny9E1687UKb0o2/Ilyw5W0Xn4ZEZ28yJ9xRcsP1JD4vDJjOii4egPn7P8mIGuo6YwMimiieg1PdqaEGhCoAmBf4HAH4boUX6Ahcv+H3tnHR/Vtb39bzwT94QQI24kRNAgwd1dgzsUaKFUoS0F6lCkENzdHYpDsABRIC6QEPeZjM/7mQltgdJ7K7e/e997c/6bObL3fvY65zxn7bXWU0C7ob3wsTFER6uKrdMGcd51FvObpPLO/INEfLqed3sGYKzzlDXTp3PWZChLxzTk2umH2LcbQPembhjrvQhsqoxl4agZZDVbxIq3OuFgJmHHrGGcs53Il291x1Ht0ZOUsnHOKC7aqoneAJwFIqLnjOFmgzEsnf2C6M2O4p7LeJbO7IWt/D5zx32KzdDlvDUgGCPRDeZNWE6DEV/8TPTmTFiBy5hlTOsd+AvRK03lRoYYJ3sjnt89xvItt+k6ezFDg0v5ZMaXWPf7mOkDmlAeE83n0TH4D3mLqB4ByJ/lUlh0jxVLd2HWbjwzxvfCw0SuSTYwsbLC+KeEDM26ZAkHP5nG9w/NGDxuBgPCRaxfuIh7ukGMnDKTPuFupO55hw/2PafrpDmM6haKqayEcqk51iZZrHprIWl+bzOvlxUnvlrIOVlT3pk/nXZ+5tzb/BHLLhnw9vyptA1+OetWyM3Ni1hzx1xD9NRxjLGbFrP+oRWjNUTPlDvrFrEh0ZaomVEYxKxm2x05XaLG4fX0AEsPFNLv3dn0beaDsSiDTR8t5ECONX3HTGZQ+0BsTfVfWn5UE73FLDkvos+sqfQO96Aydg9fb7yLX+8B2KYdZuuVajqMnsTwbqEIRKXUaBtjbm6K4KfEBnkZF9YsZkOyOSOmTKS7t4KDyz7nTK0PY6eMwk2Sj8jQGG1pJntXbKLMrSetLJ9y9lo6Hl1GMWFgW6y1xIgUNTzYt4JVJ57RetRMxvdrhWHmIRZ/eRyT9uqs2w64mvxy55bd3cMnqy/j1G80UX2bocx6TFqhEldHI2IPrWVfnIwOw6cwONIXHUkVMgToS4tJzcxD28YdbzdHTDQlWdSJN2UIpXLE5akc2X0afLvQv28n3ExAXltKWmICqTlF1KpFLl5burVs6ENQgDcNLAxAJSXxxA+sPZKEV48JjOnTHOnjI2zYdQvL0L4M7x+BrWEd0Vv7/S4KXFoxbuwg3MpiWbNGTfTUvwf+TPTK3doxflxHis9uZPeNOqI3pLU19w9Es/eWkBaD6ojeXTXRuyei5eDxDI6o9+jVv+HqEahHoB6Bf4bAfw/Rkzxm5TtfkWXfgq5tAjCozuLmrUwCB0+is3M1R9d+y+k8O3r0aoudIovrt/IJ6h9FJ5dSti1Zyh2zXix5ZxiNrASa7E5UQmIPrmHD+ec06dQVX/Nybt7MJKDfGLoFNUSgpyA/4QrfLFzAPfNefPLpNDzEj1jx7rs8tOrN4sWTcK1J5Jt33yfZfgDffDAEndxzvP/eZky7vcPiqe2QPD7C+x9sxbLHAj6eEEFN8n7e/3A3dn3m89HUXrjbGtf1pSKeDdEnqbX3xZmnXImvpOvwQdiXX+HTj7di0n4mb/VtwJl1X3Gh2JWBQ7rhrFvEk6cCuvQLI+f0Znb+mIllI2/c3TwIadWWiBAvLI1eJUJpZ75iyf5yBsyaTudga26vXciWNDemzR5DUw9barOusvabH7iZr42rpycePgG0iojARnSLbxZ9Tar9QN6Z3h/r5z+yaddFRJaehIb5IntygWMPFAwYO5kxfVthY1YXRC/Mi2fvqiVsjTNk8Ix5DAjQ4lz0UnYkChg8cx69vRWc/eFzdj82Y/isufgWH2XdgQdYh3Yg3DSbg6fT8B80gfGDO+NprUvcns/ZcNeQAWNGExnsrEkI+GVTkXnyWz7aeg/HVt1oF2BLeUYKVSY+tO8YgU3VPTas2czd59q4eHjj6e1Pq3ZtCGhkj9FPRE8lJvl0NF9uvoK2c2NaB7uQf/sMN8ut6RM1Aa+qWOKLtXB0NiHrbiLGwT3pFKDHjb1bOZdcgZ2bBx7egbRoHYGbTiaHtu/i9lMt3BuH4muaz+lTd9EP7s+U8YNp6q4ul6OFTFTGw2Pr+GLDJaw6jmTG6LaUXN7N7hu1DBo1lABBJps27yehVA9XTy98ApoQ0boFVs8vsmb7efRDhjJ2UCfcrXRAKeTxjVOcuPoIuYkNVhZ2BIY1o4m/Gya6aoUTOWKRkFqJDOUblm51DQQYCQw1nmB1MkZNXhzHDhwjscyEwFB/DCqyKZRaEd6uA2HedujIa0i/eZTvV+2m0KEVE6aOwKn0NutX76LIIYKJ04biUBjDD6v3Ut6wNROGtqDw+l52xVTSYvA0Rray4O7+H9h1u4qWQ6YxrLkpt/auYc89IRHDZzKhTwvsjf+Das38s6dt/f56BOoRqEfg34DAfw/RQ0zG3evEZVcisLLBXKCHrqkDvj5umBlAxdMnxCVmITEwwdRQH30ze7y8XDHXr+D0is84Uh7Ce3OH1hG9FxMhrcwjKS6ZEoURFsa6YGyHt5cL5ga6aKGg4lk6cQ8TqdB1IKhpEOaSApIeJlKu24DgZgGYip6T+DCJKn0nmoe6Iy/LJi4pFx17H8IbOyEtzCAuKQcdB1+a+jtSW5BKXPIz9Bx9adrYC0t1VqzGEVNJyoM4sstl6OnpYmjZAG8PByQF6cQlZaNj60mAsx7pj1IR6tngaGcKteWUK21oEuyBTkUO9+/dJy2/BnNnH0JCgnBvYIH+a3JkotJUElJqcQv0wtbMiKqcBzwqNsXf1wVLEwNQiMh9/JDYh48pFOtrikeHBLqjX/OUhIQnVOk5ENA4AEejWtITH5KcWYKggTPmqhpKq1U4eQbQ2McZY3UdEkBSnsfjpASyyrVw8WuCh4WCnJREzW9Xvya4mcnIfpJITpUObn5NcDIoIy42nlIsaORkRGFOMQIntZfJExtjbVLP7iCm1ot2bcJxtxW84pFStycqeMLdh08okwmwsTHHUN8IOycXGtiYo08NOY/iuB+fQqlUgLNPEE0CPbEzf7mMhwphSRaxMffIqdHFydkJgayUolo9nLz9sVOVkPWsCAna6Omb4+zhiZO1AWXZydx/kEhelRb2Hv6EBPnjaKFFUUYyDxPTqdY2p6GNPuWlNehZuRAY4FNXYkcbFFIheWnJPEp/jq5dIwJ9G1KT8ZAH2TKCwsLwdNAj61EcDxLTqVSZ4u4fRLC/OwYVKdy4m4quUzDhQZ5YqYvvqVVMspOJjU9HqGuJu7cPHs72mAr+ZM07hZiip5mkZT9Hom2IscAIS9sGODZQl+/R1mTdFj9N59GjLGoN7fD288BIUkTq4wxqDe3x9m+EoaiIlMeZSAX2eLlYUluSS2axDNtGfnja6lOU/ZiMIil2jfxxt9WjKPMRmSVy7N0D8PNwxNSgnuj9G94b9U3WI1CPwP9HCPwXET21k0FBbU01IqkKAyNjBIbq+nm/zIZSJkYokqCtL0BgqKepoScuS+PimduoGrWgXbg7JvqvaqCqFDJqNbJO+hgYqDVIf7mgSqlEqapzfWhpa6OlUv3Gby2NZJpKpaTu8J9+q1Bp/nhtv5YW2lraL5W3+MnbIkKOHgKBIbrq8hXKn9qrK4WhvpbWC1F5zXW1dDTtqnuskNVSI5SgY2CkGfvL4/gJIXX/FApVXR00LXV/FSgUWi9+/3SUEqlIiEgGhgIBBuql7pfHraVdN1aNd6gWpa6+JuFDS0sbHR0dtH+qsaaeLjUeShUaBDTjVf36t0qNUd1+tXdTJhEjVYK+gR4quQItHV10dXQQPo/jzJlE7Jq2JczfBZM31pFT6+5KqK2VvphPfXRf6g8qJZJaIWK5FgaGdWP7dZlFFTJxLRI56Kl1fbXUpUdejE1LpemfRKZEz8BQU4ewLkxOfY4QkUSJnqEAQ3217an/VyIVi5EpQFdXG9WL66jx/6W+owqlGqOX7EQpkyBVn6OvX6cdrFQgrhUhUWhp5kRfPSdKORKJDC1dPc3HwU90SD0vErEUpZY2+gb6miSMv7bVaQirx6yjp4+BnrqcwksMRAAAIABJREFU0c8W9ZqNqm2xbiwqLbXNaoz257HVnffTfNft/+meqbOPFzbzwh7U+/9BGcy/Nqz6s+sRqEegHoH/EgT+u4jeH54UFVJhCfklUixs7TEXvPyS+sMXqz/h34VAVRbHtm4mVjuMof074t/Q9FdZ1P+urtW3W49APQL1CNQjUI/AvxOB/3Gi98JDQJ23qH77/xSBmmzOn7yJ3L0pzRt7YC14Y6Xg/08HV9/tegTqEahHoB6BegT+PAL/80Tvz0NXf+Z/DAIKMRUVInSMjDE2/M/QIf6Pwaa+I/UI1CNQj0A9Av/TCNQTvf/p6a8ffD0C9QjUI1CPQD0C9Qj8NyNQT/T+m2e3fmz1CNQjUI9APQL1CNQj8D+NQD3R+7+efnWGqlJZl2X6RuWCuv28yF79V3ZPncFYd2l1Vu/fGZSoRC6To9JSZ8TWZUsq5DIUKi10dXX+5rb/OGLq7GkVWhpc/k5UfupZXXsvMrX/eHd/4wyVBnMlaox/yvb9l1385wtpbPPnLOl//fVfueLP2dxvnht19q46I/nvt+e/OM7Xs/H/4uX+c09/KWteXYXg7+yoJlu77r7V/rOZ45p5efGs/Vufh2og6rBR359vVKz501ipr6usy/z/jw80V6FUKFGpKzD8G/qqUiqQyRRo6+mh+29o/09P8b/gxHqi9wYQ5eJqSsuqUGipa4Ep0DUyx8rCBL2/ahxKEU+TYrmTXoNfWAu8nSw1smu/vEXF5D95wK3H5XiENMPfxfpFcdq/PtOy6kKS798nu8aMkDYhOJkb/z2C8AoJJc/SSYyPJ1doRfPI5jjoVpOeGEfyUxEeTdsR4umAsUap4Y9uCqoK8ygUamFjb4e50V+Mx1PJKc9L5eH9DHTc/Aj2ccPC8IWQ7B/t2u85Xt1efhpx9zPQcvImyL8RVi9qCv6e03/zGKWE8oJckuPjyanWxyekGQHuDvxLc1JUUkqfpvEwORc9W3eC/D2wNPr7sFJJa3iWlsSjp1VYNQogwKMhvzSnoraigJSkZJ7XGuIVGKipC/mbhWLkEqqrqqgWyzQQausaYGJmjrGhuh7mP9hUaiWRYkqqpBhb2WFj/kuNzd87XwpJDQXZKSSnFWHs4kOTIHeMf+/Jf9txKmqryiguKUfb1J4GtqZ/+Vmgkospy88g8XEOcrNGNAv1xczgz9zj/3zQ6tqSBVlPeJRagLFbAKGN3agrwf77N1ltJbkpiaTkCnFsEk5jF+u/jMFvta4ubVWc/ZiER3kIGjWmadAf7++brq2+bkluCvGPstBqEEancJc/QK7VJZ+qKcx7jtTIAVcH81dKkf1+JH/fkQqpiLzUh8Q9KsOxVWvCnCz/QF9/Xxu/fZQKuaSanMdxxCWmUWsTQp8uoZj9D+Xs1RO9N1iHpPI5STfPcuL6I7Tsm9ClazuCvRwRvKQN+6dMT1XB3QPrWb4vjYGzFtKvlTvGv4ixgqqauONbWLr9AV2nzmdIG19MDf811lhbnMaxtV9w5KkbMz6aTAtXO/T/1CD+0Uly8pNvcSM+F4VSRGGZLn7BbggLCpAq5ZQUlNIgvAftwzx+kXf7I31Qiog/tZWjKQZ07tOLME97/lK9XJWcZ7EnWLP6GLrtBjNuQAfcLQR/pEd/7FiVnLwHp1m35ijKFn2IGtwVb8u/2p6C4pR7xCTkUC2spkqig2doG5oHeWJu8Me694+PFpF55yzROy5g4NOZMcN64GH7R1+vv78/KlExsed2sfNiJh7tRzC8Vwtsfx6Pgsq8J5zcsY1bRSZ0HxlF1zBXfot2qiRV5KY+5NKlW+RU6uLXMpLWzRrjaG7wj1828iqSr5/m/MNSPNv2olu46x/W1pWJykm+cphdR+9i3moQU8d2xub3w/A3HakgN/4qZ8/dwiC4NwO7BvGS4t6falMlqybz4QV27LlAtUMH5kwbiLPZX63R+OauyIRlJF0+wp6jNzFpG8XsMe2w+IO9Flfkcfv4LvZdyiF03FuMbef9h+f29zYpr63g8bXj7NhzHsPIibwzNhKz33vybx6nJi+VpN45xaZNJ1A0m8k3M1r/frKqklHxLImjuw9Q4jGQGQPDEPw9vFwzArXCT9yprazZ+YDwBZ8yPcL9/6wEllxaQ8rNE1xPV2KpX0aO2IPRUd1oYPj32Odfntq/4QL1RO8NoKq/PkrjdzNl1ir0u33KkimRNLI3++fuXkUt2Y8TkVgF4W5vyE+yub80ISXz6jbe+vw0vd9eyvBIn9cq+8t4FnOQOZ/ups2MzxjbqTHmf8EtIyxOI+W5Dj6eThhoi4lZM5clt214Z9kc2nk24F/KA9SLE7WFHI5exRO9UHp0aIK5rpiMG6e4nGdM5x7tcTXTQ8/MDjtLU4281z/fZBTkZFIpM8GpoR3GhiqeJtzgwXNdAkKa4GZnpinG/Oc3FaL0Kyz/ZD1VzQcxbXgPfKyN/vzl3nSmoobMzDy0DC1p4GCFMvcm3yzZQHFwTyaP6kugzV9sT5zP2R17eCizI6Jtc1xMDDA0tcLKwhT9f803wotRySlJvcGqVTsQNWzHhLGD8XX4qyT1H0AtF5FyfSfr9t7DpuVIJg6LxP5nXqlCWl3Ij9tWcyxJTIcx0xjYyuM3iR4KKRUFCexYvY7LGQYMmDqDfq29UFYXUVhai5l1A+yt3+BnU4rJT00gKbcGO+9gGrv9ca+PUi7l2e0jrN96GmmTgbwzsw/2bxy2guqyQgpLhJhYOeJg83f6/ZSUPU0hMSkdHecmNA10/uvPAqWMgpSb7Ni6hzSdZixcMA53i7/nRaqUi8m6fZrtm/dSETaBxTO6YvnP7lqFlMrSAp6XSbFx9sRSu4yE8/vZsPcGjaIWMqdb4O8melJhOc+f5lBrFoCvY53Kz6ubCmltFc+fPUOi3wDPhkY8fXCRLaujKQyfxrLZ3f4wMX3T8FRKMc+SrxP95ffk+s9i03tdfvse+FUXFYgqnvHwdizVtmF0CHPjTy2y/DPcX+xXSmvIunmQT5cewOPdb/mwk8//DdFTyakpjuOHRauh1yLGhGpTKdTFqZEjRi+vpv3Ocfz/elg90futmSs6yai+7yMYs5UvxgRjZfzaW1MppaZGhESmwMDIDGMDKM2+wtpvj2DXfTb9IlyxNTP8VSxCSfx+Zn60n44zPmPYr4geVD46w1vvr6PxiPkMivDASGCEiYkJhj+rNNQpEYhEQqRKPUzMTTB4Wd1BMx4VMlEFl3d8ydliH8YO74q3iy2pW9/h/UtGTF80iTAbE/R0BZiaGtWpK2iUKuTU1ggRSxXoGZlopMp+K5ZPKa1FWFuLVKGDkaZ/WlRmx/DFJytQhYxi7MB2uAjKOPjN51xWBjM2qj9hng0x0lY/BEWIJDJ0BKaYqNVLXrwPlFIhVdVCJAptjExNoCqXQ9u3U2QeSq+ubXB3MNUoTEiUuhgL9FHIZCiUKnT0DDA00EWuVs2QKtDSN0BgaABSEcJaMQptA4yNBejrvqp6ohn081i+WryaguDeTBraHV9rI+RSMbUiETKVDgITYwzUfZZIkCu10dUFSW2tZp+xqXrcL5b/FFJEolqNQoS2uh0V6BjoI8y5y44DVzH1bk7nyAic5E9YvXQ9z7zaMqxfRxqZ6KNvaIyxwOAfxq3IJbWINCoaWhgIBAgM1LhpIcq+yervtlPg1Iwhg3oT3NAKA/1flDB+MW8lEpEIkViKtr6hRrNWPe8qhZxaYQ21MiX6xiYYqa/7gjwr1HNcU6NRChGYmkJZEutXb6HUPJRhg3vgbKmProG673V9eWVTKZCIxUikMpRauhgaGv6soqJ2oylkUsRiCQqVDgYCQwx0VRollVq17RkKMDLUI//+AdbvvIFJyCDGvSB6SrkMsbgWcU0ZNw5u5sxjMe1HTmVAK/d/+JKTC7PZu3oF51INGDZzDp29dIk5e5hbGbWEtu9Dm2DnlxRL6kaiVMgQi2oQy7Qw0GCjU6esorYNpQ6GRsYYGfyGH1GltplaamvFFMafZ/ue80iD+vP2jN7Yo76HxYiEtSi09RAYGaEtKePOjye48biM4A79iWzigqG+Liq5+l6vRabU1rQn0NNCJpNq7FytMqNWA1IotdDR1dbEP2nr6KCSSxFL5Jp7WN1nmagGoUSBnsAYEyNDtFVyjQKMSKxAV6AuSaSDQlKntqKjo6Xpm0QGAhMTjAxf6GGrlMgktRplIZWuPsbGRi8kFNXxuGq1mVqKsx5weO9hMnTCmf/O2DcSPaVCjlitPiNRoGtopOmfWh1GgQ76BoboIqNWLEappVenTvPiS06Nu7C6ilo5GBoZIUy/ze6NW3nqO5R3xrXFqFaumSO1Lf7q20+lQFiawY3zJ4nJMKbbiJGEOqrIuX2aDdvOYD1oFhPbuqMl09I8dwT6dXP6k/azUCxHX2CCqbE+as9l+sMfOXzwFpadZzGilS0CgUAjV/jTppCJyE64ydFj5zEKHcboLr4Is+PYtWolab5j+HBSWwxFMgyMTX/urzreVC5T24QIhZY+xmYmGPxWqJBKjbkYoVBIUfZ9dq5cR67fDDa82xld1HFw6ud4DRIFGhswUYeHqBSaZ2eNSIaWvgAzY0MUEiE1QjHahmaYqyUuVWqlHhG1auUcdNDT00al0tbYoUwuRYUOutoqRDVCVHpGmJqZ8PKC1Mv3vzp+UiauqWtPT4C5kRYlCRdYvGgzDjM+ZVYrZ+RSMDEzQ/Dii7TunFpEtbUodQSYmRtr7ml1bF1tTaVGWcjA1LxuPEoFUo1CkVoNSAeJsBb01fb96vwrpdVk39vO3Pkn6fjlDsaFGGNkZIiWUkx1Za0mblzPyBQTtViCSoVMKkYsreuznkKEUK6HmamRZtwySQ2VFULk2vqYmptjrK+DSiFFKBQhkSowMFH37e8LZ/krJLOe6P0WeqXnGNd3IUZR21gyMgBLo5eIntpLkxhPelE15XlZVBi40ynCg+ybm/h02Xka9ZpA/x7taRfuqdHcffnBUxy3T0P0Os1c8mai9/gMby1YgW1EfxpbS8nNr8DSO4KeXVribGWEouY5SQmPKa6oIC/7OUa+renU0g/rVwxcSn7ybdYsXsAlcRDDhvShW8dWCE9+wvsnRXQZ2hazsmdkF+vQtPtAOoS4YWoo52lyHGn55ZTn51Ks7UibDq3xbmCB3msf5orqApKTUiisKCPvaQGGLuG0a+5Kfsx+ln21C22/LnTv3olAQT57168jXtuX7t260alzc8xr8sjNK6ak8ClFUmuaRbYjwMUaeWkuGVmZZGVlkJZVRoOwVjhLM9m2LpoSm6b06NWHyMbmZNy7SbrMmchWAYiybnP1QR4NQzrTNaIR5ck3uPqwBJdmEQQ31OFZRi4lZYU8KxBh79+cViFeWBu/tmD9/B5fLlpDYZM6otdIt5KUJ+kUFBeTn1eCsXsoTX2tyX94hZgnQhp6OULFM55kVuDSrCs92jahgZGYlAf3eFJQo/mSLyooRWFohX94MMrHF1i/8zxG3i3p3mcgkS5C9q3eSJKRC2H+Tkjy85CY+9CpS0eC3G3f8OBUUl2YRWJyGmVCMaKqSkRaljRupo7hNOPptX18tXIPRTYBdO3eg8iIUNwdrTF85W0npzQ3jdTMZxQVFlAi0sMztAWNnY0pfZZFdnYmKak5aDk2oXOHCLwcjBGV5JOdlUFmViYZOWXYBEbQ1B1ObNlMmtCa8CbuiIqfI7XwJrJze4Ld7V71CChFZCfe5uLl+1SbetChY1vcTMXk5pZiZOuIibKEe9duUKjjSLOWIZhKisjJzeN5YTG1utY0ad4Ui5IrbHyJ6Fkpy8hOfULG0yKqK4u4++M50uWujJgxk/4t/zHRUwifcuCHlZxP12fQ1BmECp6yY+33XEqXEN5tGP27tcLP3RHBz1/5KmrLcrl//RIJxYY0aduJJvZKslIek/nsOWVVYO8TTMvm/pi/7rhSSTS4Pk7JoLhKREHyTc7HZOPecyLvzuyBUWk+GWnpPM0vorxSjKmLNx7Wci7u3MDZ5ApCu49iQNcWeNnr8TwznaxnhZSUVaNn40nzcF8UT2O5EvMYsb4JAl0pMl1bvFyNePoklRp9expYaJOXnoHY2InAQE/0K7OIT8pEbulFh27dCLKT8/juNW4/Lse1aXva+JuTefcK1+OeYmDvjIVOOWlpBZi4N6N79/Z4WulQWfSUtCep5BWXU1Etw8a3GW3D3VGV55Hy+An5ZdWU5iZw8Wo8en4DWDx/DG6vefQUkmqeZ6WSnJpDeZUQbTNHGjfxpjrpCnezFTTu0I8QyxLuXb9MUqEeoV0G08bLEFFlCVmpqWRlZ5L1rAxBw8aEOsn5cftGHhg3pVdzW/JT89B3CqFnz854/bLGX0fYZNXkJv5I9NpNxORa03f8ODo390Uv+ypr1+9FGtqVVvYKcnMqsAuMpHfXFlhq15CX+YS0jBxysnOoNmhE1/49cdXO5syedazfFotbv+mM7hZGUKAvlj97mxUIy55ycc9m1u85g3Xb8Yzt15ZGhmUcXvUVt0xa0z/CjvzHOWg3aELvvt3wttFBWP6cx4nJGhwrSqsw9m5J19b+mLxuWwopVUXZxCc+obRGTHH2A86ejMG42yK2LOiAUlzNs5QkHueWIKoooUq3Aa07RmCnyOf+vSTKJDJqREa06B6B4Ok9zl5Jwqxpfwa2cqbm2RNuxz6hVkuXmsJsiiQC3AKa0ryRAQkxP5JQZIhfYCMqUx6QUa5HeI+h9Gz+63AGtWxoVVE69+4lUyGRUV4loO3AzlhmXeSj91ZB1+G0t5FobMwyoCND+7TBxkBBVVEWCYlpVNRUU1BQhXOLHkT6mfDsURJpz/LJSUulyjyYYUO70UCvmqQrxzl9uxDXIBcq09PQ9e1NVJ8mv8Rrqj82S9I5veMLPl6bSPtZ8+nbMphgNyPN87pQoo+2uIT8amOade5KqJMhz5/EcPL4Rcptw/BRPCFB7sOEUb2xrE0n7lE2ebkZZDyrxrPLWAaGmZAV/4DUgmqqi55SquNCt95daGTxn0f26onePyJ6fRYiGLuNz18jesUJJ9l+NgvPZs0xK7nD1h0xhE+cRQvLO3zy9nGCJn7A4A5B+LnYYKD3avbZPyN6FY9P89aCVbj3nUpnfyty7p7m8OUswkbNZVJ3f7Kv7uVqtoDQEE9Kbm5l9yMLJr4zl/a+9i8F36uTFnLZ9MFEzisjmTmuL82CPcnbt5B5ByvpNXk4oWbVnN+2nWcuA1g4ayANRffYfjiJBsHhONbGs3n3FVwHzmdyjxDsTV423BoSzhzhUi4EBrpS9uAkhx7oMmbqWHx04vjis80Imo5gYM/WeBgUsevbZTwQNGXkwJ4EWFdy5VI8Bu6NcTN8yr6t57GInMTkrg1IuH6LanNXGtkLKH36FC1HX1x0itmy4hsqXTozuF8PQl2VXNz8NQdzXJg4bThuknt89/UBTCLGMn1kJLWxuziabEKbzsGIkm6RobAj0MOUx+cOc6PKm+mTh9HCr8GrKig/Eb2Qvkwe1Jqah+e5l63E3cuF8ofHOZshoNuQQVg+2ccPx7No3Lsfkb6m3D+6h1hpIFOnjyFIO5HoHdcwC2lFU0c5Z3bsJ9sslOEj+9Kg8AbfbTqDXVgX+vbuRoBRHpu+XkWsrgfdu7fB5OkdjlzMILDvaEb2bo2j8asPCUVVLucOHiS+2oLQpk1wkGVz+vhFyhxaMXJwFxzLbvHNd7spd2tG/749CfN2xsrM6BXvlrgwiVOnb1Bp6ISntZhrp89S5tiaTsH2CMuqMLaxpybhLOfTdOgyKopeAXrcvnSLQqxwcbak5nk+KltPPG1qObphHcnCBnTrGYle/m1O3XyGX+cRjOzbhgYvv5VUMkrT77Jt3Tae6PgwasIoGpZcZeeJh9i37E/PUAE3jp+n0sKPUA8DUhMzwa4R9ooszp+Lw7plNyI9Kjl16DbGao/e4DBK7p/n2sNCrL0a422vxe0je7iZb0ifiTP+INGbSRt7IQc3ruJiuoy2A8fTs5UPdlamryRcySqzubBnAwcfSmk/YjJtTDI5cyUOLafG+FjooW1mh294MPavrN4pKc+J48cLNynUcSIs1JPa5B/Zf/wupm1G8PaYULKvXeVhngIPDzvy71/ibpGAFh07oUw8yY8JJbQeNJke4XaUZTwk9lEJ1h5eyNKvcz2hnJB+Y2hu9ISt63aTYeBJm1aB2Fs3xNm0lAuHjpCiFcSg/m3RzbrO2asJ6Hh1oE8HX6qTrvHjnWxcu45jcv8AMs/uZvuRezj1mMqMfr6knN1F9M5zaAX3YVCkC5nXL3AzTUansXMY3FjF3auXSSg2obGXCY+unSVe5MLAod3RzYghvsSIkGZB6BbFcfz4ecqsOvLBgigavUL0lFQ+S+bi6bOk1DYkItQRhVSFtYc3lfd3svVQJs0mfcLYpmKuHd/OrhN5RExfxuhAEXG3b5BcakSAnwOi4kJE2lY4mVRxdst6Yk3bMmFAMEV3LnL5QTEtxrzDhK4+ry7DKiQUZ99hz7ZNXE5tQNS8ybR0N6cy8Tyr1u5G2mwIQ5pa8ejSOe48EzBs7lxaWJZw42IMEntfjErucOzsE0LGLmJiKy1iTm9jzdrb+I7/hAntXXCwt0Xw822rltUsJfbcYdZt2odDzwVM6R2EQVUGe75Zyg3TTkwdGkp57CXOXM+mxYQPGNfKnOSrJ7icKaB5qCM5Nw5zOsuKyR99TAfnl58HcqoK07hy9ASPtLzoEuFOVWYs+7fsQ9h8AZvmtaTgcQxHzyfRICgci/I4Dp+5i0PHcXQQJHDgoQ59+zdDnlOMdavmWOZcZMV3O1F1fJ9PB7lye99aThc6MbhvE0pv7WfDiRL6vrOI/l4SLm5byuqrOoyaOw0/VToXDh4gw74/y5eMw/W11WuZsJTEMxvZFCtgyJCWiNPyse3YEaenF/lw4XdIO09kfKsGpF48zPE4LSZ+/imdG4q5eng3j2QetPI348HRDVyWRjB/fEseXYvFoWlTVIln2Hgym2FLltPfU5fEk+v54KtjOPYaTkt7HQzdIhnUxf+XMAS157OmgPhTK5m1/D79ln1Lb099nl3bx7FMW0aN6oBRdS5ntm0mybwbn3wwEtOCKyyb9S63LXozraM9lfqN6NXamTsnzqEIiCTQXEJuWjravp0I009gx5Ek3FtHYl1+l03RZwma/RVzuvv8/iX0v+Km+wPn1hO9P0r0VBWcX/kx0Q/06Nq7I856pdy5/gj3fmPp5Hqft6P20uqDdUS1dcT0DdkO/5ToPTrF7PeiCZ/4CWM6NUan5C4r3lvAdcuRfDkjjB+//4InphF0axOAXslDYrL06DZiDC09bXg1b0PKrgVDOE5fls4dhEcDUxKi32LBOR2mLp5DFx8rYr6dybdJjXj/04loXVrB99fktO3cDi+LGu7discqYgyD2vlh+xLRU5Y9Ys3yb0jAnciIJggq07mboaLHoCEEW6WzZOFqzDrOZkL/FjjqFrF50bvcMe/I3An9kd9azZfHnhHYNpIgJx0SYuIwCelOc/0Edl0pp8PAoXQIa4SOTIgEffSEOXy3eBHVvkOZNKwr7tZSrmz4hOgH5oyeOZ52jWTsW/YJV6WhTJjQG9n9i5Q5NyXc6jkb1xxE6BhMRJgH4qx4HgkbMnhAd4I97N5I9IrD+jK6kxPXN2/gkdSNli2bYFz1mITn+rTs2Re7lJ18eSCHtuMnM7S9P5n7PufLcyIGT59CkPAin264T+uJ0xje1Ig9y74l3rw1k6IG4FZ+g8/WHMctcgjD+7TDrjqO7z5bQ7pLa8aPGYiv8CFfL9tCdUgvJo7oha/Vq3FvRQkn+GLlEUzC+zFuWFdcBaWapJoNN5UMmzmNfo3KWfvtTqr8OhI1vBfeFq8nSMhIv7idNQdjMXIPp5WfJbmPExFaB9MyqBGmBroYGeqScX4zm69U0HH8FNqZprLvXCaebfvQN9IfXXndMrasJJmNqzfy3CSUqHFDaVgby6rVe5G6dGJ8VH+8bF81eJWkkAs713EsSUW7Af1xyL/K1t3nEbQYwqjOTjzPrsLMuRGknefojWc0DGtNkLWElEfPsGjcnMbWeRw/eBvj0EGM7mDK+R07SZIHMjRqOE0bKLi+aw0H7pfTZviUf7p0+6pHbzbdffU4uW0NF1IV9IyaSdcg218/CeSlxBzexK4rJTQbNIm2Jo/YsmU/OQYB9O3dlbBAT+xtzXklpltWxp0T29lzpYDAPpMY1cGD6vhTRG8+Ro1fb8Z2MOP8zgMkixvSsU0g8qI0coSmhES0RZ58knMPS+g+fh7tbPM4smMHl7MMaNm1LRZVWWTm1+LZphdNTTLY/sN20u0imTm1H65Ghsiex7Jv6y6S9Fsxe85I7POvsG3TblItOjJv7jCssi+xdct+njXsyfy3+iG+dYgtu85g1G4K80Y2Jf/qYTZuP4p2ywm8PbolBdcOs2XPBWy7zmCoVyl7tu4j17IFvVs4UpqdQp7YDFd7UzLvxaDfcgSTBkRA3n32bd9OgiSYd+a/vnSrovJpAke3b+BkopLIAQNo3ywQJ3sD0m/uJnrjAxpP/JwZnfS5f34H6zclEjLtM7pbxHPo4DX0Ww5nQrcA9OR1S2vlaXfZG72JLK9hfDyjK6IHZ9kSvRtpxAw+nhT5q+QSYcljzuyP5nSSK299NodgsxpSb5xg3aYTWAyYy9xuHqT/eIB1e24QMPEDokIteJqRi5aFDYUPjrB55xXchn/BkmGOJN/az/dfXSd43lqmtzH9td0oJKTdu8CaVZtwGf4V83o2oijlNtu//YbHnqP5/K1uSJOuEP3dDwjbzGFuRwEHv/mKOPPODI10oebZI5IKDOkaNY3WLxE9paSC1OuH+X7zTYJmfsjEVs6UZ8ay6YsvSW00jTVT/Ll+YBUbrtT0W8iCAAAgAElEQVTQtX93HLVLSH6UiYl/B3yrz7F0ZxqRo0bTo1kwjdxtkT69xdqlqygOf5vFfaw5uHwhl6yGsfLDblRc28iHXyUy7Jto+rmWc2vP53x6QocFq5fT1qyY61s/5avbjizb9Bnhr0EgrynmwZEveXdTJh2jouipbq+RLdInF/j4o/VYTlrCx919KIjZz4fLDhP64TcMd8zm6/e+Qx4+mt4hFhSl3iVJ6M6wgW2RFJfi4GZL9rmtfL7xLr2/XMuMprbk3T7AvA834z1rOTPbuqOrb4qVxWuZ8XIhBbfWMebdm4zdvo/eBtdZPOMDCiNXsGlec3TFZTzYtoCx658zf/N+hrjl8N2ksVy0n8n2D7poklvK7mzmk0NSFq58j1BLfSQ15VTLpcTv+pxvr8CA0X1xooi7Vx/QsPcUxrT3qid6f4CE/nsPVS/d9lmI0dhflm41tc+qUohe+A4ndDowJ6oTTqb6qFQ6WDRoiKDiEFOj9hLxQTRR7f4C0Xt/A00nLmZMx8aYGxSy6/3JbCzuxKeTnNj+STTm3WYytL035ur1OR0j7Bo4YCZQx9O9DJmYnfOHckyrL8vnDtYQvfjot3j/sjFzlsymrYcDj9bPZtENa+YvHkb2+g85UBHO1FGd8XAwRqXUwtS2IXYW6hi+Xy5cm3GF9z9cCWH9GdgxHFv1krauAHsHB3QrYli0YA3mnWcxsX9LDdHb9PELojdxAFnb5xL9xI4Ro/oR5GKFlkoLExtT0g5/zYqrAmbOm0y7Js4/LxXLSlP48sNFVPkNZcrwbrjbKri5+TPW3TVm+PRxdAi0J/3UKr7Yl0WL9oHoaDvSon1LrHOO8f6qK/j0GEi35n51afSG5jjaW2MiePPSbUlYXwa10OLgd/tQ+vagT5emOBhroaVnhI29LcUXVrLk0HO6TJlM/9b+5B1ZxpKjxfSYPJkOdvlsWrOfGo82dAw0JfFmPIaBHejVoSmG2ef5bPUJXNsPZUSfdthXx/HtZ+vI8+3I+BF9CJAm8+3SDTz36cTY4b0IeCUZREHalc189O1FAvqMZ/LwDtgby7mz5ys+35FOl6kzGBEkJfqbHVT6ddac7/PLGtILY6jhxvavib5YTni3PnQMdUZHpcLQzAqBvJSU5MeUKoxRZl3l+N1q2owYiUf5JbZfrKTryPEM7uD9cyafMC+Wtau2UG7dkjGjB+EkT+SHNduosGnJmFED8fklW+JF2zKybhzgh713EDi74+dux7OHt0gTGuPasCFejYMI8Lchfk80Z3NN6di/H81d1fmfuphaWVKbcZYtu2MwDRvE0OBKtq3bw3OnfsyeNgx/02qu71nLgdhyWg+b/CeIni4ntq7hfKqS3mN/g+gpy7lzdCu7LxfSpP9EBgbr8eDSCY6duUG+wp52/YYzoFtzHF5OV6zO4OimleyON6Tf9PcY0dSS0rjTrN98HKFvd/o3kXJo+xkkrh0Z1TccdeivrqEpFsZw5/gOTsdV0GPCPFrqxbF5g5q4hRM1uguO+iq09QRYWNmgyr3B1k37yXfrybtz+uMAVKZfY9fWPaQYtWHWWyOwzb/Gru17STFuy1tzhmGVc4WdW/eQat6BeXMGoYg9wtZdp9FvPZF5I5tTcPMo23aeQi9iIm+Pas7zm8c0vwVtxtDFJoMtWy5g0X4CoyNd1E9B9LQVZNw8w/7Tdwkc/wHTugYizH7A/h1qohfE22+I0VNnn6Y9vMrRQyd4kCvGvWUvRg1vjzz5MNGb7hM4YQkzOhnw4MddbNiUQPCk92khO8u6XbH4jP6QOZ3dXoTBKHgef5md0dvI9x/FohmdEGl+b6Ww8Vg+ntoJ89feHmqid3rvek4/cmXOZ3PriN71k0RvO4vD8PnM6ehChvr39nM0HPEuk5pa8vheDFk1uujU5nLpxGWs+37CZ8OcSI7Zx8qvrxM8dy0z2r4hf1YhIfXeOVZ/vwXXEV/ytobo3WHHipVkBkxg6cyOiJ/cZseK78kNGsvkCCnrPliLXq/3mNbRUVMbUFffGBsHx7pn/E93U+Vzbh9Yw7L9WYxdt5Yh7iYUZ8Wy5YuveNJoKt9FOXFozeccfebH/DkDsVd/M2qr47gt0CpN5ujefVxJKMDMux3jp4/BUxlP9OcryW8yh6XDG3Fn3/dsjzNkcFQvBFkXuZBqy7i54/HSKeLeoS9ZclKfD9cvp6l+AbEHlvPpaSMWb1xK89dSntVxpSVZdzm0ax+X4/Mx9mjHpFlRuJddY/FHm2g450s+iHShOP4sHy/ehuucTxlgfpt33zpE63eW0zfQGJUKdA1MsDSSkRgTQ57SAovqx2zeeZ22i1Yws7kdhbHHeGfxbpp9vJrZrdR2+etNJVMTvR8Y824M47bvppt4H1FRS7GbfZZNYxuBXETh9e/oMfUI/Vdd4O0WZayZFsV1r8UcW9wJeW0Vl7+O4r37Tdh/dBHudcEASKtz2f3+FLaJOrFkfl/stNW1DHUxt3PE3kLwf1g65vfRpHqP3m/hVHKWMX0XYjh6G8vHBGrKgYirc3l8L4lH59bzQ4YfHy2aQzs/GxSiGhQ6AlSlB5k0ahct34tmQgcnzN6Q1loSf4CZH++ny4zPGNLOG5PX6oNUJJ9i1nvRmmUMtUfPTJrK6g8XkeQyknn9LFg/72NKmkzg3ZkD8LERUFtZgZaxOUbqAPxXiJ6EnfMHcUTeiy/mD8PT0ZykDXNYqCZ6n82ijYcDT6LnsOimFe8siqJ8zyK+u2vO9IUz6R7mjm5tJSIdI0yNDF7JNpbl32XJgkWkO/Vm9tThhDgZIRbWomtogrIshsXzV2PRaTbjNR69YrYsWsAdi47MGd+fkiMfsPS8mAGz5jCotS8myhpEKm3ST63ko/UPaT1uFlF9W2GvK6aiVgs9SR6rFi+iwmcwU0f1xMNOSczWJay7a8LwaWNpH+iE8ukNvl22nsQyXVqMnMbQ9iEI0g7z7qc7MWw3mqkje+BjqUWVUIGhwEiTtPEKTAWxfLVoLSVN+zC8jSmHl68lz6ETU6YMJcTJDEmNEC0jAflnVtQRvcmT6Nfan/wjy/n8eAndJ06ku7eSM9t38UBojb+fJ472DfD08cbJ1pyqpFN8tvIwTu2HMapfexyECaz4bB3PfDsybnhvAqSP+G7ZJgr8OhA1tBf+r3j0VBQ8PMJnS7ahChvCzIkD8LeTcmnz10RfFdN/wgR6upSx5tsdVPt3ImpYL7wsXjc6CQ8PreLrPQn49RrDhIFtsNGRUSsVk3RuFydjC/Fu3w/f6htsP5dD6OBRBElvsWrzDZy7jGLKqC44GcioFoOsLIWtG7ZRYdVcQ/QaypNYt3YHVTYtGDVqAN52vzZ4cX4sm9du4XKKmPajRtHUvIRj+w+TWOXMiPFj6N7CnMsbV7D7noyOI6cwvL0POjJ1ML6Kkscn2bTrFqahAxneXMHulT9wTxHO9LmTiXTX5ur21Rx6UEm7UVPp3dicosJSFAJrGthZ83pMtEKUy/41K7mQps/g6bPppvbobV7N2Scyeo2fTfcmb8iFVRO9Y9vYc6WIxr3H0t3XgKrqEqrLMji15xi5Bs0YN2sqbdxeGrc4j/M7VvPDyWc0GzmPmQNCEMWfZP2mY4gDejO8pTb71YTVph1zZg3H10pXkzihVAi5cXgrJ++X0n3SO0Sap7J13UZu1vgyfd5UItyNEYvEKNFDmnWdLVsO8ty1J+++1Rc7oCrjOru27eGJQE30hmuI3p7t+3iiJnpvDcUq96pmf4pZB+aqid69o2zffRK91pOYN0JN9I6xbdcJDdFTE7/nN4+zffcpBK3H09sxlw1r9yMPj+K9qd2x11Mirikl4doxNu88iUmnWbw3oRt6+bHs2baNRFkYC+dHvRqjp5RRU15MflEZNbXVxF08wo8PKug4aTahyhjW/nANnzGf8HYPU+6c3MK6Pak0n/4p7bR/ZOXKgyjCx7N4ek8cDJWIhNUUZTzg2PZdPPMbxaLpHamNv8KuDdsobBzFR1M6/qp8iYbo7VnP8URn5i55m1BLtUfvFBu3n8Nu+NvMae9K5o2TbNhxgYYjZtDFMpcd6y/g0GUkLezy2R+9D0H3RSwZ6UTyzX189+UVGr+1lrc6vCHfV+3Ru3uOVSs24jT8Cxb09aY45Q67Vq4kLWA8y2Z0Qpxym50rV5EbNJ7pbbTY8MEyCsNnsnRuLxz0QVxTjcrECtOXUmEVwmLiTkbz0ZpLhM/7jg/6+VOZeYcNy74mzWMmayY04kT0UjbcNWbB8g/p5GWJrFZIpUhMxfNcZGb6ZFw7xp79sfhO+poZoUVsUBO9kLksi/Il8/I+Np/JwLN5W/wcTbF08aOxlwPa1QXEHv6Sz04Y8EH0MprpFRB76As+O23Mog1LaPYaq5bW1pD7OAmxpTE5McfZuvUaftPWMNPjCZ98tAnHOcv5oK0LRfHnWfTJNhq9vYQhVgksmLwK18lf8+GYFpio7aWylJz7J1m15Q4Rc+fRQhTH0i/2Ef7xSmY3c6Dw/nEN0WuxeBUzmju/+U0uF1J4ex2jF8Qwbudeeur+yPyod8hqtpRDX/TFRFpD7pklDFqaytwtu+nvlMfa6WO54fMpRz5qj0Jcw72NMxi3sYwFG9czKrQBOvIKCvKfE7P5fZbFuvP1qsVEupsgqqlCqtLHwsyonuj9Pv757z1KWlNC6pX1TJn7A7ScxdyhoVgZyMlNvk6eoD39XNP5atVhhA6hNG/igZ1DI5pFNMdZ9wELRrxPaeNhDB/YlchQD8zU2TwvhqOSl3P30Frmf3maZqPfY8HYjti9VretOv0S8+d8gqLpaEZ2CUSZn0xMcjkhPQfTzs+EG5uXsOZUJk5N1EVxXXBu5EN4syAcTA1fK3ip4OLX4/n8EvQeNowOoY482rWY72IETPzkA/r4GnFtxTy+vWPC5E/ep6XWA1Z/v5sCE0/Cg/1wcmhIYItW+DlZYfhyDRNJKZd3rWD14QQsfEIJ8nKmoUcALcM8ET46xocfbMGw+UimTx6AmzyFHxZ9xF2DpkyaPoUQ7QR+WL2dNFVDQoL9cXN2xi+8JS7KJ2z7fjVXn+kTGBaCl5M9zv5NCXPV4+g373PmuR2devenQ7AJt3Z9w5b7BgyYMptRnYKw1q3m/IalbLijxfCZU+gW5oFBTRoH1q5k751inAKCCXB3wsk7hOZBXtiaG/5yEyql5MceZ/mnP5Dv3YUpY3sijtnHrvPJmLo3prGXB26e3vi625Bx9Du+PZpH5JTZjOjgxZPdy/j2RAHdp81laLA2x7dv42pmLeZ2Dtjb2ODoEUTbyOY4SR6xcvlqUnU96da7FwEGWWxbtY2nLu2YMmU0PtX3WLl8PU9dI5k8bSxtPB1eqQ0orcji9I6NnH4kI6htB0KdFcTduEuVdRh9erTGJPcCX32xhWLXCMZMiKKtj9NrHw8qKtJvsGXdRq7lqPAOaoK3mys+Ab6I4g6z+0w8lk06E2qczamLKTTsNIrhEVbcOriDiyki3BqHaPBz8fLGQpzJ7o27KLJszpQZI2hYc59VK3ZQYt2SGTPG0dL3tWVxtd3LSri0Yx2779TQYeQ4+jZWcXjdWi4XNmDI+PF0bWxO5q1jbNx0iFSJNcGhQbi5NMLfyxFh6imid9/EOGQYs0a2oOTmAXacjsegUQgRIe4U3z/HtSc1tBwxgx7O5Zw5c5la1y6MGtgVd8uXotjVxZdTb7L+2zVczdSn38x5jOzoS+qpDWw5EYtts4EM7ReJr5v9SyUXVIjL0jmzfTVbrhQS1HMs7eyrySkoxdLFnsKHd8nX9mfgmGGENHgpSEklIffBBU3pj/hqdcHw1jSUZPDjueuIvbozbWRLCq4f5uClx5h5hhLi646rpz9B/k7kXtnN5gNXMW82hKGdPClN+pH9h2+hbNiYsCBvXNy88PdxQ/bkND+s3Uuh6/9j76zDq7rytn2fnCQnduLunkDcCW6B4lCkQYtbCwXaUqGu78xUpqWlQIu7W3ELBA8SQgIh7u7JSXL8u/ZJhdLOO+1M+34j2f9wbbL22ms9e+21n7Pk/g1m2QsziLAxpCTlAKu+3kGB5QCWLp6CQ/lp1ny9nQLrBJYtnoRN0UnWfLOdIrvBLFk4Fk3Kbr7ZdgLTPrNZPKUnVUk7WbftFNJ+c1gyrQcVZ7ezduspbAcsZPEId67tW8/Oq1V4R8UR7O2Bt58/ruYyzu/eyMlMFRG9++Jj1kJK0llyVV1Z+uJC+oU6/diRa+SU59wm6cJtZBbeWLZnk3K3ipjEeURqb/HVx2vJMY9jwpBAGrKSOXKigLCnX2VmvD5X9mxg1+UKvGO6E+bjjqOjHQb19zm0fR/1IVNYsWg4qluHWP3VdloipvPGC4kEPLaEQd5YwNk9a1i7N59uU+fpjH3djX2s2nYR5wnPs2xkMPnH1vPFtku4T5jPcJ9Gtn28DW3kk/T1UZB88AiysNm8/1wCmsIk/vrWV9QET2JhYj9CAzyweHTdjFZJSdoFVn34PtkOI5n7VB/M6lLZumodFSHTeXvpGEj7li8/Wav70f7q7B7kH/yCr08V4xvfizAfN1w9/ImMC8f+0V1V6nYqs66w/ouvuFRtS8LQ3jga1HJ+524KnSfw6fJRaApO8+nnO6i1DaNPTBDOjm54eTlSefUgDy0iCTUv59Shm3iOWcRAk2v8z/+spSZ4Hh/M70f95Y18tvsOUldvnO2tsXPxIqJbT7pIazn69Tt8flnKC5/8hSHWpRxe+w6fXbPklc8/YWyI7SOYKy2tdRUk7VhFhnV3om0qObIjGY/xz9O7/ShvfLgHx5lv89ZTsVScWcsbfzqAx7x3eGGoO6f/+ia7MsTE9euJv4sznn7+mFee4Y339+IzeT79zMrZtuEQ1uNe5JXE7lSdXMXLfzlM6OL3eHHCIFwfJyALu3ibSrmy630WfnyHMe+vZUEfCzL2fsGq040MmTGNWHsV904f4pZBL158ZgQUnOa9BS9wy2M+G9+fgp+rlMb7x3jr1Y/JNAomoXcErvY2eASG4dJwntfe3UybZ0/6x/hhbe9OVFwcAc7STqP3/9fC/bq7C4tJc+4kcy4lG5XUnS4+ThiLFFSVlWASMJi+vnD30hkupeajNLInMCqO7lFdsZU0c3HPNm7VmhHUrTc9hDVQj9D3taoGMq9f4uKtIqz8YxjcMxRzs59CW4WGefH4UbJkpri7O2Mi0mBo40lXf3csTfRpLk0n6cwF7hU3YGrvS2RcPOGBLrq1Vo9jBarSTrDnTAbG7hHEdLWnPiuFexVignr2JdgOHl49x13hvFdfItwk5F4/T/KdHGRiS3yCY4iPCcbJyuQxVp2W5oqHXDp3gbt5NRjYeBARG0dkF0eacm+TdOk+WltfYuMjsVaVknLxCmVaG4Jj4glxNaYwNZnklAfUqU3xDookLiYcN0sRpRlXSbp0h9JmsPcOIiY2mgBnU4puHOd0aiU23uFEBVhQnnmH+5XgE96duCAPHWewOuMKKZX6BIUG4WZrhh5KanLvciHpClkVrZg7+xEVF0uwjxNmj+AwtBoFldl3uHzlDk2m7kR3i8WBSm5dvkRafi0SG0/CY2MJcDKm7N4Vbuc04RrejVBvSyrShPMWvKN7EOHQwre7DnCv3gAXVwfETfncvFtJ0JjZTOznQ9mN01wvkOMeGIaPlZzs9Ac0GbkRFReJVXsRN6/dpsHYnejucfg5W/0UAi1E0yjJ5NbtB9SpDDEXDL2hGa7e/ng6WtCYL5Q/lSZjJ0KiY+nibv9TCPd3uw4L7t3g4lVBXxGOPiHExoRhoyrh6uUUKtWWeLkYU11SjYFTV7pF+yOquM+VKzfJr1Nj6xFIZFQQVuoa7t5Kp9nIhZhuIZi1lZByPZ0WY1fi46PxdbF+bFRZeN/UVNy/zYNqFa4Bwfg56JFz+w7Fbcb4hgThZmGEsqWKjJTLXLmVSZNIindQFJFdnFFUPOBmRgkGjkF0jwnCUlXB7WvXSC9pxsLBFammkZpmFS4h8fib1XMr5S4KhygSekfj+OjGECGSQtEDrl27Q2mTvi7qTFSwN5qyuyRdukm9gQdxPWIJ9LT/ya7b9voy0m9dJbVQhoNfGN5SBaXFRTQjwcjQGDtXP7oEeCB9bDG6SlZHzr0Urt15iMzQDhcrQ12EDbW1H/FxIZi3l3HzyhXSixoxc/IlIjqGUH8n2ovTuJB8nWqxG926R+Fs0kLG1UvcyqrCwNqNkKgYQv0caSu+x/WUDFrNvYiJj8HH2pCavFSu3rqPzNSbuOgQTFtyuXE7nRZTH7pFh2DcmM2N28I1PkSH+0N5BrfTCzDyDCMy2J22gnvcSS/C2CucmFA3ZLl3uXmvCHOfKHrH+iIvu8+FC1fJ1bWHLkTHRBPoakpt7l2uXkulSmmMg5MtmqYaWrAhtkd3Qn2EscbvDzUtNcVkpN6loF6LmZkxxsJmlpBgLJVl3Lpwmmu5rbj4+2Jj1EZJbgN2wXF0C3VDVfGAixeukFOjxNY9gNDgACyU5dxLy0LlEEx8TCCU3eP6rUy0TqH06hmFm+UjP+gEVI5SRvGDG5xLuo3GJYKYEC/0KjO4eb8MaUAscUEuNGZe40ZGOZaB0YR6GpF9+TyZTVJ8vJxQVedSIwlg8IBorNRVXDt1jLRGS6J79SYywBWp5FH8lpbW2mJSzh0lpcKYsKgInAzrSL/zAIV9MD26BSOuuMfV6+moHITyhmHSkM2Fsxd4WK3A2i2QqNhYQgVI/0+oXkI0iyYKM26QfDWdFkNr3FxtkRXn02rhT//eMTibyLh76RzJdwtQmznSNTyOyEAnmrOucLNUg62VCVo9c7qEBmJQlcb5axkobYPpFeVDw+0DbDmehVNQCNZ6DWTdS6fRJp6Fk/rSknOV1CoJUb0H0NW8mdSrSdyrNSW2/2CifGwweOTjo2xrIiflDCmlYG9jjForpUtoVzRF10hKycMsoDt9YnxpfnCRizcLMO/ag37dAlHkX+fUmasUtYhx8Qsjrls0LvoVJB07Sa7SnsggByqzHiK3C6N/rxBa71/gwq1CrIK70Ss2CudfMHoqWQ33rp0l6V4tHpH96BXpjZGsiCsXrlMlssLZzgy1QoRr1wgChT4wP5VzJ69QY+pPQv9u+LhZoSdv5MG1M5y5nEGL2AqvrhH06B6Jq6SZG+eOczG1EK2ZM0Ex3YiP6ordHxgx6Nc5mJ+n6py6/aV5fY3AempDoVLr1goIbCoRWtRqDRITqY5pJ7CSGmqqaVYaYGlrjbmJRDei1t5US71MhZHUsuP/Hp1P1Qr5tqNQqhGJDTHR/f2x/fNagXfWTGNzKxo9Q4yNjTAyEhhwHTFjBdaRXNZITV0jGgMzrK2tMDEUd/ztsUOraqOutgGVMAUrMKBUSlQaYe2DMRKxwPkSuGxgIDHCSGIAyjYa6upoVogws7TGwszolyHRQhnamnV5K8UmWFtZYmIkRmC9CdNQWlEHG02sVSJvV3SwiiTGOh4TGjmNdbU0tmsxM7fCUmAUiUUdPKLGeuqb5eibWmBtIcXQQA91ezP1ja06rpGpiQECR02lBn1DgZ3XwW/TCNwvjR4Gho/EMBSYgM2N1DXIQGKGtaX5z6dtv+cmyTu4UQK3y1BfhNBR1dU1otI3wVKomz46rRQqre6+QhqBZagUziUiCpL3su96C8E9+hAX5Ixe6wO2rtxFe8hoJo7ug6uBjIYWBQYSE4wMRTrOlbCew1AiQU+rRCHcX6SPxMiog/X3+LMUMAGtLTTL2tEI3DVTgd/WwbsTuE9yuQI1ejoOmcTw8bWaHY1CYKu1NNV3lMPEAisLMwzFaloEXIsCjIwlQkBitHoGmJiYYCBS09rUQH1zG2JjcywtzNAX+Gu6sgrMM0Mdj00hFzh5Yh0nz0BgPf7C+6QWtBJ4h4YS3fpLpa68YGAo1EHXqHXstqaGemRyLcbmlliYStAo5ciVKkR6AlNNolsrKkwLNTbJ0OoZ6tqHcOhLTDDUU+t4c8J6UamZwL16pCACQ0whp10oq8A31HEXJehp5DQ3N9OuEmNmLsVY4EY+cpnA0ZO3y1GoNIgNDHUAah1/TmDSGZlgJrDkfnKjR2yNsp2WpiZaFVqdVuIOsKLufTYQa5HLmmhoFJZ8dLQxIRybVtn+XXn0MDU3x0Sip2PgNTQ0ocAQC2srzHTvmRy5XIlWr6MNCe1R4MwJ9RP+T2JoiEij1DEMhecptIlHzw0N9BEg0rp+SF/QsYO9J5zrCecCv0+p0GkvhIszNhbaqYrW5gYamtsQSaRYWVlgbCCw+xS0NjfR3KpELLw/Qj2F9mAitPWf7iAXuHTyVhnNre1oxRLMzEwxlhgg0qpplzXR2CTkbfJdX6JBXyLByEiCHh0ctYamFjCUYmUpxUCrpE2uRCQ20OkrUgv1V+nOhb7H8Hs45w+PRGhjbTQ3NqEQGWFmZoJYI9RZo9NAYE8K+us4mAbCuVjXDwhLPiTGwvugRK42QCo1xkCk0ZWnqVWNkYXVd+ujf9rydQw+oU4ype6bYWygRaFQCY0PyePlFd4dPQ1tzQ3UN8rQGkqxsbHU6fsLvbpOc1ljI006dqApYrUakYHwrejgDqrkrTTU19Oi1MPCxg4LE30dM094bwRGn4mZFDOJWKdHm1yF0OG01eRzZPtm6tyGkjg4DCNlHaln9rPvrprZy5YRbK1EoRH6cSMM9TQ6RqZKK/Q5xr/QrwrMxVYam1pQiwwwMTPX3U9g9LULbUxsiJGRIQKLVXeu31F24Xsha6qjtqENA6k1tlbmGIiEfryB+hY1UispKATmopCnMVpFB7dUeObC9T8JJ/r9LJqO2yjw9jreYV0/pScgVps6vrH6EkwE1qCAJxNGAAWGartSF49Xx3E0FAZQBDahnMbaWhpa1ZhZ2mJjaYKe0G/JW6mvqaFZpY+1ncXwXvgAACAASURBVKD1L3Ac/1F39jte12n0fkcxO7P6b1SgjZu7/8rnBwsI7J1An2gfjNUVpN6twiWiB93CfLD4I5Hz/42Sd9a5U4FOBX4/BTRKqnNu8OV7b5PtOJo54+KxoJWygnyqRU4MGT6gY2NH5/Fvq0Cn0fu3fXSdBf/XUEBNXU4KJ8/eoE5sg7trx/SfsbUrfn6e2Job/d+E+vnXEKOzFJ0KdCrwb6eAhraGClLOHOJKgRbfLn7YGIvQGprj6R+Ih735r4+h+29X9/+OAncavf+O59xZyz9QAa26nab6epra1Ij19RGLDTCVSnXho/5WFKM/sDidWXcq0KlApwK/SQEhzFi7rIHauhZhLY9uSYK+kSnm5h1hyDqPf28FOo3ev/fz6yx9pwKdCnQq0KlApwKdCnQq8DcV6DR6f2DjULU3U9fQgtjECkuzRzZmaFS0NtVT16aHnZ0lEv2fbK36h0ukUbRSV98EEnMszYVA27+0NP4fzv7vX6hR0FjXgFwkwUJY7C9sLPjhKoG91UhTi1K3gNnUyOAxHMzfz/5fKYVKLqOpsRmtxAJzM2Eh8B9TOo2yjcb6ZtSGxkilpkh+tsj8t95Xo2NrNTS1oW8qRWpm/P/5F7sQLLyVpkYZIokpUnPTn+zg+62160gv7E6U0dzcitbQBKn0bwdf/8fy/ze7SqOiTdZMs27xvgUWj8d7/sOrIwSrb6Xpu80WFhamj0wFalGrFMiammjXiHWbwP4FNy3+4Qp13qBTgT9SgU6j96vUlZFx7gR3WlwZmhCBlfGv2FmjbCDjykkOnMsmYOBkhsZ6YKqDI2uRVWdzdv8erskCmT/jCdysTH8H7k4r+TfOsefkXVziRjG8ZwAWJo9xH35VXf/xRPV5KXx78DSNTjEMHxyPu7WAOuk4FA3FXD/zLcl5IrqPHE2snyNCUI3/7VA05HIhKQ0D91Aiugqsqn+RSQRFE9m3kzh+8T62USMZ2K0r9qb/uG5/80q1gtIHlzl2NAVxUA8G9Y3G1ewXKNy/4dZKWQ0Z185wNqUS3z6D6CdEDvmlzX2/lKemnaL0FNJKlXh0DaOLu81j6J3fUJDvkqrbm8i9c4HTyTlYR/UhoV8ktr+2PH/jdurWOrJuX+T8jTzMg/qQ0CeKnwXt+O1F/fEKTQt5abe5X6LEOyyarm6Px2H4ZzL/va8VsCYFXD9/jjulekQPGEHfkEexJ7/3/X6en4CryryRxIVbRdhHJTC0X/APIcq0ylYqc+9y/vxlKiX+DB07Ev9/ZTn/eLk679CpwO+uQKfR+1WSNnJu9UccagjjxQXDcLH4FSFO1DJyru9mxes76DrrzyweHYLVd85G3lzO/g8X80VeKKs/eZYgZ6t/aMG+VgjarFDqttaL9ZSU3jnGm2+uxm7YcpYk9sDR4p8zBb9KmkcSyYpvsfa9D7ljm8DSBRMIdbX64Ze7SlbN9T0f89GRekYteYEx8X5Y/B3f1lZ5g/Vrj2MUNpTh/cJxeBxY9lsL+HulV7VRdHsvf/rkIJYDFjN7fB+8HgsDpFEoUOuJEYvFv22dnoACUWkQCdeKNNSmn+KvH22jJXI4c6aOeixE2m+vkErewoNTG/h06y0Cx81kxpO9sfu1o5HqZu6e2c/J+3LC+w2hb5gb/+yGYmHEsuDybj7/5iwmfZ9i/oxhuP/a8vyN6mvkLeRe3cearefQCxvL/Jkj8f4njbhGpUItoJYM9BFr6kg5cZjz99qJHvYk/YP/b43Tr3nqGpUatUaDnqFY9yPrzO4N7E2upM/05cwc4PVrsvjd0qjbGsk4v49NO88g6T2L5bMH8P3rImBdanOvsWfzRi42BLL4reXE/0LY4d+tMJ0ZdSrwX6hAp9H7VQ9dSXlmGoUKG0ID3XTcur9/aGmtuMDS6e/hMOXPLHkyTBdGrePQcOGTmay47sXqTxbRVQDN/v0Mf5airSyNc1dL8e3fA28rc9RVt3nt2VfQ6/ciSyf2wuln4bD+gZv8lktay9n21ouc0O/BkgVPEe5m/eMUjVZD0flPeOmrbBKefZ6x3f2x+DsDjqq2GrIfFiO2dsPNyfpvcKV+SwF/v7Ttxcd5a8VGRN3nMzuxHz6PGj1lDbfO3aTV1Y+gAC+s/wZr7ZdK01KWTkpmHTYeXQjwtMOg4gafvr+GYv/+zJwyhlBbk3+6EjXXtvP+6vM4DJnMzHF9sf81zVm4q1ZJXVkhpQ1qrJ1ccbI2/Yfa7eMVaE47wl9WHkIRPZIFs0bi8U8P3GppfHicVWsOUuc2hPlzx+Dzzxg9eR0Pbt+jQmRB19hwHERyakqLKK9XY+vqidPP4gv/04/on8tAXk/OvXQKWo0I7hWDg6aZa4c3svlQGpGTX2FOQkfEzv+zQ6uiOOUEm9bvpCH8aV6bn/CD0RPKoKy9z7Fta9mVYc8z775Kj3893/x/JlXnjToV+CMU+I8zeqq2WrLT08krb8LYMYDoCB+kojbK8rLJzC3H0DGA8GBPXZzVwrw8qmQibO2kVBeUYOodgoO2mvySZqxcbWmvKEZm5Iy3izG1hQU0GLgSEeiiAyajbqYwp4Dyqho0Uje6BnrqphZFGjlVxbkUldVSVXiNVSuPELHgM5Y9GfrDiJ7wIC+vnM1L5815YfZAJFotEhsvwkN9MdXUk/swn9pWLdZufnjZ6VNZkEtpvQI77654OZhjKBYhrykgefdKVp6opffkCQzoHoePUSnvL30FZfg0noyxo7lNjY1nV4K8HTvMqVZNY0UB+UXlNCqN8eoaiLOl6Q9wWWVzBVnZBdS1arB08sHXzRqUMhRaE8wM2ijJz6e0th17Fy/cXaxpqSikoKyCFq0UnwA/HExk7Hv7RY6J4lg8v8Po0d5ESWGHTrlXd7HlooIJy19hbLw/psoaCvKKKK9pQerqh5+bPabfE+a1cmqKCymoasbC0Qs3B0v0FXUUFhRRXi3DzNUXXzd7HYjzx0NLW2MlxYXFVNQrsPH0x8vZBhOBkKmVU1WUT0FxGfVC3FtzB/wCPJAoaikuqsXA3g0PRwtklYUUlzVi7OSBp7MdpoYiWmrLyc/OpqLNEDe/Lng6WiGuPsXbr25AGzeXmY8YPWE0qfjOt6xceYjWwHieSBhAbFcv7MxEVBcVUl5VT6tKHzt3T9wcbTB+xAQqm4tJPriBLWfL8Irsy6DB/ehqVMyGj78h3yWEft2CMJUrMXPyJsDHDUsdnFNJQ3UFpcWl1LWLcXD3wd3JmkcjMuk8mhC8u6SIkvJqim8fZ/uJAiImz9ONRtqL2qkpL6WkpByZSIqrlxcutlLk9WUUF5VQ1SzCwcMTFysxNSVF1CmNcXJ3x8FSQltdJaWl5dQ2yRHp66FnYIKNtRVGtFFb34K+qRkaWR2V1S2YufgR4O2K5U9x/8gyjvLxykO0RY5gwcwRuOsrqa8spbS0UgfWlto64+7mhKWx8MtAjay+isKcXCpkYO8ZgI+rHcYCi1vVTl1FCcUl5ZRkJnP4VBrmcYk8M3v0YyN6ShqrysjNzqdRa4qbrx8eDpYdawM1ChqqSsjNzqO6TYydkwtmzffZv+MQWfo+DE8cSbijOWpZIy1qY5zd3LDUk1FaUkqjUh9TiYimqjIatBb4BPjr2pQYFc21lZQUlVLfrkZPTw+xgQnWDs64udhg+H0D1qpoqa+itKSMumYFhuZ2uHu4YycV6+pcVFKJXGSEiVhJdUUFCmMH/AP8cbb+cYZBI5dRlp7Ezq37SJW7MurpCcT72FFy7SBb913Ds/9k+nqJqFdJ8Q4IwNNJKB8oWxupLCmguEqGoaU9Xj6eWAuiCoeqjdqKYvKKqlAZWuDs7oGzlQSFXI5GJEGkqKEwvwSZxhR3Tzekhu0U5RXq+hELR098POypSz3F5vU7qAudyop5A7HUdNS1qLCQ8uJMLp0+RboilKXvvUKcRQu15YXklTWAxBIvPz8czH9Q6Y/4Dnbm2anAf7QC/1FGr70qg/NX8xCb6FOdk0q2PICpE6MovXmdWq0Uddl1Tt5WMnrR8yR4q7i2dzXrThYTEBdCQ2Y+AeMX0F18h3XrjyP2DcZSXkKLbX+mjHDi4teruG48nA8XD8XBXMndpCRyWk2wUpdz9XoObgMTGRPvTvGNU9wqUWNvb0Fz3jm+WHORnktX8vyTYT81ep/P5sXTBjwzIwEqM7mWWoJj3GgmDQug4PRONp8upd+sZxgVZcWtfVtIrpAycMyTRHvbIBGMXnUux794lffOqBg1ZxrD+vbAz7ScDxctJt9uIMO6uVB+/wZZ7Z4kzpxO9wB72vKvkJxWi6mlPnkpV6ix6Ubik33wtOlYS6duLuLM3vXsuymn34RZDI22J+vCYfL1g+kf40b57cPsv9RC/zHD8NAUc7uwFamJnIe37tLu2osJ/X25/MUbOqP33PynCLFq40bSZUrkxliZicm7sJUdt/SZtuI1xsXbk33qGDlKa4xlRVRLhBA+0XjamXVMdWpbyUo+wDf7buLVbwpjB3hRfOkU2e0WGLeWUCPxo0+vaLwdflwH2FaTw/UbGbSKjWkrSiO93pK+I4cR6yUh58Y1sqqVGBvrU5t1k6vZWgZNm0SMZRUHNh2iKXAgTw2Jx6TsBtu3HEcZ/gQThsYjqcggNbsStaqJeyl30Hr2YcKo/nhqrvDOil8wegoZ+UmbefMv+1GHDWDsqKH06GJLVUYK90oVWNtZ0l76gMwqA6IGPkH3EK8fQmipmvM4uulTvj5WSdfewxg5ajAhpmVs/OhzrqvtiYsJRFucSU6jBQPGjGNgrA/y0vukZhah1EJ17n0qxW70GTyQCG87vh8w1bZXk3btui68kqmFKXWpx9lxupQes55l7vhY2jJTySisA3U7xdk5KBxC6R3tSk12NnUqUDa2IHH2J8zPnAcn95JcYcnAJ8cSY9/MtYs3qFKaYaFXx707GchsghmS0APLutscOHqJFutAgr0sqbp/mxKNK4PGj6N/pCeP8lcFo/fRykO0C0ZvxkDITOF6egl65jYYt1WQmVeHQ2gvBvYKQlOWyb2HxbS0NZH/IJM2yyBGjB5GqKOGrNSbpOfXYSA1py0vmUNnMnDo9zSLZo/50egpm8m/f5f7hTW0CjGtHxRi4tedMSP742GioDgnk+yiKmStTZSXVWNo54+fUTkHd+wj0ySUKTPGEmqlJO3iae5UWZIwNpFYuxpO79vFuQcyvEPCcdAWk3q/HOvQwTw1bhA2zQ+4fPkmVRopVuI6Um8/RGUbyvARg3ThqXQWRquiuiCDlFv3aBJZYiVpJTe7CD2HMAYP7oZZQwaH9hzgToUhIeFd0K/PIqNQhk/PMUwY3h17o47vlFr4oXHjW1av3sJtbVemz59Mz0Anym/sZ+2GY5hGDKebYwtpGcUY+/YhMXEEPoa1PExPI6uiHbG6npy8auzDBzBqQDhSwQWqWinNvMrBA8fI1wYwdvJTBBiUcOt2OhrnbsS5NXPh1Dlymx3o1yeA1opiatpBUVNEQYM+UYNH4teWzrb1W6kVjN6cnijy75Ny8z4yIztM2vK4cOw42UbdWP7OIlxrU7l2uxCxpRRFQxtOEd3pHuz+oyH+j/4kd1auU4HfX4H/HKOnqeHEF5+QIk1g0uAgjFrLKWwwwttRQfLZ29hF9sWt9TzLX1xP2HNfs2yYG2XH32XKm5cZuOhFejoZ4Bwai1vzdV5Z9Dq1UVN5eqA/Jpa+RHYxYN/Lc9ksH8OOP09DWpPMX1afwSX+CWIcWzi0bi0lgXNZ1hd2bkvCfdg0hkZ5QNU5Xl78FT6zPmLpmMeN3ixevmjHh+/Mxt2ghWu7V7IqqY2pb39IX71k3nh9C15z/4clA624sGs3VTbdGD4wFhdLI50REtY2ZWx6iaWHtcx9axEDu3ph2prJWwueozJgCvPGdUe/7DR/+utpwme8zdyhdlz46q/cEkcwoLsPVWfXsyPdhoXvLqavnxO674S6jYdnv+b1L6/TZ97LPBUrZssbK7iq34sXlk7F7MF2DhT6Maa/Pdf37qfYKoTeEQ5kn9zB0XJfXlswjJxdH3FCrxtL5o9HP20XWy830X3YcGIDHKg4t5J3dpYxfMlyxsao2PTSnyjyGM64vu7o6dvg5eWKjbSjfqCiIu0gb76zHccnnmPOGBsOvvcJhS5PMKavJ/oG1nh6unYAiXXGsJ3bB9ewP1VJaLc4bBsus/FgJlFTnqW3eR5Hz+fhEz+AnuGeNF3fxnsb79FnwSLGBavZ9M4nZHkO5ZlpowhQZ/DXtz6nsMsIFkweiCjnBjmNpvj5WHFz+2ecrvVm5sIZ9LBO591fGNET1k22ZxxixXt7EPefwLTRA7GrSGbtxlMYRwxiZEI0JhWXWf3FLmrchrBgxmjC3c2/+0o3cePgSlZ/W0vciERGJYRj25LOlx+sJNU0iHFjB+FUm8K6zUlY909k+ohQck7t5Wa5AcHhwaiyTnIsTU6P8TMY2y/kuzWQCvKvHmTHyRycIvsyIN4f2c29fLrpOj7jnmZyTxsu7j1KkcaRqCAnCi8f4UaTK33DbXl45wH6gT1JiPBCamGJva0eN3d8yc40MUOnziS07RJbjqXj0ms0T3RtZ/eXm8gzjmfG7KfwqD/FJyv30uCewOTx/TF6eJjNRzJwGTxNN9Xt9Mi0fYfRO4w8ejjTh7pzbeteskQeDB0zBB+9Yg5u3szlGmfGT5uAj6iU3Co1bm7WZJ7aydk8A4ZNn0uMJJsDR6+gcY9j6IBIxPmnWbf5JO2Bo1kw58epW62snFvX71CuNMfbXsP53bvJ0HozZd50/JRZnL1wB7VjEPERnmiaGpCLpVi3PmTHhj1k2sSz4Nmn8Ner4uSW1RxKFTF87jLGBMv5dv1KdlyoJf6p2QzrIufUnp2k1HiQuGgmDvkH2X48H5/BU0iwK2Drxv2U28azaPFUguxMdBuxlE0FnDu4h/MPNPQY8xRxznKuHt7GkZu1xE5cyJggJYe/WcOJTANGzphJuFk+R/YdoUAczfwlc4j8TlCBhybLvsimtVu5ZhDJkuVPE2yq4e6prXy9LQm3wfOYGGtE8rd7OJdpwJhFS4niLoePXEXp3Z1I6zqSjp2nzqkXi5dNwc9EGA1X01L5gMPbN3HygYSJSxfiVnuOtasPI4l/moXDXMm8kky2xpdgaSmXUqvxj4nBrDaVk5ce4jpgDmO8G9m/aQs1IVNZMsKFm4f2kdLsypOJQ3GRZ3NixyaOlXnx3KtT0F7ZycakehKmJhJiBmJbJzxd7DqN3u///e/M8b9Egf8co1d+mvnTP8H75fU829MREwORLk6tuq1ONw3TrNFHWX2Tv7z9NX7z1/Da+BAUKR8xbvlVpny2hkkRdhgJsRvLbrB8/kvIh6/gzcm9sTERoLdN7H1lGl/VDmHrhxOpPvMXVuwoY9CYkQS5GVFXXITGvRsWdz7nLxfMefmzV+ntYYOm5gLLpr+P3aQ/8dyY0EfW6MGlz2fx6lV3vvxoEUEu1rSmbWDy3C/wmLuB10aac+jdZZwxe5IXRruQmV5Ol34JhLjZ6kbzvj/yt73IggMilvxlGf28HNGrS+O1Z15C02sZyyb1xlqRyivPvI3R4BUs7tPA+y9+jaj7KAaEeWLUUkpJqxXdh/TC19b8h9Efefl1/rTiE5qip5EY1s7Zb0+TlCZn/NI52BfeRh05jAjVdd796DC2cf10I1KixnKqcGVQnDuXvnqX46J4lszvw41P3+KS/gBefHY8Ie6WlJ3/hOWrsxjwzDLGxpmTtPJP7EqpwSEolkFDhtAj2BPz76eLgJbic7y9Yi3SPvOZOcaP2xs/Zdf1Suy7xpAwZKguvRDHUXcoC/hmxQqSWwMZ0C8GN9NWiqtU+If6U3h8DYcrA5gzdxK9uthTd2UjL31xhbjZC5kQYcD2dz4iw2Ug86eMJNQwn8/f/CtZ3oOYN+kJnNU1lFY2oVa1cmPfWs7UeDJz0Wz6OmTywasb0Dw2dasrS85xXn17NwZDn2bmmG7UHvmEd3YUMHzuAiYOisBUVcCmd15nZ5YT859fwLA4r+8QJ3LSjn7BqiO19Bo3jdH9AjGtvsVn768h37sPM6eMJkh+j08+XEd11wTG97Xlwqad5Gu96dUrCmvqqG4zxj8ihmAfp46A6PIyDn/1Z/bnOzF++tMMiXCk/sZOPlh9HufhT5HgWsOOTWdQOYTRK9YfvZYqWgydCXCE68cOcCFbhm90P554oj9hviak7v6Sbdfl9J8wja7NZ1i9/w7ug6YxPkbLwbU7qbLuy9SnR+Nad5JPvzhAq/8o5kwfgV3RYT5ddQRF8GjmPD0Mz0eWGn5v9FSxQxkerGDHV0cxjhjNolkjcDZq4sK2z1m5L5duE+cwsY8bDZX1yNubuHNyHxdLjBg6fRJ2+SfZeaGGnpPmMamfL61ZJ1i95iC1boOZ+6jRU8qoKi2lok6GqrmEswcO81Dsy5R5UzDLPM7BK8WEj5jGmB4+6Gu1aIWfHPkXWLNqN1mOvVn0XCJ+4hrObPmKvVdk9J+xhAmx+pzduprdlxrpP2MZT8XqcWrLavZdlZMwZw7upYdYtz+LLqPn86RXJTu3f0uTe1+emT0KJ6OO1bnNuUmsW7OeVG03Fj8/j0h7BZnntrJyw3H0Y2exfGIA1/ds4FSmCYmLniPeroQDmzeQlGfNlCXP0dPruyE93atwhS1fb+OqYQwvvjYdf5GM60c3s/nAHcISX2LuQFuuHNrI5sMPiZ00G9+6s2w89BDfJ0YR6yCmoa4JfXtfuveKwv673TYaZQOpp/ey7Ugqbn1HEmqcy+69V1FZeTN4aC+kLdXg4kr1hX2cyTEiYXh/7PVbdDFKHQNicFc9ZNfG7dSHJDIxrJ1da/ehjZ/L23N6Ia59wIntX7Mzw46Fb8zD/MEhVq8/RpNNVwYMGES/3pG4Wf2KDXD/JR/tzmp2KvBbFfjPMXoPtzIs8TNC3tjJ68O8MDXs6EDbazM5tPs4TVZdCPOSs/q1P+Pw9CpeHReM8ubHJL56i+lffsWTXTvWNWnKb7B8wevojXudFWPjsNCtC2pm/4ppfFk7lG0fTCBn7wpe3admyasLiPC2wURijJmFGcnvj+O16+68v+Zt+glGr/oCy2b8HaP38SKCnK0RFexl8vSVuM/7khdGBVB/4n1eWF9A9KBIvHx6MqhPEHZmkp9gWPK2vtBh9D56nv7fGb3Xn3kJbZ/nWZLYCxvVfd5Y/DriAa+yKDKHpS/uwHXiC0zu7Y+9VIKxEMxZYMA9yttT1XH0szfYkGVOnI87odFOXN62kxpHD2ytwnlq0iCscvay5MPjhE2dy8i4IGxMjXSBq6XiJva+u5xjet1ZMi+Sb19ZQar1SN58YbLO6JWe+5SX1jxk4DPLeDLaieaSTK5fOMfZpGvUOfTluQUTifa1/4Gj1lJynnd0Rm8eM0ZGIKrP4pqQ/vx16u178+yCicT6OejSa+Xp/PmZFdy3SODpxAQCXCyQmAhTihVs/eBldtfEsHzJDPoE21N7eSMvf3GV2NkLmBBhyPZ3/sw9pwQWTB1JmFGH0cv2HszcxP4Y5FzhcmYd9j5+NF/ZwfFSeybPm6Ezeu8LRq/bXGY+9dhmjOzjvPLOLgyemM6ssbGU7P6Qd7cVMmrRc0wZGoVUr4b9H77KhlQLZi5ZwIh47x+M3t1vV/LVt7X0HDeNMf26dBi9D9ZQ6NOXGZNHE6zI4LM/raMisD8ju0k4unofrc69GffkALxsTTAyMcXU1PhHhqEsh60fvcfeYm9mzZ/L8GhHanVGLwnX4RPoYV3ApvWXcYgZxpNDYrA1M8LY1Ax9jYzynLtcuXiO89dysIgazYyJfZBd2sT2q+30eWoaA1xqOLT7Wwq0roT6WSFrkuMU2I1ukX7oFRzjr18cpC1gJLOeHo5d6VE++/Iw8q4jmTXt50bv4y+OoIoZwiD/ZrZ8dgSzuPEsXTAaV1MFKXtX8dnODMJGT2KQr4a0+6WYOrnT/uACl/LU9E0cjeHd/WxPamLo/KVMHeCH7OEJvlorbMb4qdFTyyq5ezmZOyXtOLpYUXj5HPeVToydMQHR9e1sO19It6nPMaVfIN/vWVfmJrF61S6d0Vv83ET89Gt0xk4wev1mPMeEGAPObl/N3ktN9JuxlAkx+pzdtoZ9ghGcuZg+5lns33uCErEbEV3saG5U4BIcT89wL77zeTRmnmTVyq+5rd+Xl1+aT5Szhvyre1j1zbcogibx4pQupOzdyOksUxKfXUw32zIObd1IUq45iYsX08vrx8lwRf4VtnyzlasGsSwXjJ5Yxo1vN7PpYCrhiS8zZ4Ad149uYevhDCLGTsal9CjrztQzYPYzDA2wxNDIGFNT059GdtGqKL+fzPatO0ltdGRgjyAMNdXcSbpIk3McPWPiiQvUcmLTBlLq/Ziz8Cm8bSRIjEwxMzOiNu0sW9bvpD50AmP8a1n/6V7Mhyzj/QV9dEbv+Lav2XXfjgVvLSNYU8jdG8mcPnuJvGYzek2Yw7TBoX8Xx/RbP36d6TsV+G9R4D/H6DWk8PKU+SRLh/Pq80/Tw1dKTXEFTY03eG/FPqIXvMn0OBmvzXwJaeLnvDsthrarHzJ+xS2mr1zHxHBhYTwoiy7zwrwVMPZ1Xp/USzeiJ6KOHS9MY1XNYLZ+PB31rfUsevcIgeMWMmt8H2yV9TSJLWi5/AnPfnSNXs+8zsJR8ZjUnGTR7I9xm/pnlidGY2P243zVpc9m8uI5Gz7564tEuVtQfPxT3thTT+KLSxnYxRH96iSWz3qDPI8neG7xbHr42f1kNE9ooAW7lzNrQz2z3nuNUWHuiGtv8+rCl9D0eZ7lU/thJb/Lq8++gbj/cp4fLuGL5W+RbjWIubPG0c3TiNoaObYezlgaSx7ZPamh9MI3LPvTbkyiZ/HyvL6UH/uMj3bcJGDS6m2uvAAAIABJREFUaywb1x3r2vO8/vInlLglMHPaeCKdRNTJxDhKlRz6n1c4Jopn2eIRFG54g6+u6THhmcWM7RNI1Zm/8Mr6XJ54bgVPeTVwo9gQPw9Lik6v4aMz7cx6fhFDon07RqKAxvxTvPHKWqR9FzC7lxFZtcZ4uVpScnYtH59pY/qSZxkW69eRXl3JnvdfZvNdQ56YMp2RPXyhuRF9Cwlpez/j0wMl9J48l2mjuiO6u50Vq64RP2chE6JN2PPeW5xSRLFw7kTC9e/z6VsrKQkey7MT43m4+WPO1LswdtpYtBfWsO2eMROencsA+0zef+Ub1HHzmTc5AT/rR+DU+ad49Y11yGInMn/yYEzu7+X9j/dh0msy86cOx9cwj3V/+pxU/VhmzBhLjJfldwZeQfrxVXyyI4foUdNIHBaFRe1NPn3nK/J9+jFn+liC5ff49IOvKfMfwKShvtxYv5rkShuGTpnKgGB71O1yDC1ssLGUdhhmVR1JWz7ls31ZhIyczqxxPdHe3c0HX53HbfR0ngxWsWvlJgqMQ0icNoFIZyPkKi31Rbk0G1hgayvixvbVnKvxYuLTYzBO387mq+30e2omA50qObjnCA9llnTp6o+Xpzd+Ab642kqRZR7mo8/30xb4JPNmjsKu+BAff3EAeRfhfCQ+Zj92sU13D/Pnz/YjjxnF1H42nPxiLff0Q5m+cBa93eSc3fo1hzLE9B/eH9G9I5zKhf4TxmGeeYyDN2qJnzydwIYLrNl4DmmPiSycNgTzstOsWnOARu/RPDt/PAHfsdlai2+yddU6bql9GDe+F5Wn9nChSsrYuTNxKzvFl98cos1nCLOnDcfHXEubXIS5LJtdm7ZzUxLDs0tmEGZex6nNq9hzWUbC7GUkxulzatMqdiU3kzDneRLjxJzc9BV7LreSMGcxvaUP2bvrGHlKG8Iig3B39cQ/wA9na9MfoOHyqnT2rFvD4QwDnnzmOUZFWpF5eic7TqXjPnAmU3oYc3zzN5zJMmPyc0vpbl/Gvo3rOJ9jwZSlS+jr96OgyqJrbFmzjjNtwSxbsYAI8zauHdnIxv2pRE5+lfmD7LlycAObDt0netJCIhQX+XJDEha9pjJvXDzWYiXtKn3sXQXW5Y/tWl6Tw4kdq1l3poI+kxYxIVzJ4a+/5FixNRMWv8Q4v1aOblnLzssNDJi+gJFxnojlMjQSKYr8q2z9Zhv14VOY1UuffZ+s5LZhPM+/NJcwo2K+3biKfXluzF82B9fmhzRJnTCtvsOO3ceR+49l7jBfCu5lYOATS/dwz46lJp1HpwKdCvwqBf5zjJ5Wxr0jX/PR+jMobH3w9/EiMLw7Ue6NfPPeSioc4hncw4M7e9dR5jGJ5TN7UHdpLe9uyaLX7JeZOyIGZws9CpJ38sGH61HGjGf+jElEe0iRld/mm3fe4dvarrz0ynx6uCg4su5z9t2qxdHbFy/vQHoOSCBQWsneNV+RlK/BNyyKAMc2jm8+jFH36SyfNRxvZ0vE342e3d//AW9ue0DsqCeJcDKgOCsPPZ/uDOkVip2pISJNA7teW8xVp0ksmdIXDyujn0GV6+5sYfm7BzAKT2D0qP7YN6Sy6tP1KIIn8NycwUiKk/n0o82oQyfwwtwEZCl7WLP7Cm3mLvh4+xAU3Zu+3QKxMX3U6IG6NoWPP9iGUZ8pTBwQjkHeEd5fe52oiTMZGu2LubaWK/s3sO7QTdSWLnj7+BHavRdBJjUcWvslVxV+TJo7h3D9B+zedoCsVgu6hIVh33aXQ0mlhIyaxbQoLadOZ2Dk6oVpYxYP2pwZNeYJQjxsOyC8qiYyLu7lr18cRj/sSWYMtOTGtTzdbljTphwetjsxfORgwrzsvoP2qim9/S3r1u/jQaMEFy8fuoRE07t3NBbNGezeuJ1blfoERMXg1JLKrnPVjFi6lMTenmTsXcXXRx9iHRBFnJchqReSKLEMJ3H8UESp+zlwrQSX8G44t90nOaONqGEjiDAvYteWEyj9RzBrymiifKx1u6F1R9N9NnzyBWdLTYh/YgQDw+zIu3SMi1mteIaE427USHZRK94xfekR6YfV98M6aKi4e4xVa/ZTbRZAwrAn8CObPZv3UmgdxeRp4/CW3WXT2p2U2sUyeepILMuvsGfvaYrlZrj7+hMaGUe3mBDcbKU/6FKbe4P923dzrVCOa1AEHnqlXLqaiXnUECaN7EbLnePsO36dZok9Pn5diIyPx0WeS0pmOQa2dqgrCmmzCKRHuBN557ex73YrMcOnMdRfwZm9u0jOasLC3k5nCsxcgujbOw7rhuts3nkKufdQnn5qIKaFJ/hm+2lUvkOYOX0s4a7muvKp2hp5eHEvazedoN2/P9MmJiDJv8qJ5EwM3YIIdjWkvLgKiVsEvWM8KTq/g52n05H6ReEuLiM1sxqP3uMZGWNN+qn9nE2rxtYvFD+rFlJvpNFq352p0xOJ97NF2HiurM3h2PaNHL5Tg3dEOCY1WaSXa4gdNZUngky4dXQHh5Ifom/rgX+XrkRExxHjoeXi3i3svdFA+BOj6BVgwr2TBzid1kbP8dMYGqZP8t7tHEuV03fiDIaH6nF+11aO3lXSf8ps+jvV8O32HSTny3EQ1pqJRFi4BjNg6FB6BDnpRnO1Khl5ty9w5HgyDWbehAc60VZZSouRCz36xGLVnM6OjTtIqbBmzMynibWp4MDWHdyotGXcnHkMj/Xk+w3omsZcTu7ayNbz5YQNH0f/EFvyk49wMCmfkFEzmdjbnltHdrA3qYjIsbMZFy7h0uGdHE0px8rTn8AuIUTHxRPVxRnJo6P9ynrSko9zJLmYkOFTGOqn5fLJw5zN1DB4yjS6u+iRe/scO7bvJa3GAK+ALgSFRhAV4oUs/RTbdp1E0XUUsxO70552kl3fpqBx6EqYrwW1WSncrLBlxPjhODZlkF5vgIe9ERUl1diG9qaLUQF7Nn6L6YBZLEjsidX/cdCfX/U17UzUqcC/qAL/OUZPICO0VXMvJYX7hdWITJ0Iiokl0F5MXuol0ko1OHt5Y9yST7nSgdAujrRV5JJV2oKFiz/BAR5YGouoyc/gXmYRaqkjvl2CcLc2or2+mIy0B1TKTfDtGoSviyWy8ofcunOPknoVtt7BRId2wU6qT2PxfW6nZtIgkuLkbE1beSVYuREa5IeNhTF6oo4eqqXsIXcycpCJzbEWNiBIrPDydddF3dD1rYoy9q/dh3GfsfQOdMJUNzzz00MlK+Pm5ZtUKqX4BPljoaojN6cYldSFoCB3qCvhYVYJanNnQoP8sRQ3knH7NplFtYjNXQiKjMDXyfJHg/J99tomsu6VYOQssNKkGLRXci+3EXs3N2wtTHSjEIqGEu6l3iWruB59a3fCIoOx0TaQl5VNrcoE94AgvO0lVOemk/awFK2JDfaWUFunQOrkRRc3Uypz86lpU6MnNsDK2VO34PoHvIq6lfKCbDJzytFKnQnwsqS+pIS61kfT22Iq+RG6plU2U/AgjbTMAlpEZnh3DSfYxwWpoYqKvEzSM/NpM7TGoDSZrw/lkbBwEU/1D0NcnUvq7XSqtaa4OtoikjfSrDbGzccPS3UV9+/n0qZviaO1PvV1bZjZOmBh0E55WRVqU0f8/XxwsjH7MeSctpWi+3e5l1OLmbMXgQHemCpqyMkuoEEhQiKRYGbtiLurAxYmP8VGKJureJCaSlGLCEdPP+wNWykrKqFF3wpvX28dkiY/t5AWfWt8Av1xMFZQlJlGRnYZSmM7/INDCXgUUyM8U007VYXZZGTm0qiRYmduiFzehlho4/7emGsayLl/j4cCZsbajaCQYJwlrRTkF1HXpsbASIqDqxt2xirK87MprFNi7eKFeXs+Vy7dpF7PGjcXWxRlGVxKLcEj5gkSot2Q1VWjljrj5+GEqLmUnMIKtObOOr0cLDvakVrRSlVRDtn5ZahNHfAJ8MXOUE5JnoAUasfA0BgTc2ucXZ2xszCkubKA9PQsGtUm2NsY09bSir6lG/5+LogairmfkUVNuz42NqaoFXLUBtb4+PniamfegREStCjKJv1BISqJJdZmYlpkQpv0wd/TAVVdIfcFBl11O+ZO3gSHBOJma0BV7n3SM8sQ27ji4SRFVlVOZaNah8lxttKjqrCAsgYtjp7euFhCRUE+pY1anDzdMWrI4eKlW9QbOeLjbEFLURpX71bg1ieRhVP7/MCUU7U3UVaYS0FZAyKJMSZmFtg5OuNsa4yspoTsh/nUKYxx9/XCVtJOQU4edQoTPPwC8HaxRqAI6Q51GxWFD7mXUQTWrni72aCoKaOkuhUrN288HIyoK8qnsKoNG3c/Aj1taKvO527qfSpbRNh5BhAcFIDTz4DrKprqqqmsacXSyRU7Ey11NVVUN2lxcO3A5ihbGyjOSde9gzI9C3y6hhLgaklreR5ZhZWILFzwD/DBgkZy0u+RV9WOuY0Q9kxJY5shrh4uSDVNFJXXojEwxszcBjcPJ/RbSriXloeBexiRXVww6jR6/6KWorNY/4oK/EcZvQ6BO6JFaPUMMPieUaZVo9KAnp4YkUiLViv6bdEK/saT02pVKJQa9A2EuK0/9jxatQo1Ih0vS6sB8SPTHz/JSqtGLlciEhvqyvpDFtpWHp7bw9EiJ54c1RN3a5O/CabVaNRotCLEeo9c/7+1NK0GpVKFnlhfV75Hiv3Tomn5yd+EjS0/S/tdXoj10Rfr/Y0wblrUajWgh55Ii0Yk/CvqSKvVolQo0OrpYyDExf17nfd3kUCE9Pr/j73zAI+qSv/wm2QmZSa9995JgDQIEEpooXdpUgQBwbKWta5rW1Zde2+oqICCCALSa0JJgJBASCEBAum91+kz/2cmAYLi/nXFXcF7H+EJ5t5zz3nPuXd+833n+76fPV+HWq1Ch3F3VYqe86JCgwkNx9fw1Ptp9Ft0DzNHRGMvMkJf+cDQN2N937oG29VLff+1hp+N9Arc8Csj/v+adVrUap2Bsb7NruFqUSlV8P+MV6fRoNUTM8zP/wele82r1OiMTRCZ9KwvfP1C0EdkavRrHzDq/utq64aKHJquihzdbejPv/L/DLx7Nqdu5+jGT9h9TsmQqXMZGe1DZ2kGW7Ylo/Hsz9jRCbhZ/idpwK9+20CtUhn6KxKJuVbiV4dWo0XX/XwZJkQ/nm5OWq0WnU7XY4706+3HD0RXG/pJNMxp109X51TPX63RYWSi53lt7rRa/b306+qXzEn3Pdv1KYs2sOeyiFHz7mJUsB1tF47y/c7jdPoksnBav6vlwLqu0Nd+VRneVyYi06s5Ln/th4eegZ7FL++vnokG/RiNTERXPQ83uu9P3gV6LNch0T8zajRaI0Ri0c++u/TPg+F++mfN8Ghdmauu6/XPj8jU1PCFwHCu/saY9FgLv5aKcL5A4M9J4DYUerf+RLZeSuHdd7fgNGkZswaFYvvj7Le3/hD/RyPQIW+tIWPrKl5dc4rw6XezeOYoAnrslfofdezWu61Wxpkdq/lyWzpi7xjiIn0xQ4lGZEtQRKTBOnbVI33rje7m9VheQ9r2b1izMxtLfaBKmDumKhkacwcCe8fQy9v2plQXuXkdFloSCAgEbjcCgtD7A85oR9lpdp+oplfCQAJdbK6Piv0D9vfW6ZIOeVsdhTlZZBfWYeMTRt++obhad7kRhePXENDRXltEVmYmF6s6kNg54+rqiqeXD+4udn+ocnW/ZlQ3/Vydmubqy5w9dYZLdTKsHF1wdXPHw8sLTxd7upMD3PTbCg0KBAQCAoErBASh90dcCxoFHUowMzW96jr6I3bzVuyTTqs2uCP1LnW9v8hEX6Re7yK9FQfzB+izRiWnvb0DjZEpEqkEM/HPu47/AN39n3VBo5TR3t6JxtgUqaUUs19R//h/1mnhxgIBgcBtQUAQerfFNAqDEAgIBAQCAgGBgEBAIPBTAoLQE1aFQEAgIBAQCAgEBAICgduUgCD0btOJFYYlEBAICAQEAgIBgYBAQBB6whoQCAgEBAICAYGAQEAgcJsSEITebTqxwrAEAgIBgYBAQCAgEBAICEJPWAMCAYGAQEAgIBAQCAgEblMCgtD7nSdWp1XR2daBxtQCS3N9eTMhkceNkGvVSmSdnejEUizMelZC0Bc70aCQdSDTiJBKzK9VPPmVc6eRtdDYpkQsscJKYvZvs///yqb/tKfrVCqUGg3GYvG/rcrxywB1VQ7R6EwQG9Le/LKrhLMEAgIBgYBA4OcJ3GZCT0dnXTHnL1fRKlNhZutJeIQvViIVxafSyJe5kBAfgpWp6L+UN01DTX4au/dkYRk/kqToIKx61Ga9lRamTtlBc3uXSJKYiW5KCbmr41d1UJJ7guQT53GMmcCg3t7YmV/5rZrmigukJh+mwiyCscNi8HKS/Gp0HdVFFJzP42zOZUw8+zJscAxeDtLbuyqBVkn15TwK6/R1noPwcbG+qYmhdapOqktKaNSY4erpib3UFCOtCllHJ0qdGAuJBaaif/fFRodGX8JPqy/hZ4KxsYbWugrKajuxcnTHw/nm9vdXLxrhAoGAQEAgcBsQuK2EXntZOj/sO4fU0xsLWRmnTtUz+P4VDHBVcfTjV9jcGMXTD07CzdLsdxV6+rqM+hqTRkZaak9vY+XfVyGa8QhPzhyCi6XZLbZstDQW53A87SS5hRUoLX0YPGoUcSHuSE1Nbs5YVJ0Un/qWf76+FY9pz7J0Ugye1t1N6zS0VJ/lq1f+xTHjETx13x1EBdj/qvvq2krYuz2FepElZmoZRnb+xPXrjZeD5W0n9PQ1TvWHofarpp2sfd+yJ19D7IhxDIn0vImVGDTUX87iVE4lUu9eRIX7YK5upOBMOumZuZS3GuHZqz/DB8fg62T5k+ets6GM/LPpZJfJ8AyLp1/vQGzMdShaKg1VJGpwpHdMX3yuKf5fNefCyQIBgYBAQCDQReA2EnpyUt7/K19WxPPEvWNxFTdzbONmlCOXMz7EnJqzJyiQuzAoLgjp75i9X9l4ifScatzCYvBxNIfqUzx/79+pH/sQz80djpvVrSX01K1VZJ48QXGTCm1HFcf2HkQePJn7lk6nt6ct/9Zg80ufMp0OWdkOHn/wE6wmPcvy6f3wviL09J5bdQ3fPv8om1v68+Rf5hAb5PBLWzacV5/xLa9suMCACZMZ0scbkbEIC6ne2nSbVXHQdHL5fAHNakt8/XywtzSipiify/U63HwD8HKyumkWPXVnJcd27aFI48aAxKEEO4qoPn+arPxiWhQqqvKOk1kKA6cvZtaYWBx/tOwVrdVkpXzLV9uycR8wh0WzRuJhBeiU1J47yu60Uux7DWJEfDASwYX7q9a7cLJAQCAgEOhJ4DYSes18tmQcX+nmsurFuwhxsaSz/Dy1Eh9cTTtpqKmhQ+xEoKct8tY6qqubMHV0Q9xaSXldB1I3fwI87TG7sjFI3U5FSQmVtS0Y27gT5O+Flbkx8qZKyqsa6dCa4+3vg62Fft9dF1KdrIYTOz/n460VDJw2h6HxfQkQF/HK/U9TOWQ+iwcHopVrsXXzwdvNHnNDGSQt7c311FbX0qoU4+bvh71ISWNdDS0yEXZ2JtTXtGPt5omLnQRVSzUV1V339/T1wk5i9hM3qrytnorSUppU5nj4BuBsLULeUk9NQwvGFraYKhpp0lri7eWCxEhNQ00ltY3tiO088HGzw1x8zVKnaKmhpLIZKxcP7M1lJH/2NO+l2nDP4w8yqq8nFoZTNbTVV1Nd14LSyAxHF1ccrM1RyRSIzM3QyluoqamjXWWCo7sn1sZyGupqaWxVYuXshZuTNeLG/Tx+/4dYjHuaZdPi8LIGdWcDlVX1NLdVs/fjNzhmMppnHp5DbKA9sqY6quvqaFOJcHLzwslWwo2qSqk6azn81Wu8faCVMdOmMjw+AlszNZ2dOixtTOlobsdIao+bsz101FFd30yHQovE3hU3R1ssRFraWxqor2/B2NIWY3kz9U3tmNl74ukspbOunIraNswdPfFxd0Jq9lMrp6qjhbr6WhpalVg6uOHmZIu52Bh0GtobaqiqqaW5Q425lR0u7i6YazppbGxCJ3HE2d4SdVsDdY2tmFg54eJoh8TUGFV7I1WVFdTLTHDSrw0Hc5ovZ7J+3UYqjL0ZNjKJ6CBHtPI2ZFpzHJycsJaaYqxT0dpYT0NDMx1KI6wcnHFxtMUMOY31dbTIdZiZiZG1NNAiN8LB3Rs3Rxt+PKymCwdYvz0Xhz7DGZfYG0sjObVl5bRrzXF0caCzcCdvv7MJRfAdLF86ndCfGGG1VOVu56NPd2MSPJlFC8birRd6+ueos5id67dSZBzA6CnjCLG7SZZj4d0vEBAICAT+hARuI6EnJ/Wjh3nsy3z6jJ3BuBGJDIoLwc7chI6qbDZ9/jmnpWP5x7JhyAqT+Xz1VmTBI+jvquZSdiYXZd7cee8C+nnbYdxeQVbOBRrbO6ktyqdY4cak6VPxNSok9XQ5Igu4nHUWle8wZo6LxVFianBNaVsL2fjR87y1qYmkBQsYPXoUcXblvP7g45zxGMLEWA/q8nOo0Pkxc8EsYvwcUNSe51TWJTQmxlTmZ9HiMoDxCb6UJG9gW4acXr1tKCnsIGriLBI8OsnJqwSxhuKcXNQ+CUwdHYuLlXm3a0xD/aVssi5Wo5DVc+ZkNpbR07hzTB+0lems/3obtVYheKrLqbTsw7wpg9BW5FPSqkXbWkJesZqYpInEh7kjFXepV41GjVYLIr31y0jBqW9f4oMUM+bdv5jBYW6YGawtauovn2bL15u4JA5l+oyJ9HHrIGXXWRxiBxBg3Una999zQeTP4P6hqGrLaFVqaa26QGmHAwmjRxNpeZpnHvwQ87FPc8+0OBw6Czh5uoA2rSkm6mr2rllNgdNMXnpsHn3sGjl6Ih+5VkVdQwsOAf0YGBWMvaX4J4+wvLmQ7997kU8OdzB0/ESGD4xEVJ3JvtRibL30grEdx4jBxPuZUl5cjcZMinFHFZeqFAT0G86g3p7ILh1j43d7abILJ8TdnMbLeZR02hLZNxQHk3YuZmdRqnRnzB1TSYjwRtJDlyhbqsjLzaeuQ0FLdTFVnTbEDkkkKsSO+vNZ5BfVodBoaCkvoKBSS5+kKfTzVJC6bRsVNgOZmBSPXUcOO7bspsl5KBPHDsZZcZm8i+U0N9dy8dwljLxjGZM0AFHREd59ZxUVFsGMnTyDwSESLh4/wJlmR4aNH0d8kB21F86Qdb4SrYk5mrZqypuNCYlNoF+QlAtHd7ArvRQrrxBczTq4mH8JsU8cEyaMopeXLdeGpaVgz6dsztYSO3o6o/s6Y4QWlUqDsbEJJibGdJYd4sP3t9LhM4YFC8bhZ/nTt2ttwS4++XQXBExg4fwxV4UeKDi9dTV7C42IGz+bkWG2f8JXszBkgYBAQCBwcwjcRkIP2ivOsHndWnannqMZO/oOn8rCeZPxMytn9aNLWauaxZa3FiCtT+axZU9TGfsAT8yOxqToIP96cw/RT77Lw6M8Kdy7gYMV1iQOi8ZSWUdpvRGhvb3JW/8+R7VRjE3woXj7h3yV684z7z3OADc7DLpI1Uzq5pX84/Mm5jz2ECPjQnDTXOBf9/+VM34TuW/6IERFKby7KoXoe59jeVIAWd99yOFaV4YM6kXz8dV8ni5h6VN/wfHEGzy2uojRi6cTYG1PaFQAVQc2ckYXwbD+PpTv+YT1+W789eWHGOTrjJlBacrITd7G6UZ7+oY7c/zTlexRDuH5v83HT3Sel+97jEzLRGYnBmLpHkqEVRXbd2fjFDuYUKsK1r2/EYvE+3l47hA87a9GQ1xdaeq2Ir7/9FMu2Qxl5uTB+DlKuve46ZC3VvHD60+wrsSPB59aQR/FMZ795wYcJj7MsnEuJH/+HaqQfvhTyon8FgKjo7Fty2DNxrPEzvwLc/vV88rjn2A+9m/cM96Dc1u+5ESHF4lD++Nj28a2N//JQe0InnloDt4Ne3hlfQ6RI0YT5GiGqaUbwQGe2EhNf/JUaJRNpKx+kXeSVcyYP4fhcYG0pn/NC+/uwSZ+OP3DAvBxMedSWjLFFr0ZM2ogPuaVbPl0Ndm6Pty1bCYRxmd57dl3KXYdxewpQ3BtTGXVVwcRR41nelIslmUpfPL1Sfym38viaUPwlnb7GnUyzh/Zzs5TlbiFRWDfmcvmHXmEjp7HhAgthw+eAq8o+kcFYnxxO++tOYX3xGXMG23HrldfJt0okaVLZxHleIFV/3iNs+ZjWLp0EnaVJzhba4y3jy2Fe74mucaF6XfNJ86qilXvfES1TV9m3DGDvh5KDq97j+/yJUxetITR/u388PUWSoz8GTZ8IC7KQrau30SpVQxz54zDLO9b3ll/Csf+U5k0xJ+yg+vZX2jMiAVLmD4kHOnVuAoZx9a+Q3KdK4lTZpHgb3E9d52ci0c2sTWtDv/BExkzMJArSHqe+PNCDy4nr2FDai1hiXcwdZDPzXnbCa0IBAQCAoE/IYHbSuiBjs6GUrIz0jmy93s2Ha4g8cG3eGZWIHuenc+7DePY8MZC3IxyeWreI9SMepHX7h6Aoyydh+c9hXLOu6xMMuOzF16iPX4JD84YgIOFCLVai1FdCg8teQ1N4p2M6+uJUU0+2TW2TFw0hVB7KSLD4tFSsO8fPPF+E8tefIYR4Y6YN2ez8t6nKBuygucXjMSl/SxP3/s88kmP8eh4az5/9DnKvScwMSEY07ZCcipNGTZ9GnYnXmHph+Usef05xoV6YtlwmMcfeA9l/FRGR/tiUlvAuXpbxswdT5izDQZblk5FTVEBFS1gIVJybPVKNtZG88KLK4jzauXtxcs57b6Av987ngAXKWe/fppX9spJnDSSMBcRl7MLMA8ZwfjBvXCw+pFo0rRz7tguDp1TEJM4ir6BLlhct0FPR/GBd/j7ZwWMXnoXXk357Nq0hotO03h4bggXzredwabiAAAgAElEQVTRNzqYC9s/YF+5PYNHDMRb0knBhXoC+ycxyKuQlY9+jGTC35jfq4aP/7UO66nLuXvCIDwt29m88hE2NsTy2H2zCVIe59V3vqHcxIv+w0aROCgaf1dbzG7ku0VF+tcv8sYhLYuWL2JErB+tJ9fy+Ks78Zu5jPljByIp3MEL/1iHdPK9LL9jOH5WKlI/+TsvfV/JmL8+wbwoBR///U3KA2exfMF4InTp/ONv71IfMYcV8ycQqkjjhb9/RFvsfJbNHUOofddq0HVWsvmjN9l72ZjohAT8rRVcKmrGL6oPRrk/8F2WCRPmL2T8AH/U+Zt47rVd2Iy8i7umeXPw5X9wTDmQRUtmMzCgmtXP/pMTmqEsWjKNQFENVS1KTIw7OLVlNXuKHZix5G7G+Cv4/K0PqHGIZ96d0wl3VXJ07dusPaUjae5CYo2O8caqg9gPmMfds0bgaVrL7lUvsuq4lil338cA4zQ+3nAaj5HzWTAllubkVXzwfT6BExYyb1wc1zyoLRz8/F2Ot/ozcsZM4r16WlI1NJflkJycicw+lMEJsXjZ3nhf6r8TeuWp61l7qJTAhOnckRj4J3w1C0MWCAgEBAI3h8BtI/R0HVUUtUjxdrFCZKKjufQ0rz2whFSPh9n0yhSOvryQt+vGsOH1hbgan+Pp+Y9QP/ZVXl0Qg63qNE/Of5L2GW/x3MBOXrjvMUQzX+SZ2QNxkHR9iOnOrWHyoi8Iu/95Zse4Yysxw0Jqg729FWIT427Xqd6l9TyPf9DMPS8920Po/Y2qEffz3JxEXBT5vPDAczSNfpAHR8j45+LXsB73MHeODMXe2gILqTX29tZUbnuWpZ818fB7zzDC3xXTc2uYuWId/nc9xsz+vjhIu+5vZ2eFqaj7/jolxRmHOHquHgcff5oOvM/XZeH8/R/30M+rjXeW3Me5gBU8s2wUvk5idq2cz7sFnixZOoNIL2cszCywsrXDWmJ6fY45nYyyvFOcyKnBJSyO6BB3LPQpVoyvjLtrMSqqTvCvZ9+nxTkE37AoArVnWL+3GK+AEPxjBzG6rxNbX3uKdNM45k5LItjNDjMLKba2tli0JvPkAx8infI0dzhl89LLmwi67+/cM34A7uYtfG8QenE8ev9MIp3V5B4/yO69yWSVqoiZvIDZSVHYmZsjtTBD3GOPIShJX/cirx/SsHD5YkbH+dN+ah2Pv3GIiIXLmTsqDu2JL3n0+fW4znuc+2YOx1dqzIXN/+TJT7OIf+AJFvXXsfrvb1EVOpdld44h3DiTl//2nkHoLdULO81JXvz7hzT2nsPSOWMIdegSepqmy3z68j84qfZn0uTxRHo5YGZhiZ1tJztef4Fv8l1Y9tA9jOvngyxvE8+/sRvbkQtZOM2Lgy+v5Jh8IIuW6oVeDV881yX07rp7Cl6ybE5kV2Fub0Pj2T0kF1szccFCRvvL+Mwg9AYw3yD01Bz7+h3WpWsZPXcBEa3b+eenqXgnreDe2Ym4S1tI+/pV3trZyMh5yxlqkclnm7LwHjWPOydG03L0Cz7YlItf0jzmjo/D/qrvtpNja98lpc6NYQaL3hXrr5b2+hLOZmZTp3UgIqo3vi76yGYjQxTwjxOt/DuhV5S8lvWp1YQOm8m0BMGid3Ne90IrAgGBwJ+RwG0j9GhM5aN15STMmEC4mxQTWvji3pnsdf8LHz2SwKGV83m7dgzfvrUIN+M8npr7EHVjX+ONu+KwVWXy+LwnaJ/+NivHmbP6sWVsVyXwxGMrGNHLgcaqOsw6s3n2wRepjl7Ok8sn09fNmKqKVmw93Xrk5dNxft8/eOj1Mpa89CLj+rpg0ZLNC8ufpGrEAzx/53Bc5ed4/r5naEh6mCcm2rHq/kfIdZ7MQw/cST8fCc21jZi6uNG0/TmWrmrk4Q+eY1SgG2Y1h3hwyfNU91rAw8umEu0horaqHRt3ZyzNxF0uVEUdG1Y+wq6O3ixZPhfFtmd4K9ubJ/95LwO823j77nvJC1jBc/ck4edkRuaXj/K39RWMXvoX5o6OwVJVT4vKGicHS8z0wQKGQ0l5bhoH0wow9YggJswdZX0DOkd3/D1dkJp2iZquUxvY8cGzfLi7jqHLHmR2nDmb31jJ9jIv7v7LfUyMs2f/24+zJs+SaYvvYfLAALTtTajFdtjKj/LUgx8gmfQMCyPr+fCFVykPmsEj984l1lPOxuf/yqameP724DRsFfXIjCWYayr54eOPybEexJRBzlSVtuAdNYyEqABsu6JEDP0/uXYlrx7QsOjeJYzu5097+loee/0gEQvvZV5SHNLSQ7z4zOsU+UznkRUzifY25cRnz/Nhqo4pK5YxLqCed556k8rQO1k+byy9jDN46al3qYvoEn5hmhOsfFov9PT/HktYt9DTyarZ8t5KNmTrGDH7bqYPCcFY0Y5GpCPnu7d5e0sR/easYMnUQViX/cDzr+/GxiD0fEn51/PsqApm8X2LGOxdzsfPvswZ83Esv3soDQc/YWuhHROmjUN6YRPfntKSNP8uxgWpWP3a2xRZx7Jw4Rz6emoMFr016VqS7lzIIGkOb77xNW1+47l3yQx6O7az+4t32HJBwsQ7FxLWuo8Pvs3CJ2ke8ybG0nLkc97/Lg//sfO4c3w/ug2VhuCb/F2fsjlXR7+kGYzu42QgLWssJiMtjYuNIgLCe+FuZUyHTIuDhxvitgoulrZg5xdCkLeTYatBbf4OPlql36M3sSsY42qktZIzWz9nzwWInTCHUeHCHr0/44eTMGaBgEDg5hC4fYSeIp/3nnibco94Rg4Mx0JWSurRC4RMXsggx2q+eO5xvq2L4eXnl+CvyeCfT71JY+z9vPTAFGyrdvL0k2/TNuAhVj4wDk3GOl77ZDcKl1D6hPrh7hfByEEBXN7xCe9uycU2uDeh/t74h8czbGAY9hbiq9aKmqxvePJv65DET2HSuBEEqTJ5/YX3qO49m7/dPxvnqoO8/Nz7NPSdy5P3T0F+9DPe//YUYs8wwgJ9CYqIJTbCifyv/8nKTbVMfuwRZo+Ix0PSwdE1b/LRtjykfmGEBvgSEN6foQPCcNAnqtWvB1UzO996jFXpGgaOHoNTzV7WH9cy/S/LSHBr5PPnXuWCw1gevn82AyO8UJcd44M3Pya9zoKgsBD8/QOJHjCYSF9HLLqFXntVFt988CG785px9HDH1kxHk8yK4XfMYlx8KLYWPd12agoPruatTZcZtvBuxkS5krXhNdZmS5l99wIGhTpSk76F9z/ZRLHGkZCQQPxCIukfHYpx6S5e+td6jPsv4YE5cTQd38g3+wqwDuhDdF9PivdtJLU5gGXLZ+OlD9QokuPp60j12UzaPOIZGiIi+duvKXcZy30LJhDenYhP0VrC9o9f4ePkNsbMWcDUkRE0pq7l1VUpuI2Zw8KZE4lwUHN651q+PVKJd/QA+nibcfF0Nhrv/owb2htx2SFee/UzqrwmsHzRNPw703j7jdXU+k5g6YIp+LYe5a03v6TefyL3LJlDfIBDV5SqTkFJ+g4++2ILFzqkBAQHExjai379Y3DszGPDF1+TUW9OREx/gkQX2bL7AiF3rGDxtGhKN7/Dh1tzsQ/tz8AoK7J2bOe8rg+zF4zF/OJ2Nh6pwSemPx6KAo6ebSJyzJ3MG+HLqY0fsi2nk8ghExgVbUf27rV8n6lg0Iy7mTPYnfMHv2dPVj3eveMId9ZxsaAYU98Yhkb5UJ7yFR/9kIv3iAUsGt+b6pQv+HR7Pr4jF3L3rJH421/LP9lYsI9vdpzDKXoE4xMjkaqayNy7kXXfHaBSa4Wbsx1atQY7vzgmTRyCNmc7G/ZdJGTSPGaOjsG8tZIzh79l9fqj6LyGMn/RHcQGu2KpX3eyUnZ+8z2F+JE0bTyhdj2+TNyc957QikBAICAQ+NMQuH2EHnIuph0io7gVK0cXrM2NMLHyok+EDzSXkHE8gzK5NX2ie2OvqeD0mfMobIOIj43ArCmf45kFqOyCiY+PwtWkiawTR8k4V4Za4kZkXH9iwr0xbSsh7XAquaWNmDv5EzNgIL287TE1ueaUUrWWc2zffopUDvTqG42nSQ1nzxbQaeVLTFxvJE0XyDxzHpmVL7H9o3A2quNMaipZhbWY2PsQHT+AUGdjirNPklvSiUtoJJGhgThIxagaL3Pi2HFySxowc/QjOj6eXt4OPfamaagrzCAl7RxaW2/8nLRcLmrGI6IPXhI5BWfP0WriRK+oSAI8HDE3VlKam05aRi41MjE+YdH0i+mFi7X51XxrsvrLpKedoqRJDkbGGOnUaCxcie0fR5CH/t7XO+Q6ai6TX9aCa0AQrrYSWkoLuFwPPsF+OFpZgLyJ81knOZV1kRYjW0L66l3BLsiqCjidW4zOLoCoPuE4GtVz9tQpzld1YuflhVl7A60aKSGREbiJmykorECmM0FkJsXdPwRvKxn7Pn+bk8bxLJw5hnDPrlwdyo5a8k9nUlAhx9kvmJAAF2TlBeScr0Ds4kt4r1542luia6sgNzuPynadwf0rsrDDJygAN2sRzaX5ZGZfoNPCk8iIYCzlFWTnnqdT4kVEeDBSWRnZuReQSb2I7BOJj5MVVwyiGnkThdkZnDp7gRatFQGR0URHBuIo1VFZkGVot9XIDntFHt/9kEvA1HsMAR3WDXmkHc+gstMCryB3aG6kVSUhoFcojtSTczqPJrE9bnamtDa1YuEWQlSYJ/KysxzPLkXk4E+Yny1t1UUU16lw8Y8kMsQT085KzuWdp7ZdZ8glaGHlgLevL45mCkryz5Jb0oiVVzgRPva0lp/jXEkTVp696BPuj6NV9xcKfZx1RwVHdu6hGHcSEocSZKvhcs5pzhYU06oyMqwfjZEYF79eREX4oyo9TXp+HS4R/YgO88KkvY6SS/nkX64FiTMhvcLwcXcwpLOpyz/CrqNF2IYnMHJgyA0DOf40b2hhoAIBgYBA4DcSuI2EXhcJVWcrrTIN5pZdpbr+88qyWuQdHaiNzJBYiK/VqNXqc7DJMDK1wFws4kalazVKOUqdCWam+lJhv6AH3W0itsDccM3Pz6pOq0bWKcfI1Pxn7q9DpVCgNRYZasJq1VpMDKlRfq5RHWqFDJnaCAtzM0S/tcCoTodWp+vak2VkhL5Sg/7PlX93jUyLUiZDqRNhYf6j/YA9hq4fq1Kpwkgk1l9iSNuh/2NoQaVAplBjYmaOmdiEtop8jp/MQeQTRUy4H7YW/4EVSKdFLpOhMRJhZmaK6N9NxK968LQo5TJUWhPMzPSMr8yFDo1KgUJthKrwB158ey+2IxawcNoQPMx1aJQKVFpjw55Dfb0LYyNjjA190qFWKtFg0j1fOjA27lpremYqDUYmIsQm+nm/QUe1auRyBdrucZr8J+PUqam9lEVGbgVSr3D69vLDxvznmes0KlQaXXe/fi4DspbO5gqyT2VRq3Oid0wffB1+FNH7q7gLJwsEBAICAYHAbSf0hCn9cxLoaKqlsUOHraMdlubXLE+3Ag1leyOFKV/w0kcHsBqygBULJ9HLRXrTqlj8Xgy0yg4qS8to1Zrj6uFuqHX72w4NbQ2VlFd3IHVwxd3Z9oZJsH/bPYSrBQICAYHAn4uAIPT+XPN9247WUOLVyPDfLXfoK7Vcyj5OalYRpl59GTxAXz7P8pYQORqV0mCpMxGLDdHnv+3QoVYp0WiNEInF10d+/7aGhav/9AT01nMlss5OVIiRSiWGbAXCIRD4MxAQhN6fYZaFMf6hCWjVSuQKBSq1BiNjMWbm5pj+jvWY/9AwhM4JBH4HAlq1nKaqYvJyzlHRosEpLJ7Evl49qr38DjcVmhQI/EEICELvDzIRQjcEAgIBgYBA4PchoFF10lhbSVHBec7l5NDoMZz7ZvTrqigkHAKB25yAIPRu8wkWhvfbCGj1hX71hz6oxMjIEPBgCDLRag0BEvpAE73D2JA8+hb+0NDvt2tuVWBqIcVSeq2ShX54f4RxXeH8n/ZFq5bRVKvfx6nFxtkFG5GKToUWsaUNlqb/RRfevwP6R4H9k0dGh06f9Pq3PUr/9at79lqnVdHZWseFzDQOHc2CXhO5d0Z/LG61Qf3XKQo3vB0ICELvdphFYQy/DwGtivrSfLLzCmlQmuPmH0pkoL6mrpjW6iLy885R0QrOfmGEB3thJ/l9g0B0GjmNNRWUVTagtbDH08sDByuL3xy0oVM0cTHvHLUaWwKDA3G1MTNEr9fX1dEs0yC1dcTJwQaL6yqOgFreSl1tHc1tcn1QtOEwFkuwc3TCwUaKuEfaof9ognQa5J3ttDY306EWY2vvgJ3Vjcup/X/td9Rd4siObZyqNCF+whQG+YgoulBMh7kbIcG+2Jr/drGnUSvobG+lpU2ByNwKewdrTLsjmnVqOa1NjTQ0taERWRgY6SvhGKNB0dlGU30DzR1KxFb2uDg5YGn2b6LGtQpam1uRacTYOdnyW0Jg9NsGOtvbaG3vxEgswcbRAUl3rnH979pbG2lobEGJGbaOzjjaWqCRtdFQU0Nju6L7W4ARJqYW2Do44mRv1cMdqkMlb6ehppbGNhlajBGbW+Lk6oKd5bWcjP/f3P309/qocxltzS10KLSYWdthbyPpvq8+60AHjbXVNHZosLCyx9nZAYnYCFVnM2XnM0k5fJxSuRfTls2n97VyL7++G8IVAoFbhIAg9G6RiRK6+T8goFPTUnGGb1d9TEq9L1Nnz2RMP3+szEW01xaw9cs15Ku9GDZmDP3DvbAyv5Y4+6b3Vqeg6uJZTmVkc7GomLI6OV7RI5mUlECgi+Uvs7Z0B6xc3zcl5WdTST3XgEt4LLHhPkiUtZxOTaWgXoXEFNplRnhHxhLTyxerqxVTNNQVHOGHXUcpqJJhamaCViFDIXYgfuRERg6MwN78l5hL9J3SH9efq9PKqSm6QP6FEtq0pjh6+BPk742T9S8Rej9tU95czsE1H7I5q52E+SuYM8iTiux0zlxqxT2yHzFhHvyi7naZd2/QZx2K1hrOnUphT+ol7MIHM2NiAo5mxqDppCz/DGfyK9BaWCBvrEVp6cegoQNx1dWQezaH8jYdZkYyqmvbcQqJY0j/Xtjpr/3JoaWlPJuDu1NpsI1g0oyhuPwSzDdckDoUbQ0Unknl0JEslJ5xTJs9Dj99RTuNnKrLeZzJLkQulqJtr6dV50j/4YOwbspl95Y9XGrVIBKZGFIdacR2RA6byh2jwrlSEA/kVF7KYt+2/RRUtmNkaoatewjDxo4iNsD5F++P+8my1aloqyshff9+TlxsIWDUdKYOCkK/MlQd9Zw/c5xT55uwdbJG1tqJXWAsQ+OCkZjo0KqbOXd8D9/vKCHhwUcY7v5bZPJNf8qFBgUCvwsBQej9LliFRm8bAppm9n3yPJ9k2HD3isWMjvVBnyO6tegY3247jU3EYIYPiMBR2rNCyM0fvVZRT/6ZXCpaVIhESnL3beJwmQ1TVyxnSkIoll2lUagtuUh5szGuXt642ku6SuOhpqE4n6ImEe7efrg7XPso1rRcYtfWA9RJgkkcPgA/BzGVGdv54vsMw9gS+0o5vmMPZaa9mDptPH2v1CnTqajKOULKmWI6TKxxsDSmuew856shZuQkxiREYGVAoqWxtJDiBiVOXr54Ol4RpRoaKy5TVifDzt0XT2fr7r7qdZScsrzjHDqSi9zSi4je4fh5ueJoa3U1OblW1U5Z4SWatVK8/P2w7y55p1O0UHSpmDYjK3wDfLAx7TZPaTrI2PwZXx8uIWL6Eu4cHoau5jyHDh6jxtSX4SOH4Gt77UPf0P7lIpqU5ngF+uPQo/2SyyWG+/oF+V5rX5/bUNbKxbTtfLx2L4SN5dEHZuElMUHTWMDOb7dwqtWRpKkJtB/fyf7cTvpPnk2YIos9J4pw7z+c/q4qju3cztk2Z0Pt4sRg+58IeGVbPbnJ37Jq7UGInsmTT87G9zcIPZW8g+qz+1n3xUZyrYbwxAsr6C0BZWsJx3ZtIblAR8Lk8UiLj7D7cD6+4xaQ6NHG8cN5GNnbIzE1orm8kEuVMkInLGZ2gg9XnwR1Exey09iXfAkLRzfsrMRI7NwIiQjH18nq6tiUrXWUFhXTauFFZLBr9/U65K31lBWX0SlxIzTArcd+Og3ylkrSd2xk3Q+ncJ/+Vx6fGYdEp6DyXBqbv91Fg+dwZg10IP/ofk7U2DLlzkk4y8ooa9YYSjVWNkoZPH4E3tLfbsm9+U+70KJA4OYSEITezeUptHbbEdByYed7rFxfyKhFy5g2LBJLTS2pO3dRiC8JCXH4O0l/mUXtOjZ6F5PcEGmrvWIg6vF7IxMxZqbiqwmsdao26ptkiKXWWEtNKd/zPivX5BA+dykL9XVou4VedcEJ9iZnY+TRh8TBMXjaiWm4fIYDB9Jos+vNiGHx+DtdSUKsoy57Hxv2F+AaM4KkQb2wNm7k0Jdv8fUZUybMu4vJ8XakrnuXr1I7GTXnLqYPCcLgVNQnl25tpF0jRmJlhYVRB7nHDlHQLKFXvwGEuV8RdFoaCjPYfyidTvswhg2Nx8/JgpbyPJIPHKNW7M2QxMGEuF8Teh0Vp/lu7UZyZO4kTZ1CfIgbUjPRdelWdOpWzqUd5Fh2LW5RQxkcE4StcQeXso6RfKoUu/ABDB8Uif2V/Xd6obfpU9YdKSXSIPTCMVc1cnLvDlIvqYlNmkBCqPNVsalVtVKQnsKxM5U49xnK0LgQbI3buXw2jeT0IqxD4hk5pM+19rvnrvn8ET5b/R01zgP4y4ouoaeuymDtx6tJbvbh7gfnYJG3jx0n64gYPhKLczvZXahj0r33M8bPmOPbVrN652Uipj3AvRPCEfcQcTplO2UXz3EqeTf7juVjEj2VJx6bhc/V/Ns6NGolCqXqxmvK2ASxqSlifQL1HmtNXZHBd6u/Yl9HLx55djmREpA3nmfHus/YfsaE6Q/dR0DLKbbvPI7jiMXMGuiOXAY2dlaIlPWcyzhJVqUpA8eOwN+mh8u5s4YLOafJqDAhODgIR1sJDk4OWP3ILa1sruDMsf2kFUHsqCT6h7qha6sh93gKJwpaCBoylmF9vDDt2WmtjMsnd/PVVzsxSlzO47PisJDVkbl7A59uPUf/+55hcZQZ2Ye+4+P1mQRNXcZIlyYK643w8HTF0dULHzfbX2xVvO1ea8KA/lQEBKH3p5puYbD/CYG2rO/42yvbcZu6lLsmDsCk6BgHzjTiF9OfqCB3LP7fvWj6SiCddMo1mEolmJuKMda0ce74EU7lFdGi1G91v3boAw+k7pEMHRRDgJt11+8MwSD6H/Sb4lWc/+FDPj3WzoBpsxkfH3DVXaZqryXvRDIpZ8pxCI0l0sOE8xkZlGuc6D90GFFBbkivul8V5O7byM6sNqJGjWNYX19M2y+y7q1X2dsUwoKlixkVbsu5HR/y+jdZ9J6xmMVTB2J9rbDHVY9rR8UZ9iXnIfaOIiG+Fz2MY6hljVzIPELKyUuY+fQmKsCK0rMZFLZK6Ts4kX7h3lhfdVN2kLP7S9798ghGPn3pF2yPSichsG88cZEBPfbSaWituczJlGTOVuoIjorGw6SWM6fzUTn2YljiAILcbA3WV8NxI6GHigtHt7M9tQifhElMGhTUQ0xoaK29zKnDh8kqVxHQNwZv0wbOZOShcAhjaOIgQtx7tH9V6B3msy82UeN0TejpOms5uWs9X2w6iszWG193Z7xC+zEi3of8bZ+yJrWagfMfZF6CK+cPrmXVpnMEjrmXx+b14yoWnZqm8vOczr5Ea1MtBZmZVLoN49EeQs8gBAvOcDwjm+o2TXcVla6O6XRGSOy96NuvP32DXbvEevehqsjku9Vfsr+H0NMomshO2cJXa3dSY+ZBkK8bTp5hjBw7mjBXyZUraSjKITUtF63vAMYNCKJnXIuuvZb8U4fZnX6BTpUOeYfS4JZOShpGqNs1i55+/2JdSS5Hk49SJLcnOr4v0qbzHD9dgl2vwYwaHI27zY9crD2EnnHich6bFYeosZiD33zKV2ltzFv5Dyb4i7mYvo3339mKeMiDPDsnDLlSh0RfNcm8R7Wj/+SlIFwjELiFCAhC7xaaLKGr/xsCuto0Xnr6Xeoi57F0YgQNuRm02gQT2zcUF+tfEIChU1F/6TSpWY14R0URHuCKmbaT4tws8ouqaFddL/T0os7MKYCoyBA8HH5qLZTVFrBr8y6qbSJIGjWYwKsWuiuapo68kwfZfSCdkiYlzsH9GJE0kphgNyTX1SZu5eT36zl0yZhBE8YzKMwdk4ZcPnv9dZJVfbh72SKGB9tyce8qXll9lIApi1k2KxGHH3u7NK1kHdhORq0l0UMSifLpFqc9pksrb6Ig4zD7D6Ua9vTZ+fZhRNJo+vXyxqqn2UpRxvZVb/HlsXZiRowh2r6RYympVJv3Yub8OxnRx62HFUZLW00Rxw/s5vDpczSqrQmJSiApKaFL5PVcLjcUelB+aiebDmRjFzWBO0ZFXg1E6LpUS1ttMScP7iElI5cGjTXBfQaSlDSEYL3Iu8FybD5/mE9Xb6K2h0UPjYziMyl8v2kbJwoqkBlbE5k4nbumJaAtPMRX63dSbRbE0AFBdJ4/woEcOYPufIQHpkReFZ6K1ipyMjMo6ZAS4qTi2Nbt5NkP5rFHZ+HdLWZ1qk5qSy+Sm3+JBpn2ulKKeqFnbu1MUHg4QV4O11myVBUZbFz9FQd6CD2dVkFlwQm2f7eJw2dLadeY4tdvIkvumkKkR9f8qjtqyT55jNOlEJ80hgi3KwKwW1yqZDRUFFFwqYSm1mYuZaVxIr+FPlNXcN/0AVj30G76QKP64lxS9u3jaE4FxhJnIoeNZeyQKNytb7At4gZCz6juErvWfMSGTDXLXl7JKB8TLmXu4oM3NqCKu4+3Hk684Zz9b94qwl0FAv89AoLQ+++xFu50qxJQlfDl889xWB3H5IHeGJlYEMn8zmUAACAASURBVBgRRbCXAz8KRP2ZEWpoyNrCZ3saiRmdxNBoH8Q6JQ2VZVTXt6LQ/NR3K7Z0xNPDFVvp9UJS3V5Lzslj5NSKCO8XT6Sf8zWrzzUbDTW5B/ny0284dllOn3FzuXPKSELcLK/tgzOc28LxTetJLhYxePx4Boa5YdJ6njVvvsb+1rAui16YLfk7P+K1dZlETF/MkumDrln0uu/XWpTG5h2ZmAUNJGl4NA7X+diudEpLbUEqm79Zw67TjQQOncFdc8bR29Pmerd3ywW+ef91tpW6Mfue+5nYS8SJjR/y4dYL9Jm5jBUzr7+/XkCe2b+Jr7/fyUWlF2OmzeGOsf1xvhI6euX2PyP0KjJ38d2+s9j0Hces0X1+JPRA3/7Zg1tYt+kHLig9GT15DrMmxP+0/e773EjotZVns3fnforUTkRFOHHp6B6OFKgZOGsJs4a4UZZ1iuzCOoxFaopOHye/w4U77n2QKdFuXfOlU1B8+gDfbzlIvTSAMJtmUvcfpcQmisUr5pEYFoSjXjVplLQ21lJZXUeH3kp83d49I0MksLObG8520uvWwY2EXmftRY7u3U1mnTm9o/1pOH2QQxlVhE1YwrI7ErAXqagtPM2h5JMoPQcyZWTsdcLtJw+CTkl5ziE+X7WOUpvRPPfEfLyvmoYNg0TeUEzqrg2s3pSG1qk3U5fdw+R+3oYgi58cN7LoNRSz/5tVrDnezoIXVzLeT8TF9B/44O3vEQ39K6/cEy+4am/Vd7DQ799EQBB6vwmfcPGfg4CMlI/+zrvJLYRFxTJizHCiQv2wsxCDXrBV1SIXS7C1kqBVKBGZG9NS04SRpTXWFsa01lVRkLKRA/WBjJ+QRHywHehdt2kppOcW0fwj163eoifx6M2whBgC3a4JIa2ihUs5meSVy3EP7UOotz0iHV37rq4oTp2SmouZHDh4gnpjB9xsdFRXNmDpF83wwbF4O/YUe52c2fkte/MUxI0Zz5DeXojVtez97E025EqZumARE/vZcfybd/gspYURcxYxPcEfIy2YiERd+wfl9Rzbsp6USglDxk+8bp/b1bWhU9NQkkPywWOUyyW4OZrTUFmDyLUXQxMHEOhqfe0DWF7K1o/e4Ns8K6YtuY874t0oOvQVb687htvIeayYMxSbbgGjkTdxMfMYKacuYmTnho1RO1UNKnyiBzMkLgxHSQ+bm6bTEIzxzZHuYIzEMMzQcDltO1uPXMQtfiJTh4ZeF3mrkTcbIlJTTp5Ha+OKnaiTqnoF3n0HM7R/+PXtXxV6R/hc77rttuh5WhhRnLaZT9buwyJuNn+9azCtp7by8erddERO47H7x+Oo0qdlaaLw9CG2bE9DGzCcRfMn4GdlglqtAWMNtZeySU/PpdnICrPmiyTvP0KpTRR337uAEb0CcbQ2Q6dso7TgDGmnzlLdqsW4h+XV4Lp18Caqf7zBddvTRqbWu26/+KrbdXsPERY6arMPsvbL9ZR5TeCxByYiKkxm7er1FFkO56+PzcNLU0X6wR2knJOTMH0eQ4LtDIJdq1WjVun7LEIsMjbkmdTnnTQy0lF3KZ3N6zdRIhnEX1ZMwe1qEjsdspYqslOTScurxsrDB6m8moo2C2KGJzGglyc/yX6jlVGUvoev1uzCeNg9PDYzFrPOGtJ3fM2n2y8y+MHnuKuPKTkp3/HhmhME3/kMD43x/w/20v453nDCKG9vAoLQu73nVxjdTSJQtONVHv0oDZ+R87lnXhKBTpYGcaKWVXFs614qbQMIdxdTVdqGV28XKk4XY2xna8g9Z2YGBft3UO46hEnjR9DL2RS0CmpKL1Ne3YRM81PXrdjGDX9ffZ48c8OHk07RTG7qLn44lIPO3o8QPxeMVO2IHMKI7ROOp6M+klZLc1k2B/akUKZ1ZcDwRCLdRBRnpnAwvciQ8mNEQlSP/U4aytN38N3hYvwGJjE6PhSJiYqStE18tiUHt7gkxsRIObr5ewoIYerUkUjKj5NWrCZiwDDiQhxpyN7HFxuOYBo+gllThuHZFWp73dFemU/y/gNcaLMhZtgIYv0sqc49yv6084h9Yhg1tB8+Dt1uP10Hufu+4fPvz+LSfyJ3JIVTnbadvbntRI2dwYR4/y6RoneHnj3GgaPZaFx7M3xYf1xNGsg8fIiMMjXhA0cwJDoAy25XtbqjjiPr3mftkRIiZ93H4nGx2Bq3cXr/dpJz2+g9ahLDe7tfFZw6jYzS7FQOHj2L0imC4YnxuIuayTx6kIxiJcEDRpAYG3i1fX2XtGoF5af38MmqjdQ5xXPfXxYQ5mxFw9ndrF6zjSaPYdw9Zzji4jR2Jucg7j2B+eMjMWprorLoHCdST1CicGTwuIkMDLGnLv8kh9PzMQ9MYHhcIKYaBUqVkpqz+1nz+QYuOSXyyBOLiHKwQqwfp0ZBc20lJeVVtCmut+jphZ6pxBZ3by/cHK/kuusK3tAHkHz92WqS5ZE89PQDDHSV0Hb5ON9+tY6zxlHcvXgSDi25HDiQSpvjUBbOHYg8P4XvNu6hw2csS+ePxkUf36NTUHP5LCkpWRh7xjF+gAfFFy5Q22mKq6sNLeUF5JyvxiV6NKP6+V0V1eqOevLTD7E/vQznPsMYNSgMcXMhRw4kU9jhwKAxY4gLdOzhdtUa9n3mHNjM59/swWTocp6Yl4ibREt5dgob1u+mM3QKCwY7kHNwO4eKzJlx73ISvKU36W0gNCMQuLUICELv1povobf/IwLt+bv4fOdl/AaNMXzAX9Ez+k3rR9et4YzWFidTJSWlzQT1C4R2EdqWYppEfvTr40jOnhR0vYaSNKI/7ha/PqWDqqmQvZs3si+zDGOpdVcCWJ2I4AETGDMkFi87kcG6WFlwmjMXW3ANiSQ80M0QKKKVNZCfcZzCTgci+/bB3+XaXipFTTabtx5G5RbF6MT+uFmJUbeUkZZ8hMIWI2wl0NiswqN3PAPC7MnZ8RXbclUkTJ7F2GgnzidvY19eB5FDxzCsr88N3Mha6i6cJvN8Ndb+fegT4oVU31VFM+fPZnKxwZjgyL4EedpddSd21hVy9MAhChpN8PZzx6ijDWM7X6Jj+uBp1+XI06paOJ95isvNJgRGxRDoorcKaumoKyIjMx+FtQ8x0eE4mOvluI6O2mKO7djIwZw6/IZNY9LwOJw0FaTs3c8luQuJY0cT6nwt7YxW2cKFrAwu1YN/dBzBBqujlo76Yk5n5tMh8SIuLgKHq6YmHcr2BgpOJfPDrlTarQMZM2UCUUHeWMjLOXn4IKcud+IRFIS1th2ZsS1h0TH4SuUUXczn/KVyOk1sCIqIplegB1IjORePb2fjzpNIo6ezcNIA7My0yNsbuZh+iF27j9Jg35vJd0wmxscJ8577HH/xM6JD0dFM8dmj7Nl9gIs6H8ZOnUZCuCcSdSPZx5M5ml2DY0AwzmZKOpSm+PTpTx8PI86l7WVPWhXhY+cyNsql28WsF9+H2LA+GVHIWJZN8ifj0F6OF7TiEuCPs4019u6+hIUG4NDDta5oqiAvK5MitScJA/rgYmli+CJUX3qBrOzLiHz6Et/b55q1Vaemo6GUjAN72HMiF3HoKGaMG0q4tz0a/V7Gk0dIL+zExc2GjoYmpP5xjBoUifUNtxT8YljCiQKBW5aAIPRu2akTOv7fJKDtrKO8XoONvR3WP8rqf37nGrbmVWHj5EFHaR4q5zBiYsKoS91BveNA+rk1sePARUKHT2LisEhs/oOSWxpZAyVFZdQ0taPW6gwuMWNTKW4+/ng429GlZzR0trWi0IqQSKWYXY2u1ee/baW5Q4u5xBKpRU+XZhv5qYc4WaomrN8gooJcMTXS0dlYTWVNPW0yLeY2Dri5OWNjpqOu7BLlzTqcvHxwtxHRUF5Cg9IUJ3d3HG5Y7UCLrLUVudYIC0srzEXXRK5a0Ul7h76KhASJxKzHvjEN7Q01VFTVI9eaYGFpjYOjI3ZWFlcDDHRafdWGdjQmZlhaSXtYezR0tLWh0BgjtbLETO9eRoeyo5nqinLq21RI7N3wcLGh9XImqVmlWAf1IyE6CMsexkidRkl7WzsaY1MsrS2va7+zrR25GiTW1phfjbjWoVZ00FBbRXVti6H6haOrO872tpiLtXQ011FZUUO7ysgwB7YOTjjZS1C1N1NbXft/7N0HeFRV/v/x99RMyaRXEiDU0BJ6b9IUsKMCFlCw97Lr7rrq/rb4Wzu6uqsiVVFQUFSKivTeeyCUhJAQQkLqZDK9/Z87QQXX/f0dRJfR7zyPz0PMnDvnvs6dyWfOPYUGn5b41DRSv95ZIujHVnmS4rIqtAnNaJmZhF6t7DRhp6biFOVVdfj1FlLTM0iJt/zAsaLffcc07jBRW1lOxekaXCoDiSnppCXHYdSqcNlqOHWyDKs7iN4YTUx8IinJcej8dipPnaTCpqFJVgsSTV+3qR97bTnHj1egjmlC60wzp0uOUXSyFk10IimpKaSkJGP5zkLQfreTBrudgCGe+LMCYFDZtcNux42OGKUNvhlz6Mdtr6fiZBlV9Q7UpgTS0tNIjjejwY/TVkPZiTLqPaA3xZKe0YQEsyyM/HN+XsprXVwCEvQurvaQ2kSgwPHVC1h8uIF2ndpRl7ee07FdGDKwNQfnTydf24HOSfVszq+j0+AruWJAB2JDqezieXjqStm7Nx+rLpVOHduSFtvYsxUMBpThgqhU/2kfXyVwNi748lMMflLCbOPrK2O8LqyXu+4k+QcOUaNKpH3H9qTH/pAdN35kHYJBAmf2s1X2TFYCqLKXsvK/GvdKvsAn+SOre+YiCH2p+Hqf52/+n/IPpV0uxGv8FMcIWQdApTln9vFP8VJyTBG42AUk6F3sLST1u+gF6k8c5YRTS2piDPXlpXii08hMs1Cet40Sl4X0GA219U5iM1rRMiMZ43ndZvspGYI4605TaQtgiU8I7UP6S394bNVUWV2hvWWTYo0Xb2D5pTeEnJ8I/B8CypcguztIpTVAcoya6G8m8ITHpswPOl7hx+oI0CFTi+mH73cY3gtdpM+WoHeRNoxUK3IEggGl56Cxd0PpsWnsgVJ9s8ixKti4O+pF2WMTOcxSUxEQgV+ZgMMd5LOtLlbu9XBtnygu7/ntONofSqHsPFRy2s8zHzZQW+vnoTFmBuf85y+z/gAUVfipbQjQNElDWnz4Y6p/aN1+rudJ0Pu5pOV1REAEREAEREAEfrBAtS3Ao9OtfLHTw/9OsHDXZecuyv1DDuT2Blm4ycWdr9SFlob6n9ti+M2Y79+2Unnu5zvdLNrqCvUidmmp48ErzKTGRXbYk6D3Q64UeY4I/AgBZaybP7QemgaNRi23CX+EZWQVDeL3N+5lrNEoY8Uu2hFt4bMq13To3FShNRXVP/upBQn4/Si9L2qN5px9kEMnE1TsfQRQn7EP/xSlxH9fQOnR+2KnixNVfkZ2M9Au8/v2o/m/62m1B3hkWj1zVjjIydLx1wkWrujduGzV2Q/lI3rbES+/nWnl4AkfOo2KKBX864FYru4Tfk/if1/v2xpI0LuYWkPq8osTCPqclB/PZ9+B0yR0yKF9qyZEX4C/ioHA17eIv0umDEJvnCBxTq4I+nG7vQRVWnR6Lf/f7XkvopYIehzU1lRTY7UT0JqIT0oiwWIiNKH2Qj2CPqyVp6iq92JJTg+N2/tRhw96sVYcJ+9gER5TE3Jzskk0f89WXheq/j/ncfxuak8VceBQEV5Lc3JzO5CorKP3sz38OOoqOHIgn1OuaHK6diYz4aylcbwuak4WcuBwMYHEVnTrnE3sT0QfpHHC0HdDfMDvC73fNHoD+rO3HVQCsseNO6DCYDT8uGvsZ/P+6V9IMVRCXXldgIRoFfHRje8+JXxV1Pkpr/WHFuBOjlGhjLezGM9+TpCq+iBOd4AovYqUWA3as+a7nbYGGPSHKurtQR65yszI7lGoNSpap2kwnLXkjvL6Ly+08+w8Gx1aakmL17B6m5s/T7bw+HXRPz3CT/gKEvR+Qlw5tAgEPA0cXjOXf72zg1bjJnHjqD6kne9kDL+yC8dxCo4WUKNJp1OHbDKTTI3fTIMuKkuKOHLkOC5zOtnt29DkzFZXPttpiopLqaprwOkOEpOeRZsWGcSevczKRdpUfkc1x/IPUlBWhz/gprLGTlzTTvTrlRPaZ/iCPXwN7F/7OesO1tLukisYlJNxzu4RYb9O0EVp3gbee28J1fFdmTx5LO1TftY0FHaVf3ABr52SfSuZO38pp+MHcfc9N5Md94NLX4AneqktPcBncz9g48kYJt7/AAPbxnxz3IDbRtHOZcxb8AU1TUfx8H3X0/xCdsgoyxjVn6bw4CHKrAFS23emU/MzCzoHvNiqSzmUX4QtoEGnt9C0bTbNk8wEPI17EReUVOHT6EJ7D7dtn03ir2xigD8QpN4RDPUCx5qV3VMITZL4dIub9Qc9ZGdouLavgawULQdLvLy/xsnhEh9GvYqmaZrQZ1h6goZ+7fVkJqrZcdTL7mM+au3+0PEGddAzqrshtDPMyWo/y/e4eWhqPYkxKsb2N1LvDOJ1B/ntDWY6Nvv2G0CDM8jjM+uZvshOp3Y6og1qdh/08MoDMdx5WWQvti1B7wJ87MghROA/CQQDPqq2zOWpF7+gybi7uH3MJWSe78Ktfi9VJbtY9N5sNlizuWnieIbmpp1ZrNZF+aEdfDpnHvs1bbnu5rEMapeONlDPgTUr2FxkJy2rCd4T+zlUG0O/4crWUhmcx5J+593Yfo+DqorTuNSG0Lp45ijt/+c2to/y/WtCu4Gom+TQp1MKJw7kUemPp9fAfmQ3+c4+ueddM2WnDRfFeTs4cKKBjE496ZSV+CP3RfVTW7iDWdPmcFTdhnseuJPOTX7Y+KKAq46TZZW4NXG0ap58Udzq97sbqCovpz5oIKNZKo7C9bw/ew573b149I/3kpPwY/DDLRvAUX2Mz+fNZuE2OxN//z+M7Pht0lTWQDx9aB1zZ81iT9Rw/vT0JFpd0KDnw15TwpbFC/l0/VFaXv8A947KwYBSrxK2Ll/CllMWenROo/zQQeoTujL2qn5wah9ffr6K+rhs2iX7OJR3nOQ+13L1gJbfv59vuCwX8fP9flDG2+0u8pJf4gv13MWYYExfI22aaMk/4WX8C3UUnPSRFqdh3CVGHh9jZmeBlz+8U8/eAh86LZiNajRa0GsIzZ5tlqph+2Ev5dZAqBdPmRfXPkPLv+6PJStFw8zlDt5cZCe/3E+UTkWcWRXqJezfVsdzt8eccyvY7gry1Hs2/vFxA1FGVSiAKl8lZz8ex5h+kf0l7RcX9HyeBqxWB15fAL05njiLHrWyiKbDjtPpQx9txmez4o+KIc5iQPNLGjdzEb/Rf81Vc+V9ypPPLSL+qolMumYwGecb9ILKvvVlLH3zOeYeSOKmOyZxRe+mZ27/BPHVF7P4jVf47FQS1026jZFdmqJrKGDu69PYGWzL9TdegaVwCdMXF9D5snFcP6ILFm0Aj9uJ0+lRNs1F5XPjcLjRmGKIMevx2eupt7vQmmKJjTGjU/lxOx04PQG0Og1+jxOHK4gpNgazXoWj3kpD6OdYYszGc24RKz0txw7sYt/RMtRxmbRu04qm6UlYjMp79PsedvYsncWMJYVkXzaBiVd0IVhdTpXNjTk+FoMqgC+gRqdX43E58QY0RMfGYTboQ6+rbEnWUG8NLc9gtMRg+aY+ysLDDuqtVhxeMFliiTZo8DgacPnVmKKj0av8OJ0ugmot6oAXh8MFejOxsRYMykLUwSAel4OGhga8QTUatRq1WkuUyYjJoA+FM+epA8yd9Q676+K5/pZxtE0yEmWKIdZiQnvm3rlf2efWbsPhDqAPLWatoSJvLZ99uQVfRj/GjuqGUUNoPBxqHUaTGaPyV+7M2naKv93uwKfSYTJHY9AEcDQox/OhM1qIUV5L2R3N48LeYMPpVRFljsZi1IYMnN4AGq2GgMuB3RPEGBNHrFn5XPy2PYI+N6cPb2fZsjWUWTpy7fXDSWrIZ+m8d9lY3o7JD9xEltGF2hhDXEw0jet0BwkoCx432GhwBYgyW4hVFrw+c9ivz9vpVS47A6ZoU2ihbmXYgbKVn8dhp8Gl3Po0Yok2hYK4zWrDixazJYYobyVrF73HvFXljP3Nn7isQxwEA6FzsjXYqDy2i6UfzScvaihPPXUrLXReXMq17PChjjIRF2s5U8/z+2QK7ZyyYRFTZyzGeOXjPD2+J0afneO7ljN95hKMIx7kgSGJ7P9qHu+uqeWKeyeTUrSU2Z+f4vL7HqVfYgVffDCTjbW5/OYPt9E6Rk3A78XldOBW3luGKPwNVux+DdFx8Zi1fupranD4NaElkGIMynvPhd3hIqCJwoCbOpsTjTGG+BgTAUcd1fXKz7EkxP2wBbWV8Y5KuDn7tuf56TSW+vp2bGG5jx0FXnYp/xX6QmHO6QrSJEnNi7dbGNndwJp9HkY+XY1B+eYZhGZpGt66P5YWqRpmrXDwwscNeN3QvrmWq/sa2HrYw+o9ntCt2mZJGq7oGxVafuWDtU6On/Qz/TexoeO+v9rJn96pp7IhSNumWvq309OqiYa+2Xp6Z+tC4e/rh8sbZPYKZ6hXT+ndUx7K+t1PT7Bw6zBTaPbtzz4U9cc0wFllf1FBz1N7nG07DmALGlA5Kiit1dN58FC6NtVRtGMlS1blk5zbGdeRfajaj+S6YZ2I/f/2KlwgaTnMr1bAuf8TnnxuMQlXnx30gtSXF3GspJx6ZZuF7zxU+liat2pBelIM597ptbJ6xvPM2R3NmIkTGN3r66AHeKtYMe1VPi6K5vJbbuayzk3ROUr4dNq/+Gifh17DL6O1ppT9J/x0HXwpg7q2wICL8sI9rFmzjTpjBk3itFQVF1CrSaFDu5aYvac5fPAIdfqmDBg+hC7NTJTu2cia7UVEpTUhXu+kuOAkmpRWtGuZiq+yiANHStFldmHYkH5kp8d8++EY2u2hlIIjhzh2ohJ7QEtsUhpZrdqQlZH6PbeS3Rzd8BFvvLWQ0zGduXbsVfTJaU1qnBlfXQk71q5iZ7Gd5JbNMDhPU3isivg2PRgyuA8ZUQ5OFBdxorSU48fLUKW0Z+CgfrRJ1mGtruDE8RJKS4spKW8gvmUu3drGU7Z3O0esRroN6Eem5jSb1m3mpMtERmoM9WWFVLhj6DxwGH07Z0H1cQ4eOEyFzY3HUUtFtZOYJu3o2bMzrTITQjtpOE4dYN7M6aw/HqDfoF5obZU0aFPp2qc/3Ts0Re+tp7T4GCUnK6itqcWpiaVlu1bU7/qUGXOXo2p/OZPG9CfWVx1qA3tMawYNHUCmqpYTp2rQpbcm2VPMlq27qdI1pVe3dhidpzleWk5tbS0OLLTv0Yd2SSpOFRVSdKoSq9WKR59KTm4b1OX72LC7CHViU5K0DRwvOoUuvQNDhw8mO/XbW1VeWyX7vprH1HcXU5E+mNtvu5aOCVbWf/QOXx6MY/gVfVFXFlKvb0KfYcPp0ToZnFbKigtC7VxnrcMRjCGn7wA6ZSrXQxBXXTl5W9ewJb+KlNyBXNK7LaqqEkrrfKQ3b4a7aDsb95WEti/rkx1PdckxTlRasdVZUSe1pVduGoeWz2PuqnLG/fZPXNrORH1lKUcOFVDV4Ka2eB+rV23E02E8//P7G4irLmT/gWPUuv14gxa6DO5Pm4TGXhqfq4HTJQUUllv5zq7ToNJijkujVXZz4pSA/fUj4KRk1wpmvLUA//AHeXJ8T/QNFexYPJtXPzrKlX99gZvaaTm67VNefXUJMUNvIrfucz4pbs+fnnmUNtoyNnw2jamLq7n9b//LZdnReBqqOLRjLWt3lhDTtjPJzhIOF1djyOhAtzbxVBbmceh4DZbW/bh6VA90VYdYvXwdxb5UurYwUVxQQJXXQoeuuST4K8jLO0y1P4F+o65mQLuk7/0ypfSAKcuIHDrpo6zaj06nol87XWic23cfynO9/mCoR8zlCYa+QDk9wdC/3d7G8XRNEtU0T9aEAntZjZ/Pt7tZvtvNniIvxZV+fJ4gWq2KrCQNQ7tG8cg1JjKTtLz9hZ2nZ9vok6OnvDZAlTXAi5MtXN/fyJzVDh6dXo8uAPdfE82jV5uZsdzBH2fZiDWreHJ8NJNGmEKzZO94vY4jx3188GQcQ3INFJ/2cefrVrbke7n3ChMPXWEmJU59TsD7+jyVoHuwxMfNL9eSV+jDGKUKhd6WqRou6RLFxGFGurb8iQZ7/sR/HX9BQa+eDbOn8NGxNK69sh/xlLNkxjQK0q7i9w9dhXHfbO5+bDYpV91Bd7MdS6dLuXaoBL2f+PqSwys9O98X9IIByvM3s2HHAU5Z3eeusadsb2ZqQs/B/enUKo1z1wj9OuiZGTNx4r8FveXTXmXh2UFPGSu2exnT3v6Q3aUNGBIz6T3iGq4dOZAWSUZUAS/V+ct59eVpHI7qzOiRA0io3Mqny/dhzB7A8IEdCBauZ9HqIlpfcSu3XtMb2/p3mTL9KzSdLmH0oGwqty5jxb5a2vQfxqCOSRRu+Jw1x3SMnDCZ8cM78W93zfwuaspPUHisiBOnqnB4VJgTm9C2QwdaZiaHerC+fjgqC1mzeD6fLNtCZTCedj0HM3LkcDpnaNix4E1mLy+k+fCrGdJKz77lS9hapueSG25jSDM3h4+cQhUTT83+5WwoNjLq5jsY3cbLti27OOUxk5EWjfV0Jer45nTIimb3J7NZetDHZZPuZkh6Fe+9MZWNJy2MuGY0Gb58vlq1h6j2V3HHbUNp2P4JSzdW0LTHIFLqtvDZV7uJ7XEtd08cScvE6NAf1cagN4PNpwxcduWlGE7vY836XXgz+nLThOvIcB5m/eZ9+OOaE+8+yvqthzDljqRXTCmfLVyJNuda7rmhH1F1B/nsgwXsDXTh7scmklC0jPlL8kgfchNXt7Sx4qsNVCV1pn+LeSyJFAAAIABJREFUKAoP5uOJaUaCt4j1Ww5g6Xw5l2YbOLT/KLpmLYmq2MuqHRVkD7ycvtGHmTH3K9wtR3DtoCzKtq9g6zEf/W+5j1uGtvvmdqKyfV7BuoXMnPMZJzNHcP/kK2mqKWP53GksyYvjyptGYz61mdWbD5M8cCL3TxiAt3A7q1fvwpvWgWTnYdas2UvCIOV3A4lVvpPYq9izcj7vfrSB6IGTeHBMWw59MZ+l++GqyRPIqN7GklV7SOp3Be0DBWzOrycrO5PavLWsL1IxZNyNJBYv44NVZYz7zZ/on1TLllVfsr8mmi49OqAq28OyRUsoy7yGp++/hKp1n/DJQQ2Dh+airnHSpHc/ctMax/V56itDAWvDwVMEzumzUXYEiSKxaQcGD+tNxtmTaQJOis8EvcCZoKeuKWHV+/9i6mob97z6PCObaSjev4zXnplBZZPh9GE9K3WX89JfJtM0WMX2z+fwyjtbuPLpKUzo1QSfvYJdX77DC2+tIGXUPdzQSUP+xmV8uaeBAWNvpFeyi/1rvmR1UTST/voUvVX5zH7lZZZVtOS+O0aiq87j8yWrsTUZws2Xd8ZVupMvlm7EPOhB/nb3UCzfmbCq9LhV1gdCvWBLtrqoqA0Qa1IxeaSJgZ30oV6tGluAWnsQ5bamsvSIWwl2vsYxdkpAtNqD2BxBXK4AKi8M6hbFvVeYQ8/91xI7c1c5OHY6ELqlajapaJehoVOWjj7ZegZ10pOdoQ0d54l36vlghZPR/Q0cLvWFJldMeyiW3m11PP2ejZlfORmWq+eJ8dG0y9Dy2PR63l/hpFu2jncfiyMzWcOMrxz87X1bqOduwRPxNEnQhI6tBD0lbD57q4X7Lv/PY+0Uj+On/dzwXC35xV6u7WcgJU7Dxn0e8st8TB5h5C+3xITCZaQ9fjlBr2Yjj978MNWXvsY/7ulFvNHPzjfvYuJMK4+/NZNx8cu5aexLNLv/nzw0vDlxMcptBuXWUuQ1WqRdZL/2+v6nHj1HdRml5VU0uP3/RqTWRZPWNIOkWPNZe3wqTwsz6PnqObp1Dcs35XG6tpqSomJ8aT0ZP2E8Q3KbhfY0DZzewqvP/Iv8mMFMvvMmuqq288qzUzmWMpw777qRHM8mpjw/m4qWV3LXndeTcng+z775BcZ+13H3hMtQbf+A56etJOGScdxz8wg8m9/jxdmbaDZqAneNG0zCf5i+GvA6qC4rYteGFazeXUHz/ldyzci+pJ89HCbox15TxsFdW1izeiUbd5eQ2O0K7pg0BtO+j5m5LJ9WV9/ObSPaUbXtY16ZthTaXs6tl3dG6/OhNRs5tuod5m6yMezGOxgcc5RPVheQ1vdKxgzpQJTfhdenQqdysnnBNBZsPU3/m+7jmo5eFkx9i3UlCYy7/376ppxg3tTp7Kxry8T7RlP51dt8ssPANfc/RpeGr3jz/eWY+t7Eo7cO4etpAY5TeaFbt/scmUy+707aG8v58r1/8v4mG/2uv4X2zh0s3XCcFv1H0im2loOHjmNoM5hu8RUs/ng5hl4T+f2E/qgdJXw5dyaf7PIx/KaxpJ/6nKnzNhPT9VpuviybmuMnsbRujf/oaj5dWUCLAaPJia/j0JESApYMjLbj7Dxqo9eoYaR5y9l/pJKMzoPpG1/MO3OW4uo4nkcnD8C27RNmz1uDYeBkHrm5P7HffDQGqdq7gvffmU9x6zH88b5RGMp28NHsGawtb8f9T9xLC/sW5s6YxT71QH778AgqV77P7M+LyblqDB10leTnFaDJHsaNN/SncTifn8qjm/ngnXkcNvTm7jHt2L3gDebt1XDZLZO5JNPNwYN1tO/RlL0LZ7OmphljRnXDf/oQB056aT9wBJbjX/KB0qP32O9oYd/M7BlLiB16Dw/c0B1fyQ4Wzp7KBv9AnnhgAKWLp/HK56cZfMP1DMltT/NWmSQYGntnlLGjyhePk1V2Av/Wta7BFJNEZrN0os/aO5rvCXqq6mKWz/kn09bbefAfLzAiU0Nx3jJe/9s0ypIG01e9idXma5jyl9vI9Fez44v3mDJzHSOfepXJfZuCz0rBloU8+9IiMm75O38YnUbJxnk888oysu99gceHJ1O0di7P/HMdvf7wOpNaW/n4zWf5pLQ9z//9AdL9Bcx77VmWVvdmyrP3kOzO5/1Xn2O1byRvPDuJ1O9841J64PYc8/LgG0qPlwfl24lBpyKnlY72TbXUOwLU1DeGOeW2vi/QOAZOMVImVCj/VmYUK5MktMpC8T4YM9jAQ9dEsz7Pw0NvWSmt9mMyqunZWseAjo23S9tnNs5o/XqXC2UP7uc/auDlBQ1kJGtCs297tdMz/aG40Ozaz3e4QmP1RnaLok87fShkTpxSx4a9Hu67xsxT46I5WubjzlfrKK3086cJFu4ZZQ7NyleC3h2vW/lyq4u7LjfzzAQL5v8w+UXxWHfAza1T6giq4O3748hIVLNgvYvnFjTQs42OOb+No3WT8Jd4+W//DfzlBL0jc7jsur+Q9ZsveOnGVqGNs+vW/o2h937O2FcW8VCHjUwaN4WcP3/II0PSiD7fmY//7RaT1484ge8PegHqSg+TX3CCWrvvO3vFBlFHJdC6YzuapcZz7pC+8IKe58R2Zs9aSH1KD668tAfu/Yt5c+5Wmgy/kdvHj6C5RQfV23n92bcoSBrBpMk30EW9k9eem0ZR6ghum3Q9nf1befX5GRxPG8HkydeTcXwhz09dSeyQG7hj/DA0O+bzwow1JA65gdvHDsG/9QNenLmWxCFjuXP8EJK+J+h5nTaqyks5fqyQouKT1PnNtO3Wlx45rYg7M5k24PPicrtBqyNKq8ZWns+Sd97g470qLp9wF93dW5i75hhtr76VW4Z3wlW0gWnTFlAb14txV3bHdaqIGp+amoNr+Gqfi0HXjaW9bT3vra+h5w13cMslrUODrUMPbz0b509j/pZy+oy7hzG5ARZOn8amUymMu+deeiWfZMH0GWw9lc64e8YTdfgz5n9ZQGbfy+hkLGPnoWpaDb6aK/u2/Ga2bijozX6X/Y5MJt17J13S3OxYPIOpC/NpOnAEGbXbWJenYuj4cXTNiEKrNxGXnExD/lfMmvcV0X1uCwU9LR4Or/mIOQuWY2/Sj0EdjBTu2cGhEjcteg+kU8umdGgTw+5F77J4e4DhN91E10wDWoMZjbWILz+az1ZbKjdOuJpmZj06g5nE5HicBWuYM/cr/LnjefjWPtTtWMp785YT6HoTD08YSNxZQe/0nuW8N3s+J9pcxx/vH4Xh5A4+njOLLTW5PPDE3TR37GDhnNlssXbmgTt6U7DwLWbsMjH+vlvopCx3oTcSm5hCanJM6LZ2qCet9jgrP57Dgs2n6TFyGJaKI+QXF3Pak8KQge2Iiu9Mt4Qi3nljFieSL+Xu63uGxidGmWKJMwfZt3we81afZtyjDxBX8ilTXt/CoEee4/7LsrAe3xkKeht9A/jj78cQdWwjH37wKduK7GR0HsL4m6+nZ7PGSO5zWDlZeID8E7X/1qOHSoclqSkdc9uQEHXWH/jvCXo660k2fTSd15ae5OYXX+DaFlqO7V7Cqy98QKDLGLo7l7PU2pf/feY+Wqoq2LxkFq9/eJQb//ICY3ITwW+jcPtnvDxlKVm3v8jvhsdQuO0zXpryBa3ve4nfDDBTuPUTnpuyjPYPTuHODk4WzXiBz07l8sqz9xJjL+Sz6S+wuLIHr/79Tsy2I3wy9XmWVPflH8/eyXfnAim3Kg+V+njqnXoWbXOHApzSmR5nURFtUqPTQKxRHVruROnFMhnUKNk4Sq8OBTBlYkOMSU2MUYVOq0xyCNKpuTY0I1YJbi9+ZEevV9ErW8fT46Lp3lpHvFkZy3ruR7jS+7cuz8MTs+tDt23bZmh59FozV/YyhMb5KWPnlJm2yoxaJbwpt4wXbHCx5aCHW0eY6NFGy6Z8Lw+9aaV/B33oVm5GYuNtASUUPjmnnqmL7PTJiWLmw3G0Tv/+vcaVoLfpkIdJr9RRWxfg2v4GonRw9KSfdQc9XNffwD/ujiU59kctvPRf+fv1ywl65Su4/YYHKR/4HNOfHEWaWU/Zot9x3QvFPPivqVyfuJpbx75K7t/m8/CgVH4pS1r9V64aedGwBEKTMZ5dRMI1E7lNmYwR+pIRoOLQVjbvPkS51fOdNe+UW7fpdB/Qhw4tUjn3C2h9aIzee3sax+iN6pn57dgbZYzedOXWrYXRNytj9DKp37eU5/75KbG9rua2cSNJqd7Ka6/Px9Z2CBPGj6Z1rB5qtvP6378b9KafCXrXhYLeP5Sgl35pY9ArUoLeCmLOCnovzlhDwllB76VZ60gaOpY7xl1C4lmd5srszYrSYo4VFnHydC0elZ6E9Cyy27dtDLVnfYYGbFUcyj+ENSqJNtltSTI42fPFO7z7ZQm5I8aS697K+6sLyL5mErcMy6Zq93IWfrmHmI69aeorZPXGEloOGU0Lx1Y+WnOSbpePpbt/M6/P20bygBt54OZhpBkC2F1edLogexfNZsGWMvqMvYcxnQN8PH06m04qQe8eeqWc5KMZM9lansa4eyaRXrOBhZ+spT6mBTkdskhOaUa79m1JVYLzmYcS9N6f9U4o6Ck9ep3jraz75D0+3dlA91Ej0B9cyuKtDYy462Gu698CjduBJ6iiYs+XzHzvcwy9b+X3kwaHbn3XH9/Kh9PfZMlRI6NuvY0exiI+mf0Bh7W5TLj7Ji5po2ft3Lf5cH09l97zGNcPaIHW46KuZC+fzZvDyhOx3PLYw4zITiTgduILqqg5tII5c5fjyx3PI7f2waoEvQ9WhILeQ7cMOCfoVe5ZzpzZ8zjecgx/fOhKosuUoDebzdU5ZwW9d9ha35kH7h3I8c/eZOpaL2N/+wTXdU8DjzKBR40lLvqboIfPRv76RUx9+wNqsoZx/RVDMBZ/wfQ5m8kYeCVjb7uZ5rVbmP3PqewzDOTJ30+kXaIet8OJy2tj57IP+HBVBeMee4SU8iW89NxC0q/7A09MGoLq5HY+mvEmm9WX8PiDVxFdXUydyse+ZQtYvO4E3Sb+D49fnR26Uavcuj26ewObDlV8z61bPQmZ7RhwSU+amM4an6WM0du9gpmhMXoP8eS4HkR56ji84RNen7WO7Nv/woO9zeStns9rH+yl1613knViEXM2qrjrqT/QLbqMFR++wYL9STz6l8folqJvDHo7zgS9yWeC3vbGoNfm3pd4bGBj0Ht+yle0e+gV7mxn/ybovfrsvVhCQe/FM0HvDsy2o6Ggt7SmH6/9/XbSvmfSt9KbNmuFkz++ayPoh5zmWkb3igrdCjVHqYg1qYmPVmExqTDpVeh1qlAvnvJvZb/Y71vLUlmg+K3PHfxhVj0Wk5o7Rhp57raYc9cTPOsTVJn2oNz+XbXPTWmVPxT0BnfSf+84OqWYEv5sTmXtvACZSY1r5ilj+jYe9NCuqTbUG/n1w+MLsmqvm7eWOmiTqeXRa6Jp8h9uMSjHVdbce3WRneXb3dS7Gm85K+ea3UzDnSPNXNo1MvcB/+UEPV81y974G29t8HL5xHH0zNBz4Iv32aoZxEN3Dke1bya33z+Llve8xh/G9qZVsgn1BVi4Nqy/+PLkX52A39PAsVWz+fPLi4kefiN3TxxDTmoMOnUQt62WGqsNl/ffbhih0hiIS0zAYo76ZpmPoN9LXcVBFr41hfl79YwaN4Gxo3uQEmtCi4uqov0snPoai4tNDL3hVsaP6Eqs4ygfzp7LAVcy/Qf3J91TwtaDlTTtMZghvTsQp/ZQefBLXn7+bQrjh3LnXTfTKbCN11+axrFE5eeb6ODcxD+mzKA4dRi3T76epIJPeXX6cqIHjeWeiSMIbPuQKdNXETd4HHfdMhT3pnm8MmMNSZeM56E7rqZlfONfmIC7gZLDe9mbf4z6gImU9ExatGxBZloiprMHup+5SoLOSrZ89RmrDlhp1rk3nZqoKNi9k1JPCgOGDcZw8GNen7sa2g/lygFtCdSexqFJIbdnO6rWz2Xmx3tJ6X0ZnfQFLNtYSNbgcYztbWLtwg9Zd8RD2+49ad8ik8yWbchKVsb8vc2CrRX0Hn8nl3fw89n0WWyrbMItD9xNr8QTvP/mdLZVNWXiQ7fT0r6DD+cupchroVnzDJKT02ndsRs9unakiRKeAdfpwyyY9TbLD3sZMuZ6OkTbOJBXgC+5PcOG9sCV9wWz3/mEE/osevXoTFZGJm07tCeufg/vTp3NflUOE28dQ4/2LYhX17Bm/iwWbqmh/8QHubKVjUXvzGL1iQRuevB+hrbUcWjjIma98zHFmix69epMi8xmtMpKoeHIWt7/cDnWhPb07d6eppnNaZWVjuPAEt6euwp115t59NaBNGybz9tzV6PtMYHf3n01reK+DTZ1BRuZN30qyyszGH/bGFpSwtJ577PL0ZkHH7+bNu7tzJ42k92ebjz8+K2klK9l+tsfccqcTb/eOWQ2yaRVdic6tEo+a33CADUFW5g/Yxbb6cljv5uIqeArZkz7CFu763nqwauw1B9nzcKZzFy8j4ROfenZoQUZmc3ISFaz7ZN3+GiTlXGP/IHLsupZOGMqq06Y6TtsCC2MtexauZh99OHOiUNRF2yhNL4DzVXFrF9/lBaj7+WO4S0b96f2ubHXVVNtc4f2pD73oUZvspCYFIfh61QT9OG0nmTb0gXMev9LGHAHv7t1JNkZ0dSf2M8XH37E/mB7RvdOpXjnZg75WzNh0mj0xZuY/9E6DB2H0DXFzs6NWwm2v5bbr+tDrCaIx1bGts9n8uLUNWTd9FeeuKo5x1bP4rm31tDm1md4fHRTClZM57m315M96c9MzvXxydRXWFGTw/8+8xAtgvnMnPISK+u78fe/3U8zbx7TXn6ZNfbevPDso/Rq8e1ag6Hr0xMM3RJ9e5mDTza66NJKx/1XmBnaWR9asFh7nh1XSrjalO9h4kt1OB1B/jrJwt2jzP/f3VP8/iAeP6GAd6H+NCvtqawKoPRcKj2QLdL+711clGCnTBrJK/aGxi8qvZ5Kj6UylrBDU20o6Ebi45cT9JRB7xX5rPxqA6c1STRNMeKwQ1bXvnRMU4cGzn66Kg9T9iVcOqArWcnKPfzIbLRIvNB+rXX2u+s5tmcDqzcfQp3Zif79e9MqNfa81q9Tgl7NyUNs37SJAxUqWnboSs/u7UmNj0aHk4pjR9ixeRNH6zQ079iLPl2VHiYoPbiLnQdLCRhiiDboMMan07pNS9LiTai8TsoLdrF63XZqDFn07duTZG8xmzZup9rQgr59e5DoKmLTpu3UmlvSq0cO+qp8tu48gq5ZF/r2bIP/xF42bjtKVFYX+vRojad4D5u2F2LK6sKQAd3JSGwcAB1w2SgpPMIpW4CEJlk0TY3HdPbtsO9eJEE3p47sZuOWPKyqWNKSLajVelKataFtyySKl03n1XeWYW/Rn8sHdqFpShqZWS3ITI3GWriT1Ss3cTKQRMu0KGoqqtCk5TC4X1v8ZXmsXbuFYzUBUlt2pGfvHrSI9XF42wb2lTho1qUHrRP9HNqxi1JXHD0H9KapoZYdG7dzwqWs4deLmOpdLFqylnJNCs2S9FQWHaWSTC4bP4Gr+zXevvU7a8nfvp4teSXoUpqRFmtEa4ileeu2ZKXF4rWeZN/mtazbdhi7PpHszj3p0zOXdE0V29YsZ3Ohm7Y9B9Kva1tSolWUHc3j8Ek76e17kp3o5djBfRTVamnbrTfN41S46srYt2Uta7fl06BtPF7fnrkkqavZtX5laIZt0NKEDt16071dGvaiXWzYcwxdZjcGdm+Nt2QHG3YfQ9+sB0MG9qRZ/LcLUnttZezZsJK1+6pomtud1klBCvfv5zRN6DugN2mBE2zYuI1KdVP6DxlM21gneZtXsnrbEdyGlMa69OpCs0TjOdMdfPWnOHwgj+PeDIb07wA1JRzYl0ddfCeGdG2GNuimpvQQ61esZGdhHdHprejaqwfZqSoObd3MgbIAOf0uYWCnFE4d3cnqNTs4HYihWWYifuspqgIZ9OyRjb7qEAdOB0iIM6KJSqRDt660ON/tPII+HNZTHNiyhR35xagzujCwTzfaNktA7bFTXrifbfuLCRqN4NfQpH13umen4muo5OieXeSX2TEYtATUFjr27kubZGNoaRi3rZL87WtZu6eUhI6DGdolk5r8tazaVUpSzhAuyW1CVd4a1uw5SVJOP7plasjbtIkSbyqXXDqIptpTrF2+gRJ/OkNGDCRTdYLVKzZRGshg2OhL6dJMmQbT2COmhJiPNjhZus3N9qOe0Hpyj42J5rJuUaExdz/mocy4LTzl487XrBw95mXGH+JC25dF0kM5B+WWsmKlbIWmrOEXyY9fVNBTGsLvtlNXZ8On0RMdHRP6Q6IigM/rwaOMJlUpq5Xr0F3Q/ZMi+RKQuv+UAso+tz6vF9+ZvW61Oh3a897vVlmbzIfH6yOgzMzVaNFqtWf2zw3i93nxhn6n7P+pRafTNX6ZCfhwKeuSOdyo9EaizSb0Wk3j7eJgEJ9Szqcs8aJGq9OiUurs8xFEg1Z5nvL+Cf2sLFbauCpp47puyuurIeD/9vxCv2/8WaU+s93amUE53+z5q2rcf/SHzINSFpx2NtRjrVe2PzNgiVEGUyu9nG7yFs1g5rJDZIwYz43Du5BoiEKnO/ONPeDD0VAfmtFrMOpDdQqq9BiNUWhUAZwNVqw2J2qjpXHtN2VNPqWdAl/vS6usXde4V6pirA793h+6tae2l7L+iy/YUWthwOWjyEnSUrJ5EQtXH6XJoBu59fKcMzNWgwS8Hux2G3Z3AJ3BRLTJgO6svWEDXhf1dXU0eMEcG0+MSTm3AG5nAw12D1pjNNHK/1MTal+lfmqNPtQjHPpZ2UdXp/9mwk7oeNY6Gtxnjqf0CKuC+DxO6uusOH0aLHFxRBu0+H0efKEDatFpNSjWoev0zLWjPfuLcDDQuG6g3YkqyhT6XA36FVOlLbWov75GVIqXLnRdBLxubHW12JVZ1XHxxJij/n2Jj6ByrfjwBbVE6TWolGvH68Wv0YfGZTYmE2V9POVz3YpHbSJeWUNRE8Tr8eJXzl+r9LToIOjDZbdRb/egNxrRqoIE1XoMUTpUAQ8Ntga86Ii2xGCMUq7r830ECQb8ja8f2m9QE3rfNL5XlOr6cNrrsTl8od7AmOiv15MMoqwf2FBvC63XaI6NPWfR8NAxlWvQHzjz3tYQVN6b/gAqpU2UNjrzs1rZN1utwu/zEVDMlfc6Sp3O/KzVoVGd9bNOj/6Mp1JlZWbrb2bWc+C4jy4ttUy+1BSa7HD2unLnq6P0ih0+6WPClDpqav188Md4erW9gLvYnG/FfsXlfnFB71fclnLqIvCrEfA2VLBp3r+YuaqI1lfezu1X9SM9unGh4p/64a/cywdvz+SLEhPDr7+KLilGbCcLKK3XkNVtEL3bJsoepj91I8jxz1tA6aWqrg+wbJebWnuAbq10oRmlyoSKC/FQbncqt4Sv+GsNWaka5jwaR3ZmhHeJXQiY/+IxJOj9F/HlpUVABM5PwFldwo6VS1hzoJLkzpdw6cDuZCVFX7CxPf9XrYLuGg5sXs1X6/fjik4jq2kacbHxpDdvTeusJlh+5K2v8xORUiLwwwWUsKeMpVM6cE1Rqh/Uu/5Dj+71BVmb5+GqP9cwooeBN+6N+WYW7A89hjzvwgpI0LuwnnI0ERCBn0HAp9zKq63B5vSiMVhCt/OijT9Pj55yej6XjcpTZZy2OtGZY0lITCLOEh1ah0weIvBrFlCWQvl0s5M7p1gZO8zIlNtjiIs+z5kdv2bIC3juEvQuIKYcSgREQAREQAR+zQLKIsWvfWbn1QUN3H9dNH+6Mfo/Lq3ya3b6Oc9dgt7PqS2vJQIiIAIiIAK/YIFTNQEenGpl3W43f5ts4e6R/3nbsV8ww0V1ahL0LqrmkMqIgAiIgAiIQOQKFFX4ueqvNaHdLP55X0xkLK0SWt6miqLCQiqsTrw+MMal0rJ1K9LjlB06/NgqizlypJQGXxCtKY7mrdqSrKoi/3AhtW41prhUWrduRVL0xTfxRIJe5L6fpOYiIAIiIAIicFEJnKz289j0ehIsap64IZpmyd+/5djFUmllOZzakn1s2HwQtzmRBLMWd0M95aXHqfQlMmj0lfRuHUf9qaOsWTCb91YeJXf8o9x2WTcSnQeZ89ZMDuk6cumll9ArJ1uC3sXSsFIPERABERABERCBCy/g9ATZf9wbWpMvJ0v3s8yEP++zCPpxVR/ho2nTyNP15qaxl9EhM4agy0rBrpW8O30uxUmX8qcn76Ct2cuRhX/jxie/4qZ5y/lNLhzatoovNx2naZ9LGd67A/HGizPUSo/eeV8hUlAEREAEREAERCBSBQIeB4XLX+OxV3Yz9tWpTOgU982p+D317P/o79z13HqueG4uT49IpXzFq1z3+Apumz+PEa49bM2vJbVjX/p3bsrFvKqSBL1IvUKl3iIgAiIgAiIgAucpEMTdUM4nf5rEc3ldeO/z5+h09vC6oBdb0VLuvOE3VAx9hS//fim1K//BmEcXM+jxO2juUpMzdAQ926YTdZGvHiNB7zwvESkmAiIgAiIgAiIQqQIBHNajvH77Tcx1XcunS56ixTmn4sdu3cHT10xmTebDrJs5kYaV/+CaBz8gfVALPM4OPP7333FJVsxFDyBB76JvIqmgCIiACIiACIjAhRUI4qovYcYD43j9eE/e/fJ1epnOfgU/9rptPDXmLvZ0/gvLXhhNzcp/cO2ji+h739VYv1qJt8s4Hn/gRnJSjRe2ahf4aBL0LjCoHE4EREAEREAERODiF/A5rWyZ8Sj3vHGce6bP44F+qd9WOuChOv9j7rv3bVo/Mo1nrsykfOU/uO7xldz24Wy6HniPF6avIGHwZH573/W0ibv4llX5+mQk6F2+zxNcAAAgAElEQVT816LUUAREQAREQARE4AILBANeao+u5O9PPs+xjOt56pFxtM+IQR30464rZePHM1lwNJWHn7yPnBgfRxf+Lzc+vZyb5n3OA9keNsx7nZff20arq+/n/ptH0DrZjE5z8Q3Yk6B3gS8cOZwIiIAIiIAIiEBkCPi9do6s/5i5S3ZjaNWDnjktidV5sVaWcbzMQYu+lzE0Nx1nVRErZk3h1YX76HHPMzx4RQ+aaE6xePoU3l5lZcjNkxk7qi8tEs+5/3tRIEjQuyiaQSohAiIgAiIgAiLw3xAI+JyUHd7F3oIqVEYLZoMGlVpPUrO2tG2WiCYYwFFbSt7OvRyvthOdnk3nTtlkJhhwVx1h1do9uCzN6d6rC83iL77xehL0/htXlbymCIiACIiACIjARSWg3Mp1Opz41XpMJgMX5/LH4ZNJ0AvfTEqIgAiIgAiIgAiIQEQISNCLiGaSSoqACIiACIiACIhA+AIS9MI3kxIiIAIiIAIiIAIiEBECEvQiopmkkiIgAiIgAiIgAiIQvoAEvfDNpIQIiIAIiIAIiIAIRISABL2IaCappAiIgAiIgAiIgAiELyBBL3wzKSECIiACIiACIiACESEgQS8imkkqKQIiIAIiIAIiIALhC0jQC99MSoiACIiACIiACIhARAhI0IuIZpJKioAIiIAIiIAIiED4AhL0wjeTEiIgAiIgAiIgAiIQEQIS9CKimaSSIiACIiACIiACIhC+gAS98M2khAiIgAiIgAiIgAhEhIAEvYhoJqmkCIiACIiACIiACIQvIEEvfDMpIQIiIAIiIAIiIAIRISBBLyKaSSopAiIgAiIgAiIgAuELSNAL30xKiIAIiIAIiIAIiEBECEjQi4hmkkqKgAiIgAiIgAiIQPgCEvTCN5MSIiACIiACIiACIhARAhL0IqKZpJIiIAIiIAIiIAIiEL6ABL3wzaSECIiACIiACIiACESEgAS9iGgmqaQIiIAIiIAIiIAIhC8gQS98MykhAiIgAiIgAiIgAhEhIEEvIppJKikCIiACIiACIiAC4QtI0AvfTEqIgAiIgAiIgAiIQEQISNCLiGaSSoqACIiACIiACIhA+AIS9MI3kxIiIAIiIAIiIAIiEBECEvQiopmkkiIgAiIgAiIgAiIQvoAEvfDNpIQIiIAIiIAIiIAIRISABL2IaCappAiIgAiIgAiIgAiELyBBL3wzKSECIiACIiACIiACESEgQS8imkkqKQIiIAIiIAIiIALhC0jQC99MSoiACIiACIiACIhARAhI0IuIZpJKioAIiIAIiIAIiED4AhL0wjeTEiIgAiIgAiIgAiIQEQIS9CKimaSSIiACIiACIiACIhC+gAS98M2khAiIgAiIgAiIgAhEhIAEvYhoJqmkCIiACIiACIiACIQvIEEvfDMpIQIiIAIiIAIiIAIRISBBLyKaSSopAiIgAiIgAiIgAuELSNAL30xKiIAIiIAIiIAIiEBECEjQi4hmkkqKgAiIgAiIgAiIQPgCEvTCN5MSIiACIiACIiACIhARAhL0IqKZpJIiIAIiIAIiIAIiEL6ABL3wzaSECIiACIiACIiACESEgAS9iGgmqaQIiIAIiIAIiIAIhC8gQS98MykhAiIgAiIgAiIgAhEhIEEvIppJKikCIiACIiACIiAC4QtI0AvfTEqIgAiIgAiIgAiIQEQISNCLiGaSSoqACIiACIiACIhA+AIS9MI3kxIiIAIiIAIiIAIiEBECEvQiopmkkiIgAiIgAiIgAiIQvoAEvfDNpIQIiIAIiIAIiIAIRISABL2IaCappAiIgAiIgAiIgAiELyBBL3wzKSECIiACIiACIiACESGg2rRpUzAiaiqVFAEREAEREAEREAERCEtAdfXVV0vQC4tMniwCIiACIiACIiACkSGgat26tQS9yGgrqaUIiIAIiIAIiIAIhCWg6tixowS9sMjkySIgAiIgAiIgAiIQGQKqnJwcCXqR0VZSSxEQAREQAREQAREIS0CVm5srQS8sMnmyCIiACIiACIiACESGgKpz584S9CKjraSWIiACIiACIiACIhCWgKpr164S9MIikyeLgAiIgAiIgAiIQGQIqLp16yZBLzLaSmopAiIgAiIgAiIgAmEJqLp37y5BLywyebIIiIAIiIAIiIAIRIaABL3IaCeppQiIgAiIgAiIgAiELSBBL2wyKSACIiACIiACIiACkSEgY/Qio52kliIgAiIgAiIgAiIQtoCqU6dOMkYvbDYpIAIiIAIiIAIiIAIXv4Bq9OjREvQu/naSGoqACIiACIiACIhA2AKqJUuWSNALm00KiIAIiIAIiIAIiMDFL6AKBoMS9C7+dpIaioAIiIAIiIAIiEDYAhL0wiaTAiIgAiIgAiIgAiIQGQIS9CKjnaSWIiACIiACIiACIhC2gAS9sMmkgAiIgAiIgAiIgAhEhoAEvchoJ6mlCIiACIiACIiACIQtIEEvbDIpIAIiIAIiIAIiIAKRISBBLzLaSWopAiIgAiIgAiIgAmELSNALm0wKiIAIiIAIiIAIiEBkCEjQi4x2klqKgAiIgAiIgAiIQNgCEvTCJpMCIiACIiACIiACIhAZAhL0IqOdpJYiIAIiIAIiIAIiELaABL2wyaSACIiACIiACIiACESGgAS9yGgnqaUIiIAIiIAIiIAIhC0gQS9sMikgAiIgAiIgAiIgApEhIEEvMtpJaikCIiACIiACIiACYQtI0AubTAqIgAiIgAiIgAiIQGQISNCLjHaSWoqACIiACIiACIhA2AIS9MImkwIiIAIiIAIiIAIiEBkCEvQio52kliIgAiIgAiIgAiIQtoAEvbDJpIAIiIAIiIAIiIAIRIaABL3IaCeppQiIgAiIgAiIgAiELSBBL2wyKSACIiACIiACIiACkSEgQS8y2klqKQIiIAIiIAIiIAJhC0jQC5tMCoiACIiACIiACIhAZAhI0IuMdpJaioAIiIAIiIAIiEDYAhL0wiaTAiIgAiIgAiIgAiIQGQIS9CKjnaSWIiACIiACIiACIhC2gAS9sMmkgAiIgAiIgAiIgAhEhoAEvchoJ6mlCIiACIiACIiACIQtIEEvbDIpIAIiIAIiIAIiIAKRISBBLzLaSWopAiIgAiIgAiIgAmELSNALm0wKiIAIiIAIiIAIiEBkCEjQi4x2klqKgAiIgAiIgAiIQNgCEvTCJpMCIiACIiACIiACIhAZAhL0IqOdpJYiIAIiIAIiIAIiELaABL2wyaSACIiACIiACIiACESGgAS9yGgnqaUIiIAIiIAIiIAIhC0gQS9sMikgAiIgAiIgAiIgApEhIEEvMtpJaikCIiACIiACIiACYQtI0AubTAqIgAiIgAiIgAiIQGQISNCLjHaSWoqACIiACIiACIhA2AIS9MImkwIiIAIiIAIiIAIiEBkCEvQio52kliIgAiIgAiIgAiIQtoAEvbDJpIAIiIAIiIAIiIAIRIaABL3IaCeppQiIgAiIgAiIgAiELSBBL2wyKSACIiACIiACIiACkSEgQS8y2klqKQIiIAIiIAIiIAJhC0jQC5tMCoiACIiACIiACIhAZAhI0IuMdpJaioAIiIAIiIAIiEDYAhL0wiaTAiIgAiIgAiIgAiIQGQIS9CKjnaSWIiACIiACIiACIhC2gAS9sMmkgAiIgAiIgAiIgAhEhoAEvchoJ6mlCIiACIiACIiACIQtIEEvbDIpIAIiIAIiIAIiIAKRISBBLzLaSWopAiIgAiIgAiIgAmELSNALm0wKiIAIiIAIiIAIiEBkCEjQi4x2klqKgAiIgAiIgAiIQNgCEvTCJpMCIiACIiACIiACIhAZAhL0IqOdpJYiIAIiIAIiIAIiELbALy7oBXwubDYnqigz0UY9atW5JgGvC6cX9FFR6DTf+WXYfFJABERABERABERABC5egV9U0PPUl7Fv51Z2HzyJJqkN3fv0pGPTeLRn0l7Qb+PQ5rUc8aTRu1cuKeZ/D4IXb1NJzURABERABERABEQgPIFfUNBzsX/hK/zPGysIxMfjqKggof9d/P0PN5AVa0BNgOpDS3n6sRdx9L2Ppx+6lhaxUai/x8vr9dLQ0IDf7/+33xoMBsxmMyrVd3sD/Tjr67E5XPiDKjQ6PSazBbNBG3quz2nD2uDA6wsQBHSmWOIsRtQBNzarlQanF3WUhcQECxq/iwZ3EJPJiE6jJuj34mywhY7tDagwmGOIjTGi8TiwugIYo81EaTWoggGc9gaCWiOGKN05vZkBrxt7QwN2p4ug1kBMbAxGvQ5VwEtDvRWH20sgCGptFJbYWIw6DV+fos9tp77ehsMdIMocjVEbwBk6zzM8wSBojcRa9HgcDlyer49lIDbOgsrnpMHmwOsPEECNwWzBYtbicbhQ6U0Y9Np/63mFIF6XnXqrDacviNESS1TQjdPlwRcERT/0slFGzEYdPpcDp9tLUK3DZI7GbIxCFfTgcHjRRhnQK68R9ONyOPCp9BgMerRq8Lmd2Gw2HC4PaA1Em40EvU7cHh/BxlchGFRjiLagV/kIqvUYoqLQalT4vU6crgA6QxSaoIcGWwMuTwCVVo/ZEo0xSovfZcfW4MDjC4BKTZRJOXcjar/S81yP3eVDZ7QQazGjV8zDe//Ks0VABERABETg/xT4BQW9cuY88XuW+/rxu0euovTdx3hwlo2/LpnDmNbxqG3Hee/P9/D8Jgu/e+klxvdpikn37zEvGAxy4sQJDh48iMvlOgdP+V16ejq5ubmYTKZzYYOnWfvhIvJqAkRFadHpo4hJzqJzl1yapURzetdSPttcqCQTVCo1aZ0GM6RbJvWF29m8u4Bqmxt9Qnsuvbwv0RV7WJHvpF//3qRZgpw8epC8g4cprbLh8WtIaduNwf1yMZasZd6GCtoPGEbPNmkYAw1sW7cSd1ovurVNxxzVeH4Bt5XCvD0cKDxJrdWGhyjS2nSmd/f2xLpPserLLyiqC6LRaDAmNafXgP60To1Br4aAq5bDu7ey+1AJtY4gqW06khXnoejwcapqaqhzgdliwpycTd/O0Rxav4syJ2h1GoxxLRk4rAu+Y9tZv60Ql0qDWmOkeW4veuWaObByN7o2fchpk4ZFdy6n336afdu3kVd4knoXZOb2oUngJMdKyqiorMXp12I0mkhp0Yn2TeBIXj61jgBqjY6YJm3o0SOXJPUJtm0pJalDV7KzUjD6rOzdsolKfVO6dGxLdKCaI/v3crDgBNU2FxpLKu3atSZQdYyS8nKqqhtAb8JkiqdNt66YrMewG1uQ26kdabFarCW72ZJXR0ZODvH1B1i37TBWrxq9zkBCi070ymmOs3Ara3cVYvdr0BnMNG/fk17tUqk7vp9dBwqorHcTn5VLn16daZZsQSMfWCIgAiIgAiJwAQV+OUEvaKNwfwFOUzoxwdNsff85/vqpm6fmT+eaLB2HF7/MXY+9hrX1tdw16Sr69+xBp5ZpGHXqc3pRAoEAmzdvZu/evSjB7uyeO6WHLy4ujhEjRpCSkoJafVZQ9O/g95f/lrLu1zMs24KrtozD+UXEdruO28cPpmLuIzz+hZdRQ7oRb9KT0nEQA9qqWPDCM+xWd6ZXpxT02hQGXj6A4MapPPGJld88fi+Z7n3M+3/snQdclFfat68pMPSOdLBiR0AFFJBi771Hk03d9Oy+2ex+75ZkN2vM7ruJ2SSmR6NJ7L0h9t57AXtBVFR6nRmmfL/zoIkpKigg4Dm7/JLMPM8p131m5v/c55z7nrOaK7gRGOCPi9aCrU8rEhI6w8a3GPrWVjoMe4E3nhlCc6c8vvjnXykMf5Hf9I+gkYsWKOfq/lV8OXsDeo9mtGrsSemlY+w5WUbCb56nu8t5/u/fn2AIiKZtE29cvYPpHBtLMx9nRegVnF7Hhx/Pp8izDS1DvPDwCcDf3UzmmUuc3bOCpYfMdOkdS+tWHYnwv8iXk5dAmxjaNvbCxb0p3ZJbkjb7Pb7ZUUbbiNb4uLkR0q4znVvn8en/fIXDgFcY1yccv5/p5pz9c3nny004Nmmr9MWtaRi+5iwyrmawZ/VS9uf5EB0dSXinTjTK38pXK9Jp0SGSAM11dh4toMuYx+nmf5ZvPt1Nq+G/YVC3drgbLvHtB++R7hzLxGGxlBxczuKtp1F7BNLY3xOdzgHfoBDIu0jm5WOkLFiPISiGmMgOdIpqzfmULzjl0I3xowfTIdiBjG3T+XDuOaLGjsf39Ld8uSGP0PAOeJecZFemC0PH9oYjy1iwP4+Q1m0IbuSpCL0OLleZ/f0SLqt9adnED3e/poRHhtG4kSta6dKrxq83WZUkIAlIApJAwxF6N21pzDnHd1P+Hx/P2oSxwyvMnv4awbk7eevlN1h1SUPzFo1R5WejbpLM//zpRbo2dcfmthMbJpNJEXrHjx9XhN7tRYhAFxcXkpKS8Pf3/6nQM+3jL6P/hdfLH/CbrgG42pZxfNWH/P2r84yd9HcCtr7Nv0+246/P9sXP3RE7ZxdsSg4x6bV3sCa8xsT+kTQR4kqjIiP1v/zvskJee2Ek5xa/z9qiDjzz4jjCA1xQWSyKR1B43y6t+ievfnEMG0cnkh97hRGd3Vg45R8Udfgtj/cLx9tZC8YrzH33bdaUR/LKb0fS1t8NrT6T2W//kVW2/Xk50Y55CzcR1v9penVugrODLTqdWNasUBxX9n7PO59tp1Xf8QxIDCfQw+GH9zLXTOHt5UbGvTyBLqH+lJxdzOR3NhA6+nGSw0JwtXPA1dnI+k/eZVVuC4YPTSbUz7ViSZvD/OvVz7Hv/zJje3XA92dCL2P1e/xl7hV6jRpNz9j2eDnZoVH6VMaWryez+Goo48f3J7KJOxmpH/OvdcUMGzeKaK9rfD5lDpbOA+nVKoeF0w7QcthEBsS3xV2fyfcfTeGESxyjuupYMm0ZloghTBiaSBN3u58KfkM6n735McXtxzJqYByNHYtZNOXP7FHFMG7UIMKCHLi0fQZT55+n0+gx+JyZy6KzvgwdOYQI8w7e+XwXzXsm4Zi5hyOFPvTs2512QZ7YOThhOrmCyV9tolFUb4b2jSfIwwlbsY4siyQgCUgCkoAkUM0EGozQs1osyh4zS9FlVsz8kLkrNnCwqA2TP38bz53/4tWPTzHiz3/n8fhgLm35mj+9NZcWv5vG+49H4WovPF8VRQi9Xbt2cezYsSoLvT+PmozHC1N4Oj4IV50KQ+4e/vL8P/F/6iNizv+Ht9YZ6ZPUETd7F5pGxdG5iR07vvsv8w+W0LRDZ6JjoolsE0zexqn8ZXkRv30shpRPPsGh/994bkB7HEsvcuzMZQotjrRp3ZKyrR8weZsdER6X2HcjiPFjkji++BMM4T8KPeu1ffzjLx+h7v4Uz/aPwcfZVhnnuQV/5fVUB54e2pg185ega55ARKg/Xv5NCQsPxctR7GsE44105k//hh1XNLSMjCYmuhNtmvjgaKslI+U/vL3MyNjfPUFcqD9l55fw5h++w9ImlvZNvPAIaEtidAAHvnuPb3braRvRBj9vb0I7RBMecoWPXv8Su34v/arQM1zezbQv5pBe6krbjjHEREUQGuSFvY2BzV++w8LLzZkwcRAdm3pwac0nvD0/nbCusfhbMtl5ooyug0cQ6X6crz/bQ8thj/9E6J10jaen92lmbiikzxMT6RfdAvuffbAspUf55M2pFLUfz5jB8TRxurvQ8z0zhxm79HTs0hnX3GPszfZi4KA4SvfMZ8GBfELatqOpvw/N2kbRrlEZmxbMZuOpYvzbdCQ2pjPtWgTiYm8r9+hV8xecrE4SkAQkgUedQIMReiXXznHmqpHA1i3w0GkoPjmL8aPexnPMP4jO/C+fZg1g1tRXaO3jgLpoL38a9wTbm/6Nxf8cgpeLrkaEnv7qVv7yuw9o/Oz7dDr9H/6WWkpybBgu9q4075JAbNtg7M15HNyympTUDaQVBvDEG6/S7Nz3/H1FEc+O78jKqV/iMvhNnu3XDs3FDXw7Zxkp6Uaeevl1wm7M4p29wbw6tglrp31PTmA0tpe24RL3Mo/37aB49CxX9/L3Nz/GJvlpnukffVPoWTm78C3+tMaRJ4eEkPLdDPIcWxLi501Ai4707hdLiIfTD/vF9Dnn2bUxlZR128l3i+KJZ8YS2cSLrNRfEXqvz8TQvCOtQrzwDOpA77jGHJr1HtO3FxPavgXe3j60iexK52bX+fgPX91R6AmDlGSls2VtKqmbDmBp0Yvfju9P60AdW776udD7lL99vR6dlzfGG9fQtOjJ80+OIMS8lf/+dwcthj7BwIR2eOgvMfPDKZz1SCDZPZ3vtpTS7/GJ9I1qjt3Pw/D8itBb/MGf2WmJYtzowYSLpdst0/l40SWix4zB9/QsPllxGkcvF4qz8vCLH8MzIzuTseIzvtuVTUCLUBr7+dKiQyyRrYNxNF5h37b1rF6zjat2LRk9diRx7YPRyZA/j/p3shy/JCAJSALVSqDBCL1rW77iz5/tpssLv6d/60aYr63m5Qnv4jr2bfoUzWTy1ka8+c/fE9vSE8P5Nfz5f97F0O8/fPZSIu6OP54EEPvwxNLt0aNHf7FH79bSbXJysnIo4yd79Ez7+PNI4dH7gKe7BWJvyiVt3Re8vyCPx978I27r/8p/zkfz/uvDCfRyUoxotZRjMFixsbPBnLWZP/32HVyf/oyRLGfy6kJefnYwR2f/H/vsk3h2wiDaBbtRdmYTb/13IZ2Gv0Kn/LlM2uXHG78bhePpBfz7i21kGQrpNOIvPDOgQuhRepGZkyex3TaG5yYOISzIHUvxVRZP+Rtr1D15Pt6G2Yu2EDX8JfrGNMNF91PFYzYZMZlV2NhoubZvBm9N2UTHp/6XEfGhFK3/D/9YbmDca78hrqU/JWcW8e6724h46gX6dW6Oq+IozWf1h5NZUxrBbx7rS9tAV8VTaC3by+SXP8d+wK8v3ZqNekwqLTZaFaeWvcdbS3J56vlnSezky46vJ7EwU3j0BtOxmQcZqVP519oiRk0YSVD+Dj5deIzIYRNIDMpi+oeLcYodx6i+MXgUHePTD7+ktOVghrctZMa09bjEDWVU/zgau9krp3LFqWC1SoW17ChT/zaVYuHRGxJPE+cy1n/5d5ZmBjBi7Gi6hjpxbMnHTN9poc/4Mbgdm87cc36MGN0Hh2PzmbbHyqBhyRgPprBbH8LQYQOIbOyh2N1SLk4Oq9BoteQcXMS707bQKnEkI/t3wd1BHseo1m84WZkkIAlIAo84gQYj9AxnUvif30/ihGNH+sQ2I//wOtae0PH8lP+SVL6Bt978nJzALiRF+JF1YAPbLnnx4rtvMyw8ALvbdsALMXfgwAEOHjyohFe5/TCGeM/T05PExES8vLx+JvQO8NdRb2Ho9TwDwr0wXU9jQ+o2bDtP4IURMWTMfp2/73bnqVFJNHKxQ+ceSFNvMycOncMsTvAWHmf2t9vo8Nu36Va4mHdS8nn11Wdwykzhk1m7cGsfT1yHpjgWpDN92UF6jn+ZDjlzmbzbh9+/OpI2jUykvP//mLT8Ir2fm8yLQ8LxchJKy8TZjd/y0ZwD+EclE9U6AOOlXSxbd5aO416gp8cFPpq+moihL9AvpvnPhJ6FgqwzpJ/MAltb8s9vYcX2PLo/8Tw9woPJXf8+76wwMuaViXRVlm6XMulvy/BI6K+042LvRGAzTw5//18WnXIhqXsUId7OOHv6E+J9mamvTyW/dR8SOzfDw06HT5Om+HtU7FPMPXuItKslqLUasvatZHWGO08+MYbOrdzYPv1dFl9uxvjHBhKpLN1+yv+tL2T4hDHE+RXw+ZSZlLbuy6jEEPbO+Yo9Rb7EdonELnsfa/bm0HnwRPp0dmP395+wIq2cNjGxhDXxxlalxj2wOYE+bujKj/HZW59S3G4cowbF0tjVwoWt3/HF4mN4d+hKxya2HEhNJds7jrEjeqPf9AHfnfNhxKjhdNLsZfLnWwmJjcfp8i62XbIhMiaaUH933L388NIUk3EtmzKLmpLz+0g9mENM72H0iW+H882T0o/495IcviQgCUgCkkA1EWgwQg/MZO5fzrSZy0i/VoTVzo/4oRN5rG84LjYG0tbMZfqCDVzM06PzaELyiMcZkdgaZ9tfxi67evUqJ06cwGAw/EToicMZPj4+tGnTBp3ux+XeCjfNBeb861N2XDMpceG09m6Edu5O36RwvB1tydjwDZ8v202RWYvKYsYtrD+/6enPrkVL2J+Zh8GsIahTfyYMjcX2wibm7iulT/+eNPbScGb3Wlau3cnFXIMSD1DdqD3jRg8lMG8zi065MqBvFwI8HCnL2MKXM7cR1G0UvaKa4Gx30ztkLuDohpUs37CPrFIzWjsPwhIHMiC+nSIcF609RJOoXkSIEC02t3v0rOSc3c7CuSmkZxVQrnGhQ+IQBicLb6GOnEMrWXzARJe+3Wjp544pZz/ffTyXw9dKQaNC59KE/hOG4nJpOytSdnPDYAWrluBOvRjWtwmH581n+6nrmDRqVBpP4kePp2dEU9x0aq7sX8m8VVs5f6MYq86HmL6D6R3dGk9HC+kblrAn15e4+I408XEi58galh0tJToujlbBavYtT+GcthndunTAPucQK5av5filXIxqZ9rG9aV/QgR+7vYY886zNTWFbQfPkldWjsbJl/iBY0iMaIqr+hLr5q9BHxRLl06t8HYAS9l1dq9dwbpd6WSXmnAJDKPPwD5ENvfj6vYFbL3uSkyXaFp65pG6aDMGn1BcS0+wcesBrhWbUWkdaNupOz1a23Fwzzb2nsrCoHKmdZee9OseTYiX46/Gdaymz7qsRhKQBCQBSeARJNCAhF6F9awmA/n5xdg4ueKoE8GKf7SqRV9ITpEJRze3X4RV+bnthfdO/P28iNOuvwyWfLNtqwmDwYhKbassdf48/dqvzi+LidLiEqGKSNEAACAASURBVEzaisC/ml8EYr55l9WCQa/HorZFZ6tRlherWizlZZToLehuBmKubA1Ws4HiYj1qOwclyHKlxlXVzv3K9Up/S8vR2N0pqHIlG7EYKRUBqW112Aq7/Ow2kRavpNSISmeHvc5WaNS7FBHIWY/RqkZna6sETr6fYhV9KtFj1eiwt7O9eaL4fmqS90gCkoAkIAlIAncm0OCEnjS2JCAJSAKSgCQgCUgCkkAFASn05EyQBCQBSUASkAQkAUmggRKQQq+BGlYOSxKQBCQBSUASkAQkASn05ByQBCQBSUASkAQkAUmggRKQQq+BGlYOSxKQBCQBSUASkAQkASn05ByQBCQBSUASkAQkAUmggRKQQq+BGlYOSxKQBCQBSUASkAQkgQYj9EpKStDr9XeMcSdNLQlIApKAJCAJSAKSQE0QEAkV7OzscHR0rInqH6jOBiP0Dh06xLlz56TQe6DpIG+WBCQBSUASkAQkgaoSEEKvWbNmtG/f/qfpUataUQ1c32CE3qZNmzh27Jgi9O6UuaIG+MkqJQFJQBKQBCQBSeARJiBEnvgLCwsjNjYWkUGrLpUGI/TS0tLIyMiQIq8uzS7ZF0lAEpAEJAFJ4BEgIIRecHAwrVq1kh69mrK30WikvLy8pqqX9UoCkoAkIAlIApKAJPCrBITQs7UVee5t6pzDqcF49OTckwQkAUlAEpAEJAFJQBL4KQEp9OSM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pWDksSkAQkAUlAEpAEJAEp9OQckAQkAUlAEpAEJAFJoIESkEKvgRq2IQ/LWFJATm4eZUbzj8NU2eDi7Y2boz1a9b1Gb6E0P5cyqx3Ozo7YalX3uuEn71utVqyASqWiandWqRl5sSQgCdwnAZPJhF6vR3xW71U0Gg329vbK5/lWsVgslJSUUFRUVKnPuEajxcnZCQcHh3s1J9+XBGqdgBR6tY5cNvigBDL3LOO7RRu4YdBgZ6dDpbKA2ouYIcOIC2uCm23FF7b4kr/9y/uH1yjjwNJZHLG0ITG+I429dT/rkhXx+3Dr3ls/FhX/babg+lUKynV4eLrjZKe9x3BEXSp+/A35ad0PykLeLwlIAj8lID6vN27c4OjhIxiMBvFI9sP3gfhgq9Vq5UHt5ot4eHoQHhGBnZ3dDxUJgbd96zY2bdyIjY3NXRGL9oTA6xoXS2JSkjSHJFDnCEihV+dMIjt0LwKnVn/KR6uvEtu9B2EtfNCqxNe2LW6+vjjbQrlej7HcQJneiMbOGXc3V+xsQF+UR3ZOAVathQPzv+SQrhujhiTTJqDiKdxi0lNaXIZeX4pR44Cbkx3msmIKi0sxq3W4uLvjoC1ix9zpbL3eiOR+vQgLckKlscFOp0ONkbJSI2pbO9QWA3q9gdIyIzZ29tiqVVgs5ej1ZZSbVTg4u+Pi7ICNRvoE72Vv+b4kUBUCQnhdzsxk65YtildPPGWZysu5fv06xcXFNG3aFO0t8Wa14uvrS7fERBwdHX9o5sqVK8yYNp3t27bRIjT0rp7BkpJiLl3KJDY2lr++9WZVuiqvlQRqhYAUerWCWTZSnQROp37GJxsK6DWwH5Et/RBaSaW2wdHZjryz+9i2I43sEiHaCjA7h9CtZ0/a+hg5uCGVHYcuYtDZU3DmCKqw8Tw1uidt/O2V7pVcP8aWNXs4e/U6No2jiW7mwOUTxziXlY/RqiMkoisdAo1snPEV68+q6TZ0LO3cDJQ7+dGubUtczRns3n0W5+ZhOOcf58CxM2TmqQmNCMWhIJsr2XkUlZZQVKjHs00sPbt1IsTbsVJLQ9XJT9YlCTxqBLKuZrFg/nwuZVzk+RdfpHGTJndFkHnpEosWLsTFxYUnnnzyrtdeuHCBzz/9lPJyE2/86Y84OzsrS8GySAJ1hYAUenXFErIflSZwes0XfDB3Lx4hoQT5uqHBisrOny49IjEdX8wnX+/Fs1MCnUKs7NpykKCkMUTZHmdBajpebTvR1DGHjctSMHd8hpcm9qOtf8WSTc7Jpbz3znwKfcLoOTABy9FUdl5U0bpzJC65B9l51oaY3h0p2bOanZcdSO7bE9W5HVzUtWRAv2R8jfv49tsdNIofhFfGMuauP4NPZF+G9g7g0OxZbM10oFP3WNyu7WV7ljtDx44iKTyEKm4RrDQneaEkIAmAwWBg6+YtTHr7bcr0el548UXGjBuLra3tHfFUReidO3uW//z736QdTyMpOZnoLl1o3aY13t7ecs+enIB1goAUenXCDLITVSFwZs0XTJm7F7fgFgT7uKHGUiH0enbEfHwli3eaSB45mKhAK4unTacwsD0OZ7aQro1mzMi+tA8sZvGU/7DfJpFxI3rSJqDi6Tv7xHK+nnmYZn1G0CNMz+x3P+eMrg1dotvjbjrFmlXHaDZwFEH5hzlRGkyvpDCubF/CMXNT+vVJxNd4gFmzdtEotj8emavZcsWDPoMHEdWskHnvTSfDM47Bg5NwP7uMz9ddJqrXAJI6NcNGrt5WxfzyWkmg0gTEMu75c+f4dOpUFi1chDh40Tk6mj//5c+0adu2WoTe2TNnmTxpEuvWrlX28zXy8aFNm9YMHzmSrrGxildQFkngYRKQQu9h0pdt3xcBZel2UwlDxowkpm0gNjdP2apURtLXfs+KIxoSh/QhopGBRd98S2FAG2zTt3DaIZ5RI3vTPsDA6o//j93qWEYN7XGb0FvJt/NO0nLAIOIDs/ji7S84VOhMQGAjHKzFFBrsiR40ENeL2zlSEkKf7uFk7VjKMUsz+vZJxLtsN9/N2oOf8OhdXsPegiB69etDeNB15k2ZTU5wN/r2icXxxCI+X3+VqB79pdC7rxkgb5IEKkegvLyc/fv389Vnn3Ph4gVM5SaaNG3KkCFDGDR0yC8Oa92qtSoevbNnz/LupHfYsH69Up84sSv+Kfb2Pfn0UwwaPPgnBz0q13N5lSRQfQSk0Ks+lrKmWiIghN5HKZlEJSYT1qyRskcPlRZ3Xy9u7FlC6jE1iUP7KUJv4bQZFAZ1pWnxAdamm4jq3YsI3yKWffE1FwOG8/TYPrT9waO3gm/nniS0/yC6tdGw5otvueAQTlxsJK5FJ9h7ooyQTu0oOrCa3Tf8SEzoQNmh5Rwt9SAuPgpd5lrmrc0gfMhEAq6msis/kN79+xIRdIO5788iO7gb/fvG4XBiEV+su0pUTyn0amnKyGYeUQJC6OXm5iKE2+FDh7lx4zo9evbEy9uboKAg5QTur5UHEXqiPuFJFN7DyMhI/vS//0t4ZMQjagE57LpAQAq9umAF2YcqEcjYMZ+v567hul6Lnb0dGpUVCzrC+o6kJec5dEFDWLd4InzL2bR8CUU+McQ1U7Ft+RIOXjUqS6VFOVl4dJnA2P6xhHjaUm6Ca2c2sWjFOfy7JBMWGkDOwTUsTj3I9XInigrLydW1JjQiHFPWBdIvlRPcJJhw272U5qbj7GGHpSSbHIMH3UeNwef6No4U+hKbEEdrvzxSZqwk37cj3eIjsT+/jnk7bxDWNYGotkH1c4+e1UJpYR4lBit2zi442ttyz/CFVbKyvFgSqD4CxUXF7N61i8uXLzN67Bh0up+HVPppW1UXepNYv279T4Sj8Ox5eHry2+ef5/HfPIFW+2Mopp+HfbrVuhCI4r6fx//7eainW9eL14VYvVN91UdQ1lSfCUihV5+t94j23WQopaiwgFJ9OWYrmExQWAbFKjdMRgsXrlnI1dsS10pLi0ZGNDY61BobjIVZHD96iowSJ1y9fbFzcEOjsaFMD9kFFq7cKOHcVSN5Bh3FBjW5hQYyMvMoKDSCxh6to5PylC6EpdlgotyoJr5tOc/FXaWRhwYPXz883ZxxcnJAbTZgtGiw09lhozVTVlyGRWOLnZ0tqnI9JQYLtnY6bG209fLUrakkix0rFrL9rJnIPgOJD2+Cg1R6j+gnsu4PW4RV2bVzJ5mXMpWDGLfHzHtQj96ZM2eY/M9JSsw98f1wu2gTgjKuWzyvvvYaLq6uWMxm1GoNLq4uyunc24sQd2VlZVy9ckX5p0p1a0/KrUiAVMT/+zEIIBqtFl8fH9zc3eu+EWQPHxoBKfQeGnrZ8IMSKCy1cuG6heMZJo5dNLHvtJETl01cyzdjLLfymx72jE1wQKOGa3kW8oqtZOWYyci2kJFt5kqemewCMwa9FbUVJaOGVqNGq7GisQU7OzXODhrcHNW4OoKznQonO3B1VGMoh2v5FtoFaxnTzY6QRj9+wT/ouB7G/cKLUFpailajRacEob7LCRGLgUv7VzFz5lx2X3ah38SnGd4nCu8f480+jCHINiWBOxKoSaF3+tQpJr39T44fP05QYCCWW9k4bmbQ8fLyIjwiHJ2dHUaDQRFxUdHRJCQm/qS/4jOYdfUqa1ankpWVVSEaVWIZGOWe0pISZclZUXri/yJQs6MjCQkJtO8QJq0vCdyRgBR6cnLUSwImM8zbVsaMdWXsOWGkoNiCVYgT8RAs4uqpoKmPBm9XNQWlVm4UWjCVWbBVqZTgybZ2alxcVHi6avBwUuPhpMLDWYW7sxpXByHw1LjYq3B1VCnvezqrcXNUYXMzFory5Wu0YqOlQQQ9FpkAtm3dqgi9sA5heHp6/hhU9qd+B/TXjrFy8VrOFJSSm1NGUPskBg1KIti1fovdevlBkJ2uFIGaFHqnTp5UwquINGhPPv00JrPphz6JJIlqtUpZthVLrAUFBezds4fAwEDGjBv3i76L1G1C0JnNFekdxQOXSMW2fdt2Tp06xYSJE3B1df1haVfUKWL22d5jKbpSkORFDZaAFHoN1rQNbGBi74rypFzxxZlbZOHlzwpZtUuPXnyv3lzlEN47IcZsbcBOo8JeCw724OetpamvlhBvDcHeanw9Kjx1jnYqHGzBQadS/rTa2/PXVqQrE6rxB//Wbf1QqetmrltlCai0FL1BpH+qXMnNyeGD96eQnpZGj1696NmrJy1btsTJ2fmnOUCN+RxYvYD1p620bd+Eqwe3kuPchiHDB9LKR+b5rBxteVVtE7gl9ETGjNFjq3fpVgi9Ke+9j4+vD2/94x93HVpebi6bN2/GbDIxbMSIe+6tE4LvRHo6kye9oyzp/uFPf6Rnr14/WSKubZayvfpHQAq9+mezR67HlvIy8nOyyS0sRWXrhLunB072OlbsNZKyT09OkUhMi3L61lEnvHRq/NzVNPZW4etQhK21EBt7e/z8PPF0sa+kB04cNsihUK/B1dUFe50Wq8lAYX4uOflFmNX2uHl44OYs6qtbm9OEV0B45y6cP6/E9brnRm3hNSguYeWKFRw6eFAJJNuxU0eefvZZYuPiftzPZDWTe3IrM79dRpZ9U6Lb+3By8yZyPcMZ9dgIOoa418v9ho/cB+oRHHBNe/QqK/TECWCxl08s0w6/h9ATD2zZ2dnM+u47Pvl4quLF69m7N3/8f38iODj4EbSiHPL9EpBC737Jyftqh4DFyOW0nazbsJuMG4WY1I407diN7rER+Hs4oL7LVjJ93nl2b9zI4TPXKClX49s6huRuHQn0cuJui4xmYxmF+VfZt34lJ/TN6NMzjhaBjuSdO8iG9ds4kZmLwWKLf+vOJCXG0MzPVcnOIYrFbMJsVSlP3GrMmMxWVGoNGiEGb+7dUa6xoGykFsGeTWaLskFbrVFXi1Ay6PXKD4PRaKBV69aob9sg/mtGEwiLiotZvGiRkgje39+f6JgYBg4apOwtsneo8NSZijLZsmw+KdtPYtA64mRbztXzmaibxjP+ybEktPa9K9famTCyFUnglwTqikevKkJPPLAdOXyEd995h6OHD2MBJSTMSy+/zOC7xACU9pcEfk5ACj05J+o0AUvBWeZ9NYN0UwAxUW0wntlCymEDA8c/TkJ4AFajEa29AzpbLWqrmTKxv0Vli72dmvTU6SzYmU9oTBcCTCfYcrCMqKFDiGsfguNdnHBFl46yIWUJC1buwDZsFK89PZT2gWbWz/iUjRmOdIjpiEfJAVasOU/rgb9hSPdwnMqyyCkqoSg3hwKDBndvT3SmIrLzStF5+BMS6INteSE5+YUU5udQUApuXl7YU0p2TjE2rj4EB/vh6qh74DAl+rIyZnwzgxahLUhMSrpjrLDbDZ+fn69kD7hy+Qp9+vUlJiZGCQ3xgzfQYuDCnhSWbDiBV3h3esWH4WlTzMGUWSzeX0anfiPo16UpOpnlo05/nh7VztVHoVduNHLh4kUOHjjAmVOnlcMew0YMJyg4WInPd3u4lkfVrnLclSMghV7lOMmrHhIBQ9Zxlq87hHe7rkS29Kc4bQ0ffr+DTv3HkhTmTNr+U9gGhhLaLACd/hqHDx4H1+a0CbUh9dNPOe/alYQubfFxNFFWboOnnx8eLnaohFfNbPkhUoHwxwmvmlarwZCTQfqxY2xZs4rLbl2ZOLo/7XyLWb9oLWX+XYju2ByHoh18/sFC1B3GMGJANIVbvmLeljSKylUYCgrB0RknB3tMBdcpcWnFiNHDCSnaxZyUfeQarFhK8yizccfdyQ5ryQ1yVU0Y+NhoundujtMDrgRXCL1vaN4ilKTkygk9cU9GRoZyis/X1/cXPyIW/TW2r1jOyVIfYrsn0TrACTBycX8qq3Zk0bhjMknRzbCT5zEe0idFNns3AvVx6fbWeETQ5wP797M6JYU3//53aWhJoMoEpNCrMjJ5Q20SsFrMmC1mTIYy8q6cZXvqMvbl+jBw5FA6hbpx5cg29pwowLdJEJYb57lq9KRTbGeaupznyze/IM3ogKMODHoVjaN6079XDE28Ndy4cIHLWXnoRSA+EcIAcPIMplmIL872NmAtZ8/8j1h7LYBBA3vTPsQFs8mMuVxPfnYmBzesYNMJM12GjSQpsgnpcyYz64iGXqOG43tlDdNWnCZi8DgSfHKYs2QXjbv0JrR0Dwv2FtFpwAgijNv5dN4hAnuMYWhbA4umr8cufiBD+8bgb/tgbrH7EXr3tKnVQrmxHItag41Ycr7ZRavZRLnZgkqtRautnqXne/ZFXiAJVJFAQxB6KStX8dbbdz/sUUUs8vJHhIAUeo+IoevvMC2U5V/h+N7tbN15hDybIBL69iG6TRBOthqwlpK+cQXL1+2gwDOaESN70y7YA23xPt5/47+cdOjEiFE9aVS8mzmL0mk99HEGxPtydu0qNu85QZ7eXJGf0qrGr0NPhvTsTLC3I1gN7J73MeuuB1YIvcauGIpzOHtwF9t27CVD70rH5H4kdGyBhwPsnf0ea3Oa0G9AbzwvLmPGziK69e9PlNt1ps3dhGfbroSUHWFzhgNJffvQtmwrHy+9ROs+/enZqpQ5H67AFN6d/r2j66bQq78TSPZcEkAKPTkJHmUCUug9ytavB2M3l11n+9LZrNp7jaBOiSR3iyTI0wV7WxslQ0VZfiaHd+4m7eJVSjXehEVHExYajLP1FN+8+zWFrYYztF80/ppDfPHOd1gjH2NonxaUpu/lyKlMio2Wmx49NR5NIugS0ZJGrroKoTf3I9ZeD2TwoN60D7LhcOpcFm86iVPzaHp070JTPw/sdbZKgOV9s99jTU5j+g3og+fFpXyzo5CEAQOJcsti+tzNeLaNpXHZYTZddCCxbx/alG3j42WXaNOnP71aljJbCL2I7gyQQq8ezErZxfpGQAq9+mYx2d/qJCCFXnXSlHVVO4HCM5uZOvV78tza0DmiFc5aCyonX1q2CsXbwUja9g2cL/OkU0wY6mtH2H08l6Ydu9CuqRP7533O5ivudI6PwiN/L8s3XKb94LH0iGrE1X27OZSeQXH5TaFnVeHZrBNxnVrj42anCL0986ey/kYgAwb0oq3bRb761+ccMwXTOToMXyc1KhsXQlq1IdjXmaPzP2BtTmP69uuFZ8YyZu4qIq5fP6LdrjFtzlbsmnWhufEIu7PsievdB+frh/lydRaxAxMY0DqfeVNXYQ5Pom/PKOnRq/ZZJCt81AlIofeoz4BHe/xS6D3a9q/zo8/POMCKBcs5cD6ftCsWrmYb0PiFM3RIf1p6GSm+kU/X+OY0D3BFa9WTceYUpRY3AoP9UBeksWLhCg6cvUGpWUerboMY3L0jAe46JSbVrUxFP0JQKcu4SvYvq4kzu1I5VuhBZGQYAdqLLJu7gn2nr2G0gsVixsYlmMQhw+jaPpgbe1dxtNib8IgwnLP3s/l0Ka0jImnuWMBn89PYdS2E9k6X8AtyomVEODPXlrPxsIHXx3swusN19q8/iDmkLRFhzXG/mX3jfo1TI3v07rcz8j5JoA4QkEKvDhhBduGhEZBC76Ghlw1XhcCOk2amLClj7xkTxnKzcjBCpEELb6rl1cEOhDW2QacVuWpVaDWgEWmHNGAxFpJ7IxuLvTs+Xm7Y2zzgkdZKdtoiUqQZrEqe3bnbDXw0pwhnVy2TnnSmma+KaevKuJJj4bFEOzo2t1H6XV1FCr3qIinraSgE6mN4lVvsb526lYcxGspsrP1xSKFX+8xli/dBYPkePe/NL+bYRRPFRpRAxMIjp7OBlkFaGjfS4O6kVnLVejirlX8XuWmd7DU4O6hw1oGdrchVWyEChQATf0IMam+Kwh9FYsU1wrP3g/yqpA4TfTKarGTlWdieZsTfU0OAp4Ztxw0YzVb6drRT+ipSuImTvi4Oqkpm6qg8NCn0Ks9KXvloEJBC79GwsxzlrxOQQk/OjHpBwFBu5cCZctYcMnDwnInsQgulBislBiv6Mgvl5VZMVhBb7kQ6cLVKpaREE0khRCgQjfhvTUVOWyGunO1VONupcHVQ4+6o+olIFDlwnezB1kb1gwhUqyvqEX/K8u7PqAnRZrZYKTPApRtmVu7Vs/awgd4ddfxxmBNNfTXKfaKeSmrG+7aLFHr3jU7e2EAJyKXbBmpYOaxKEZBCr1KY5EV1iYDYX6c3wrV8C5dzzdzIN5NXYiWv2MqNQoviLSvWW9ELEVhuxWACvdFCmVH8t/h3qyIMzeVgEf80g1hqFSH1DJYKT5tKePlswN5WrXgCdVrhDRRLsUIwqpTsFcLjpyQ+s4r/V4g80XZZmRUbrIT4a3lhgCNDu9rh6Vw7S8aiO1Lo1aXZKvtSFwhIoVcXrCD78LAISKH3sMjLdmuUgFjaLTNW7JMTwk54/4r1QgBCicGivC6EX6kBSm6+nldUTtrJixjMWpzdGlFu0Sr3CW+i0QTlJismiziIYVXyTv6QVuOm6LOzUeHmpCLQU0Oov5bYNrZEhdogPIS1WaTQq03asq36QEAKvfpgJdnHmiIghV5NkZX11jsCBYWlLFu+Go2tAx07R6NzcMVQblE8fiYh7oTIEyduhQdPceX9WIR3T+z3s7dVKcJOLAeLpd+HUaTQexjUZZt1mYAUenXZOrJvNU1ACr2aJizrrzcEykpLWbViOY5OjkR3icXd3b3e9P32jkqhVy/NJjtdgwSk0KtBuLLqOk9ACr06byLZwdoiUFpaysrlKxSh16VrVyn0agu8bEcSqGEC8tRtDQOW1ddpAlLo1WnzyM7VJoEfhZ4TXbp2kUKvNuHLtiSBGiQghV4NwpVV13kCUujVeRPJDtYWAUXorViBk6MTMfVZ6On1zJg+neYtQklKTkItYrrIIgk8wgTk0u0jbHw5dKTQk5OgThIwm82Iv1/JU/br/VXylomTsD87JVHZ0alUCKGXmpKCo6MjUTExuLm53X99lW23uq9TqTAYDHw3cyZNmzWjW0ICmkdI6KnUajQajRS31T2v6nl9UujVcwPK7j8QASn0HgifvLmmCJw/f57cnBwlJ+29ighEbLFYlIDE91vUKjVl+jJ2bN+Og709YeHhiuAT9d5P+aEvIqfu/VRwn/eIdo1GIxvXb8DP34927ds/EJf77Eat3yZCWJstZuzt7QkMCqq3y+61Du4RabAhCL1VK1fx97f/8YhYTA6zOglIoVedNGVd1UJAiLupH35EQUEBrm5uiofmjkWlwmwyce7cWVxdXfH09Lr79XeqSKWi3GjkxIk0bG11NG7cBDs7u0oJzV+rUngHRQoMO51drXuXBL+ysjKFg62t7aMh9FQq8vPzMZlM9OzVk+iYmGqZi7KShkGgvgu9gwcOKqsNf33rzYZhEDmKWiUghV6t4paNVYaA+LF+d9I7REVH0yE8HK1We8fbNFoNacfT+PjDD2nWvBljx4/Hx8fnJ8GMK9Om8IQJcbZ2zRqcnJyUtp1dnLGKoHlVLGJPXMqqVag1aqKionF1c61yf6rY5E8vv5mmTcnYUQmP6AO1VUduFqI2IyODHTt20Lp1KxISEms+11wdGbvsxr0J1HmhJzz/4rOqUisZdyqKiN0p0juaOH/+AgcP7GfsuHHKdhKLxYzFKrL0iNSK9x6/vOLRJiCF3qNt/zo7+nf+OYnEpCQ6R3XGxsbmjv3U6/V8/eVXTPvqK2Wp9a9vvkm3xAR0Ol2VxyaE3ipxGMPJmZguMbjdRxw98cUs/hbMn4+tjQ1xA9p1eAAAIABJREFU8fF4eXvXulevyoNvADdcvHiRrVu2EBLSmPj4eCn0GoBNq2sIdfrUrdWMoaSQvPxidJ5BuNuD1SJeyyfr6lUK9Grcff3x9XTBRmWltDCHrMtZlFh0ePkF0MjDCa08b1VdU6VB1iOFXoM0a/0f1ORJ79A1NlYRXHcSbeIJePeu3fznX//i8OFDyjmMAYMG8tIrr9CsWbMqL1kKobdi+XKcnYXQu7/wKkVFRVzOzGRt6hql/YiOkbRs1UrZMyY8feKgRHl5ecUhD/koXq0T9VJGhjIfWrRoQVy3+GqtW1ZWvwn8IPQuZTJ63FhlW8bdSualSyxauBAXFxeeePLJu1576uRJprz3Pj6+Prz1j7vvocvNzWXTxo3Kw+DwESOwWsopunGZk/u3se1YHtFjXyE22Iqh8DpHNi9jydqDFAhB17Qjg0YNpZVDLrtTFrByx2mManv828YzbHgfWnjboVI8gMKNb8FkMqPS2igC0FxuwqLSYGOjUa4RqxTif+J1kdBbqxbbX8qxoMbGRit2nMjSwAhIodfADNpQhvPpx1MJDgkhPqGb8mX7a0UcOli8cDGpq1NIT0/HydmJ5s2aM+HxiXTs1KnKXr3qEHqXLl1SQpts2rBR2ScXERnBU888S1iHMOWQxJ5duzlz5gwms6mhmKpOjEOI6LzcXEpKSunZqxdx8XF1ol+yEw9KQCxp3l6H6sfno1sHnVTiKM7dixB6e/fs4crlywwfObJuCL2RwyjOvsCWhbNYuHo7he6defFvb5MUbOTqqd3M/vJbiloMpHsLEztT1lHScihjIkv5/ut1eCUOItz+MuvW7cc7+WmeG9QOtb6YG9dvUFxSTPaNfGw8AvBzhewrWZRqPWge2gR3nZnsK9coLi8l52oOKnd/Atxsyb2aSbHalcYtmuPrZo90ED7ovK1b90uhV7fsIXtzk8CGdes5feY0/fr1Iyg4+Fe5iKdi4UETYVg+eH8K0THRRHbsqAhDcfqyqvHjFKG3bLmyN69Lly73tXQr9hfOnTOHz6Z+QnZ2No//5gkmPvEE/v7+ZN+4wb8mTyY1NbXCqydLtRIQnoqIyEjFoxsbF1utdcvKapqAFbPRSGlpGdja4+igE64oSosKKCgsxmRVodbY4ODsipuLA9byMgrz8ynWW7BTXnPCVnNnuSc86WJpvyA/n/CIiLtuBxEjrRWP3sjhGEvzuZB2kH37dnPolJG+L79FYmA+p/auYvb80yS99lfiPK9zZOM8Zq0rJTzKnbSz8OSrT+NvusKWxd+wpagdrz/fF9PFvcz86huO5ujwsDOSnV+Gs5c/jhSTX2ChRa/HmZCgZcH/fcnhMi0OWjN5uQbcvN3Rqk2U5JcSkjSB5yck4XGX8281PRNk/dVPQAq96mcqa6wGAjeuX2fa19OI7xZfKe+cWOoV3r/o6Oh7fonfqXu3hJ4QimLp1s3drVIjEYJT/JAIkSfcD9euXePjjz4mJyeH377wPGHtw5SDGUWFhYrQS1m5CqOx/Ic9ZI/KgYlKwXyAi8RSeadOnXjuheeJiop6gJpuu/X25fWHcLBFOLPUKpVyetr2PvadVg+EGq7FasaoLyTjxDEOHjyLU/t4kjs3w5yTwa41i1m9NR2jrQMOzo0IS+hDr9hmFJzYyaoV6zmTC76hnejZtycdGrtRoU8qvIBin5tYjtQIASj2zlpBrf7x8IL43FktFqyoUKtVymEI8SeuuZxZO0u3Ys5aTUWcPbSe+QsPE/XsmyT63yBt+2LmrixlxJuvEWaXx6n9K5k54zDurQIotfry3HNj8CzPYv+auSw548bvXhqF5cJWpn21BIcezzG+nZUlU6dwxG84f5zQkQvLv2D+uSY880xzVv9rBubkl3gmzsrCj6dy2LYXb7zQlYtrp7P0eCOe++OzhP76IkoNTwRZfU0RkEKvpsjKeh+YwOqUFMT+lz59+9KsefO7hk2Z/M9JxCckKF69ux3euFun7kfoiR+GwsJCjh09qmycNpstaDRq9u/fr+yXadmypXJIxMPTA/+AAL76/AvlRK7w6InXdXY6VCq5UPLAk+WmCBMx9LrGdv3BC/wgIvpWfEYh5IV3WPw9SH33O0bRbpMmTQjr0EERfA2tWMtyOHtgI7NmryQt256ez73ChKQWFJ4/RMqCRRwv9qFT51CcdQ74NW2Or/YaG+Z+z/a8AOLaO3PmwHEMTXvx0jN98MJIaXEBhSWllBQWYtA44eVuT3lRPgV6DR5+AXg721BeUkhucRn64gL0Vns8PZwwleRTUAoePv4Yy/JZvniRsl+3Jvfo/SD0Dq5l3sKjRD8nhF426TsXM2tpHkP+/AYdnXM5uWc5384+SaM2PuSUuvP8CxPwNl1j7+rZrLjoxe9fGIEpYxezFmyn6aCn6O5bxJrvZnAhZDgv9wsgfe1s5hxwY9xTrdjy8XI8x/+O/gG5rP7uWy75DuK5wU05tWkOS/fbMP6VZwmt3DNuQ5uKDXY8Uug1WNPW/4GJfTWzv/8eTy9vJZWXONBwp1JtQm/5cmXpV/HoicwY9ygGvZ5z585xIv0EeoMerVZseK4IeyA2E1nMZmXjtYenJ/4B/nwphN7KVYpg6Nm7l+J5cnBwqNWgyvcaU319XyzcKT+cVrA8oPft1iKgCNmSlZVF4yaN8WnkU+H1qUVAwpuXmXlJGc+AgQOVgyYNrVjK8rh0Yh+r12zl9GUT7YdMYExyM3LSd7Fi4RpyvSPoFhWKp1sj/HzsuZG+laULd+Iz4FXGR1g4uH4pi7aX0ve1F2lvuci2VXNZdzwbjOXoTVZcvLxQ64soLDPj16Eno3u15cauhXy37SrONnryyyw4efniZMzlRrEV79aJJPeI5PDapcoJ/NoSenMXHCH6t2/RPaiIswdSmTXnABFP/ZnuvjfYnzqHpUed6RbjwM69BYx+8WkaW66wftF3HNV25XdPJlB6eiez5m+nyeCn6eFXROq30zkfMoJX+wWStuZ75hzyYPxTrdj80TI8x7/GgMB8UmbO5JLfIH47pCmnNs5hyX5bxr/6LC3v/dXX0KZhgx6PFHoN2rz1e3BCIK1Ytozi4hK69+xRER/vDqVahF5JKcuXL6tIgRYdrQi9u3lwhKgQy7MzZ8zgWlYWvXv3VvaIibAsIvbf7Zk6xL+LPXqTJ01i5YqVyvv/84c/MGLkSGVPoCzVS+BBPW/CXiIA8/y5c9m8eTNDhgxh4ODBygGfB627KiMV/RBiU5zU9Pb2pm+/flW5vR5da+RK2m7WrNqJukN/RndvRvaxrcyeNpNdV9V4Omux2HoT07cvYS5ZbEy9SMTTr9KzqZGTe9awZPFJ2j7+e2J1J1n23dccsIQzYXB70lfPZVOGA8MnDsfu0g7WHsgjuX9PzAfnMjejCc891oXrG2Yx56iWkc+Ow/fyDpZuu0Hz4cMoO7gBZ0fHWhJ665i/+CjRz/yN5MYmci4cZun333PZI4745mZ2rdmBfewERrbJ5/tpq9F2SCLcPotN207RfMizjOviy40Tu5i9aAeNBz5Jd78i1n43g/PBw3mpbwAnhUfvsAfjnmzJlqnL8Rz7Cv0C8ln9/fdk+g7guUFNObl5Dsv26xj38tPSo1ePPjmV6aoUepWhJK95KATEkqj4oQ0ODiama1dlGaVGhV5pKQvnL6CgIJ+27dopgZOVcAV3KGLfXWFBgXLPxo0bcXZyom+/vgwZNozWbdr84mTfL4TeG39gxAgp9B7K5LpHo+IhQ5zS/PCD/ypp8fr1788rr71KaMuWVQ7b86DjE6e3V69KUQ4ePTZxQpUPGT1o+7VzvxB6u0hduQtNuBB6oeivZ3Lu4jXsA1oSaJvLhsWz2XzWSKeIEK6kZdN24qv0aV7OyT2pLF1yijYTf0+s/SnWLl/KVd8+PJPciN1rVrAzx4vHx/ejJH0Ty7acol2XbtieX89WYxSvj2nBybVLmX/ClWdeH4z1yCYWLzuJa48+6I9sqh2hZ9Zz41Ia+w5cpkm3gbT2AlNZPmf2pTJvwUaumZ1oEpnI8BF9CFAVcHTTQual7KNE50Wbrv0Y3j8WH7tyCq6eY8+BM3h2iKe1q5603TvI9oikezt3rqbtZu8lR6LjfDm18TCOUT1o717K8Z27yHXtQEK4F9dO7uFQhg3RyfH4ONSO1WUrtUNACr3a4SxbuQ8C6WlprFq5UlmyutcPbHV49EQE+m1bt3Lk8CFlQ/bdMnKI4Qhvi15fxs6dOzl6+Iiy7y6kcWOeeuYZRfD9fOm3Qui9w6qVK9BotPzPG39QYmndKXzMfSCTt1QTgZzsbGZM/4ZvZ85UBJbwJj/59NOMHT9OWWqvzSI8iOvWruXC+QuMGjNaSfXX8IqRyzeFnlYIvaTmlGVncb3QhFdgCK7WAvZvTGHN3tO0aBdK9vHTuPV+iTERZg5uWMbyHaX0fukFWuvTFaF35Qeht5xdud5MHNeX0vRNLN18mvax3bA9u56t5dG8PqY5J9csZd5JV579/WCsR28KvZ61J/TuZEurxURZaTGlBvFlY6EgO5tmoaFYzSb0RQWUqnS4uDhhc6/YMg1vssgRVZGAFHpVBCYvrx0C4hTrrO+/x06no2fv3nh5ed214eoQeuIHVYg10bYI2XKvIjbJ5+bkMP3raUpGhg4REQwZOpTwiHBFvN2+dCvqyr6RrSzdCvEq9vBJoXcvwg/v/VMnTynBs3fv2qUIPS9vLyWAd/8BAwgKCqrVjol5KZZuz509y6AhQ5Ql3IZXKpZuU1ftVDx6o7oFcWH3elZuPIp/zEA6Nipl98Z1nLe2YEByS85vWkyaLoZBnZ3Zv24dGc7RPP/sAHSXj7B2+TJF6D2d7M2etSvYlePNBCH0Tmxi2eZTtO/aDdtzG9iiePSac2qdEHpuPPu7QViObmbJ8gqPXtnhjbXi0buXLcV30tGjR9m4fr2y3UMWSaCqBKTQqyoxeX2NExA/bGLZbP369QwfPpwWoaH3XC6rDqF3PwMT+7g2b9yk7N3qEBH+g7fllsi7tZ9Lo1aTX1DAvye/qwgI4S18/Y035B69+4FeC/cooXKAXTt3cvzYMWLj45UT1MKu9/L0Vnf3xKGk1SmrKS4uYtz48Q3y5C2Uk3PxBHt3p6FuFk1SxyDKsk6xadlCUneexajV4erXmt7DR5LUyo6zu1P5btZqMsps8WkeycAxo4lv4UFx1jn279xOjkcU/SLcSN+3k7QiN3olR2HIOMz2w5k0bReGzdUDHClvzajkAC7t287mTCf6j+iK9fwhtu3IxKZdGJm71uDs6FTje/TuNV+E0Nu/b5+SnvEfkybd63L5viTwCwJS6MlJUecIFBQUKPlr27ZtS2x8nLJX7l7lYQk9IeREWJYzp05z/fp1zCLjhThta7EooqDiFKhVWcb18vLm6y+/JCUlRRnO737/e2XpVh7GuJd1H977Yn/eifT0H4RebfdE7M/bu2cvhw4dpHPnznTp2rW2u/AQ27NiMpSRn32DQqMGd28f3J0q8l5bzUaK8nPIKzbj4t0INwfbe2bHqMpAaiVg8ogR93yAFX0WQu/A/v3Kaf233r57irWqjFFe++gQkELv0bF1vRipEEgpq1LIyLhI//79lXhoP18C/bWBPCyhJ/oihOm+vXsRuVZvCby0tDRl03xISIhyKMPT04v2HcK4eOECZ8+cVb64ExIT6du/n9yjV4dnphB6Ir1e3E2PXm12VTwgHD92nE0bNyhxJLv36NFAvXm1Q1V8NgVTJfTRPYoUevciJN+vTwSk0KtP1noE+nr92nXmzZlDu7D2SoiTym58f5hCT/x4iB8RUZQwKtnZ/HfKB0p4jqefeYb27duhuhlw95ZonfnNDCUMS0JiQgPdXN8wJuvDFHrCk7N9+3bOnzun5O8NDAxsGFAfwijEUnxubq6SfzowKBCN+u5iTwq9h2Ak2WSNEZBCr8bQyoqrSuDWpvOT6SfoN6A/wSEhla7iYQq92zspflCWLV3Kxx9+iBCtzz3/W8aMHYt3o0Y/GYuIvSeWc4VXr2Geoqy06er0hQ9b6O3csZOzZ86Q3D1ZOdEty/0REPscd+/azZXMTEaOGf2L0Ec/r1UKvfvjLO+qmwSk0KubdnkkeyX2ui2YN19JFyaWyiqTmeIWqLoi9MQPxCdTp7I2dY2yd69T585K/DWRSP32JSMp9OrHFH+YQk8QEiGGhFdPhBeKi4troDH0an4uFBcVKwdrLl/OZPTYsVLo1Txy2UIdIiCFXh0yxqPeFRG7bM7sOXSO6kyH8HDlJGtlS10Renl5eZw5c4bUVSnKj3Jkx450CO+gePRuP60phV5lLftwr3vYQk88LKxft45r164xZMhQJcyLLFUnIDx6QuhlXspkzDgp9KpOUN5RnwlIoVefrdfA+i720MydPUcJUxIZGXnPp+7bh19XhN6tPs2fNx+dzlbxTHp4ePzCUlLo1Y/J+7CFXoVXL12J0xjaMpTEpKT6Aa6O9VIKvTpmENmdWiUghV6t4paN3Y2A0WhkyaJFStaIxOQkPD09Kw2srgm9eXPnodVqSEhIwPNXgj1LoVdp0z7UC+uC0BOHetauWaNwGDlq1EPlUV8bl0KvvlpO9rs6CEihVx0UZR3VRmDzxo2cPHmSPv36KRkIKhNaRTQuhV61mUBWdBuBuiD0hEhJXb1aydgiAibLUnUCUuhVnZm8o+EQkEKv4diyQYzk1KlTbFi3jti4OFq3bo3WpiJA6r1KnRN6c+Yqe/JE+BTp0buX9eru+3VB6ImQICK2pBArEx+fWHdh1eGeSaFXh40ju1bjBKTQq3HEsoGqEBDLVAvmzaNly1Z07NypXsTR+7XxzZ87D41cuq2K6evktXVB6On1eiUrgsi5O/GJx+skp7reKSn06rqFZP9qkoAUejVJV9Z9XwSmT5uGt3cj4rvFVzrGXF3z6O3YvgONRk2btm1xdnb+BQe5R+++pkat31RnhN6qVRQWFvL4E0/UOoOG0OAtoXc5U4ZXaQj2lGOoGgEp9KrGS15dCwSER6+83ESPnj1+EWj4Ts3XNaF3e67bX+uzFHq1MJGqoYm6JPSKi4qY8Lj06N2PWaXQux9q8p6GQkAKvYZiyQY0ju3bKhLJ9+jVi+Dgyh3IqGtC717mkELvXoTqxvuK0Eu7meu2VcuH0qni4hJSV6cglnDHP/bYQ+lDfW9ULt3WdwvK/j8IASn0HoSevLdGCJw/f54Vy5bTvUd3WrZqVakk5O/88590S0ggOiYGm0oe4KiRzleyUin0KgnqIV8mHjrS09OIj49X5uLDKNeyrrF+/TqcHB0ZNGTIw+hCvW9TCr16b0I5gAcgIIXeA8CTt9YMAX2Zng8/mEJS9+5EREb+JKPEnVp89513iO/WjajoaCn0asYsj2Stu3fv5tTJk3Tp0oXmLVo8FAYH9u/nwIEDykNM+/btH0of6nujUujVdwvK/j8IASn0HoSevLdmCFitvDNpEknJyUqu2Mp46FJXp9K8RXMaN25cKQ9gzXS88rVKj17lWT3MK7Ozs5VDEN5e3ji7/PJQTW30bdPN2JKDhwzB19e3NppscG1IodfgTCoHVAUCUuhVAZa8tHYIlJeXM+U/7ynZMUSu2NtzxN6pB+IekVtWo9HUTicfsBUp9B4QYBVut1qtytW3B98Wr1W8rkKlVqG6VZ/ViuXXXq9Ce9V96cYNGxDxJYcOG0ajRo2qu/pHoj4p9B4JM8tB3oGAFHpyatQ5AiXFJXz6ySckJSfRITy8UkKvzg3iHh2SQq92LGY16ykoKsWi0uHq7IBGrcJiMlKcn0tufjHoXPD0csfRzgaVtZzSwnxycgswaR3w8PLCxd4W9Q8qsHb6/PNWdu7YybGjR5U9q02bNXs4najnrcpTt/XcgLL7D0RACr0HwidvrgkCOdnZfDtjJkndk2nXvv2PXjqrFZOpHNRaJUadCivmciNGk5kKp40KjY0tNloNaiyUG42Um61ob76mesg/2LezkkKvJmbO7XVaMRn05GUcZM2WY6h8O9CvR2fcbC1knznAupTV7Dx+GZV7Y7r06EePrm2xyTvF5tRVbN53mjKdD5EJfemd3JlAF+1N758VETbHalWhFvPPasFisfL/2zsPuCqPdP9/6b1XRRELgg3FLqJ0u2IviZqYZLO7Kbs3N7ub3b3/vdv33s2WtM3NJibRaGLsiAVUFAQLiGBDaSrSi9J7O+f8P/MaXZNNpIhwgJnPJx8DzDvvzHfmvOf3PvPM8+jo6qEr1KCwEvLvdVRq0BHW5k4qRuEjKMTeiJHuzJw580mD65PtS6HXJ6dVDqqdBKTQaycoWa37CKSlpRFzMpqg4GDcR7orW7Jo1DTXlJKRfgM9J0/cBtphqtPA7avxXMwooK5ZDfqmuI2dyoSRAzFqLuFq0kVuFDXgOGIc40cPw87CuMetM/cpSqH3hNeTupnsi9Ec2LmdiHTwW/k8L63zx7q1gBN7dxOT2cToKeNQZyWTVmNL0JIFWBbEEnn2Ns7jp2NXfZ3kW81MXLSOUN8htFRVU11TQ3VVJfUqA2wd7dCrr6S8uglzRxcGOFqhaaylpqqKqsoqalv1sba3x6ilktLKRkzsBjJ4gC0mBh13LaioqOD4sWOggdVr17Q7//MTJtyrmpdbt71qumRnu5iAFHpdDFQ29/gExJdaUVERISEhDHRxAVTUV97hWsxedkbdYvzyH7DY1xPrlgLCPvwrR1PrMLOywMjUinF+y5k7xYGUsE8JT8xDrWmkqtmagDUbWTx7LPYmurSqVKhVKlpbWtHo6mOgr4u6tQWVRgd9QyMMlZ9bUalVtLa2otHRU6yEapX4HegbCquh/mOJRin0Hn+dPLIFdQtl+Vmknj9JZGI+AyaG8PQyP4yLk9lzIIY6p8msWuZPS/oJwk5ewXTQCMyqsilsHcK8NcsYVHeesL3RVDlNZ+UKDzIP7udg5GVqjXSor2nByNQMKzMoL63DasQ0QlfMwzQnhgMRcdxpMUFdX4OOiQVWFkbUlJah7zKBpevWM3d8xw9TCCti1PHj5ObmsmbtWiwtLZ8wvL7XvBR6fW9O5YjaT0AKvfazkjW7gYD4Utv+2WdYWFoSEBCAja0tUE7C3i/Zue8IqTX2rH71Fyz3G4VJ9VU+/2gn6pFzCZg2Gmc7M0xMjFHfjuZvH5zEKWQNS3wcSfr8A07XebJm9QK8nCAjLZ2CoiIK8opoMnVm+CAb6u/kUlClyzBvH6aMtaM0LYO8OyUU5BdQp+fACDd7GkvzKChX4+o1jSlew7E1M/yXE38H2Uih10FgnazeXHCJvQfjqLHzYuUSP7h9hv3HLmA4fBbL501FkxPP/qPxNBqbYFJXR721F4vWzMGxMZXIvZHk4cHClWPJ2P8FcTesmP/MPHSuHGD/6SqmrlrHeP1rRMTcxmlCAA6V5zmXXoPvynVY5Rxn3/E0PJY8z2zbXA5GXsDCO5TnF3vTcZseiBArVy5dZtqM6UpaPVk6RkAKvY7xkrX7FgEp9PrWfPb60dy5c4d9e/biNd5LOXFrYmICqGlubODu7Xi+/CKGgQHrmeszCsPSU/zfm5+R1WyNlY0lTm6j8Zvrj23eUT49VUnI0mXMGOtKQcwnfHKuiYUrQ5nqVMVn773PqTx9PIbZU5ZxmexGG8Z4jUS3MJVisylsen4aN3d9TnSWGjcPR8oyr1FQY4zHeE/0SjMpMRzDmmfWMnOMC0ad9PuTQq97lmpT/kVF6NXaj1eEnm7OOfZEnENvqC+rFvigyTnH/qMJNJuZYVJbRbXZOBavnY9T03VF6OXrjmLRyjHcPHKI1KpBzN3gT03sAc6ka5i8bDXDauKJiE3DbMRUHBpSybhriG/oKgwzDhKVnM/IkI3MMLrGvqOJaEaEsGnRhE4JPRFE/HRsnGLhFqkBZekYgd4s9Jqbm5U4ikcjIvjN736n+Is+fIK8YyRk7f5IQAq9/jjrWjzmxPPnSUpKYt78+QwdOvRrD7S64kS2bj6Crc9a5gihVxbPvj3nqLcciItVExeiTtE8cj5+LiXEZxmyYOlipo5y4e65Hbx/8i7zly9l2oA6tn+0mxr3QJYFeZC1/2Oiq91Yvnw+jnlH2HKiiunLJ1IQEUmJczDLFo8h7/BmogoHs2rVAmzLT7AjqogJIUuYPXEopvqdgymFXue4dfSqe0Ivllr7CYrQM7t7mb0HTlJh7cWKUH+a009yKC4N6xGemFfcILtuAMErlzGoNoED4WdoGOzLqiWuXN5zkOvVg5i3IYCauAOcTlMzZdlqhn4l9MxHTFOEXvpdA3xDV2OYEX5P6M15hhmGKew9egEd984LvfLyck4cP64c6li5apX8ou/gQuiNQk/sbjQ0NFBRXs6Vy1c4dSqGn77xBoaGhlhZWck10ME10J+rS6HXn2e/C8f+bbHKOtq8aOPggXDEQzlkTgiOTk5fa6KuMIGtH0dgO3OdIvQs1BVUN+lgbmGOkYEumQfe5uMLuowdoSElR5dFS5fi4zWY/OgtfBLfxKKVS5jqWMm2LUfQjApgwayhZBz4nAvNw1i8wB+LnKNsj6pg2jIv8iOiqXUPZkGIB9lhW0ioG86iRQFYFkexK7qQcUGL8J0ghV5H57i76zfnX2TPfYveYj/sdEqICw/j9K1Wxk4dS0vmBVJrrAkInY9l/mmOJ+QycMJ0rCuuknizmckL17BwvJqTuw5yvWYQczcGUBsbxuk0zUNCLxVz92k41AuhJyx694VeASPnbFSE3j4h9EaE8Ozizln06urqiIuNVQ56LFy0qEPBm7vis9nd89bV9+uNQk/kNha5lv/x7rtk385GxAp1GTSIVWtWs2HjRkXwySIJtIeAFHrtoSTrPJKAeABVlFdgamqKqZnpvVOynSji7fXA/v3Y2NgwY+ZM5a314aIIvc0R2PiuY66Re+8zAAAgAElEQVSPJ02pkcRktjJqyiSGO5lwPexDDuY6MXemJWdPpuLmv4iAifZc2b2FhAYPVq6YyzizArZ8ehj1qAAWKkJvO4mNw1iyKBDLnAi2RVUyfdl48iJOUjs8mIVzPbgdtoX42qEsXhz0QOh5BS+WQq8Tc9zdl7SW3SYhOY1GiyFMnzQKc0NdKm9f5OiB/cRczsHAeQyBC0IJnjEKvYoMYg6HcfxMKo3mrvjMX8aCwEk46t8l5VwyeQ22jJ89hsa0C6QVaBg+dTpODTe4lJqPsbM7Fs35FFbr4zl5OvqFSVy9Xc5Ar9m46+dx/vItdJzH4TfJjc58OsSXfkJ8AkWFBUpqwPZmyFCpVMqLk6q1FXMLi34rDnpreJWCggLe+tvf2bdnj/JcnTBxIr/93W+VsFOySALtJSCFXntJyXr/RkBsLQhLQ8rVFA4fPMiChQuZMnUKRsbGnaJVU1PDvr37GDLElSlTp2Jubv51oVd0ge1bIrH1WU3wdE90s0/w8acHKTZwZpBVC7dvlTI8ZD2rggdzbe9WjmfWY2XcSnGpmklL1rJothcOjZls2xaB2sOPeTPdyDy0g+SmoSyc549F3jF2RFcyZfE48o+dom5YAPOCR5J9cBvna91YuCAAy5KT7IktZlzAfGaMd8O0M571gNy67dQS6bKLWhvrqKltQMfYDHMzE/S/8rVsba6ntqYBDIyxsDBDr5M+mF3W0a8auif04ikqLCIwKAgn569bu7/rfuLzeTruNJcvXWK6zwy8vb2Vz1VvySDTVRx7o0VPjF28RCddSOJXv/wl1TXVvPzKK2x4ZiO6up188HQVUNlOryIghV6vmi7t6aywFGRnZ7Nv716ORkSSnZXF7/74B4JCQjDupNCrqqzkyJEjeE+cyMSJE/+tHVVTNUVFZRhYOWJrZYaBTgslNy6TmJRCQRW4jPJmykRPHC1NaC7NIvHsOTKKWxg4ejJTJ4zE3sIInZY6iopK0ZjaYG9tTN3dYmo0Jtjb2aDXWEZxRStWDuY0llagMrXBztaUxrtFVKlMsLe3Qb+pnJKKZsxt7bEyN+60EJBCT3vW8qN60trSooTjEfmWe1Ic1dfVEXvqFEVFxUqGjPaGWKmvr+dgeDibP9qMuZkZCxYvZunSpUpe6PakFuwds9R2L5+00Pv7X/+GnZ0tP//lfylBsx8uujo66Onfc+YV/nZxcXHo6+mx4lt8LcXLsxB34t/7Rfhn7t29m2vXrvGzn/+cQYMGPfibOJTR02uzbfqyRk8TkEKvp2egl94/Pz+fd956i+NHj1FZWal8CYpTsgMHDuz01m1TUxMGhoas37CBCd4T2r3N9N0+SCKfqQ7alBHj/nRLodc7Fr5IPZaTk4OXlxeDXV17rNPC2h22bx8RRyIUQfFQdt7v7pOOjrJlm1+Qr+TKbWxoxNrGhoULF/LCiy8ybPiwHhtPd9/4iQq9zEz+549/pCAvn4mTJyNegu8X8eyxtLBUWAufOtGPGzdu4j3RWzlU83ARzzEh6pIuXFAEoeICIxrQaKipraG8rFw5oPawCBS7J2JtDh3Wf+ayu9dOX7ifFHp9YRZ7aAwiNVPY/jBOnjhBbnY2v/7tbwkKCcbQyKjDPRIPNZEB4MihQ0zw9lasevdCq/TNIoVe75jXs2fOkJaaxqzZs/Dw9OyxTmdlZXEqOoYBzgMIDAlSrD5tFWHtERa98APhfLL5I2XLdv6CBSxavJgR7l9lnGmrkT7y9ycp9G7evMmf/vAHZX6+GfZE/CxS161cuRIzc3NFpJmYmjJu3Djc3d3/TeiVlZVx/vz5fwm9r2oIDwLRlvperkelCGEodk/EdrzMgdxHFuoTGoYUek8IbH9ptrGxiZSUq8TGxOAfGKi8XXb2NFh9XT379+3DwdGRGT4z2r09JVgLa6DYDrm/RaLt/BWhZ2WNX4D/vx060fa+96f+iVOPaamp+M7qOaEnto9jYmIQsfRCly7F6Run0R81H+KAkwi2nJ6WxjgvL8WJXxya6m/lSQq921lZvPnnPyu7Gw8LPSHExMGyp9Y/zQ9ffrlPv7j2t/XU28YrhV5vmzEt7a9wFhdWOeEv0tlgnmLL48jBQzQ0NSoO5w4ODu0ebcShw7h7eChbJD3pS9XeDkuh115SPVtPG4RecVExJ6KilDBCS5ctaxPIPVeGey4LwoIk0viJz6R4ERK/fPD51AhvMuHecN9sdO9vOuL34pcP171nQvrKoqSDru5Xp1S+qqvR0UH4omlreXDqNi+fNU+ta9OPOD8vT3npFL6Qzz733COHJYTen//8Z6IijypxDu9b28S/o0Z58l///d/M8PHRVjSyX/2AgBR6/WCSe9MQo0+eJOvWLWWLScSMam/54+//gJ+/H9OmT1fEprYXKfS0fYbu9U8bhN6li5cUq5w40e41fvwjwambG6ivb0RlaIalqUjRp0Hd2kxdTTXVdU3oid9bWWBiqEdrQy0VFeXUNqrQ0dHF0NRC8eEzVNdRWVmNxsQWR+v77hMamusquXOnjGYDGwY622Ksr0NLYy0V5ZWojKxwtrPodErAJ7kahNitrq4mMeE8RUWFrFy9WhF6j3oh7KjQExa9Y5FHFbF7XzcPHjyY5154njXr1mHUCXeWJ8lEtt2/CEih17/m+9Gj1WhQqVpBV195Y7/3fi6+KFppVamV3xvo6ypv/Rq1ipaW1gc+IzribwZ66OpoaGluQSN+1tP710EIdSuNTS2gZ4ChgT6KQUCjprm5BR09fcXaIAwCyUnJXEhMZO68ubh9IzPGozr/P3/4I7P8hNCbJoWeXNNdRkAbhJ7wgb2Rkamc0nRw/A4rt0ZNS3MDhWmJnLt0CxOPIBbOGIp+ay25qYmcPHGa9MJajKwGMH5mIP7TRlCdeop9e8JJK9PF1MSYAaN8lFO5g+ouERl1GpXHUjbN81QseRpNMwVXT/Dp/31GmuE0Xn39eaYPtaIsM5HDB49RMyiYH6zywVDLon4IX8a7d+9y6+ZNrl6+TGlpKUHBwQwYOFDxa/uu3YcOC73/FVu3R9E3MFC2xkU+4iWhoSxcvOjfwkR12eKUDUkC7SQghV47QfX9ahpa6yrITE1Hb+BYhjhZYqyvobW+guzMVDJzSjGwdWPM6OE42pjTUpRG/KV07tY0KWLPdMAYZkz2wMG4lqRTF6h3GMkEzyFYGd8LK6AquczeQ/GoBkwlcOZYnKyNaK3J52zMefRdJzPeczAWxrpk377N8WPHmDptmvKwbK+/nxR6fX+F9sQItUHoCUuRCGX09Ib13ykaVI2lpMZHsfuz3aQ0ODJ30094Ya479TkXObz/ANdqnfH3dafs+lmScw3wCV3GwMrzHD97g0GTg/B0MsbE2glXNzfUOec4fDSWVs8VPB8ylNqaOtToUH37PNve/wfHckwJ2fgDfrguALITCQ+LpGbQHF5Z56uVQu98wnklQkBW1i1lK9ttiBvr1j/NqtWru0zo/fXNv5B84QKz/P2Y6evL+AkTlBOyskgC2kBACj1tmIUe74OaxpoKMs/tY+uBFCaufZ3F092w1K8h+cDHfB51E30LU2pLSrAat5DnNsxHP3kLf91zCY2xmbKFYzUqhA2rAhhmXsqOt7dS6h7E6jnTcDbTQ4UumhsH+NHrb5NmMJ5XfvEa8yYNw6DiEv/31y2YTF3P8jmTcLLUR4SR2LnjS0aMGMHU6dMwMzNrFx0p9NqFSVbqIIGeFnpCmEQdO66ESFm7bt13fh7ULTUU3k4n/kQUyTkNeAStZ33IcMoykzl7/gamnn4ET7LhVkIE4cdTsR7rh5vqOvEpNYzyDWTkYBtchgzC1tSE8vQzHDkaR9OIEAKcSzh+Kg2bcf5Msa/kxMEjXK9WoW/owMxlzzPbLp8jByKo1lKhJ6ZbWOf++cE/2fH558p2re8sX/77N795ZEiSjlj0crKz+ecHHyiWz//+7W+VbeHO+il3cHnK6pJAuwhIodcuTH29UgXndm7j830RpNXYsf5nf2TlzKEYVSfzz79+gfHM9awM9KIl/Qve/OcVZrzwMvZXtxJd78XyudNxG2iDmakJhvp66DRksePdzylzD2Cp3xiactO5o+vIUNUl3nornIzqSgZNX8NLGxYxzOg2H729DZPJT7E0ZCKOFvesf1s//RQrK2v8AwOUU2vtKVLotYeSrNNRAj0t9ESw5hPHoygsKGD12jVtbANqKLoWR+SJC+iPXsjakFEYoEajVqNqbaI05xoxR46RWmeP/8JpNF08zK7wq+jYW0FTK/Yes1m7YTVD6q9w+NBhUmvMsVVXoesewvpVs2jNPE3EsWQ0Qz2wvHuV6zWDmRcykqzYk1QOCNFKi56YbyGWk5OS+M2vfq1k8nnt9ddYHBr6yHifQuiJLD2mpiZseOaZe4dTvqPk5eWxbetWxWVEhJiSRRLQNgJS6GnbjPRIf9Q01ddRlnuebZ9E4rroFRZMG4ppSw6XL+ZjM3IMLtZGFJ7fzge7c/F/YRVNx7dw9IYKa2tzLB1cmOQXgs/4YViTx853P6d0+BQ89HM5FXcLt4A1zB94m82fXcHJ24rMpELGLHiahV4a9n74BSaT1n1N6EUcPkJZWSkhc+bgPGBAu4hIodcuTLJSBwn0tNAT3Y2LjVVCvCxctJhBgx91QElNYco9oWcwZpEi9AxR0VBeyLWEU5w4c4V6aw+CFi5g2jBTSgsKqFJZ4TbMnpLkCHbvPYPJtDUsH9vM4U/eY1dSBc7DJrB4w/Os8BtKyaVTHDmajPmMxcywKeTI/hNUmA3CSl2F/tAgfrhGe7ZuxUljEVrmvkCrqqoi+sQJbt26xbObNmH/0Il+YeUTMTsfztEtcsx+sX07NzJvKKnjhN/xtxYdqKyo4GLyRcaOG6tYCmWRBLSNgBR62jYjPdifhrtJfPTWbhzn/pD504ZibSzOS7TSVF3C1dNHCYtIwnzKCp5dOpzr4eFcvGvE0GH2lKXEci7flqdfexG/oS0cfP8T4rMLKcirZcLaV3lu8TTs8w/zm/evMvX5pRhdOkhkpiULF3hwJfI41lO/LvQuXbyoRIcXTtMi4nt7tkGk0OvBhdOHb60NQi8tLY3zCQmM8vRk2owZj6AthF4skSeSMBi9iLVzPFGXZ3M2Iozjl0oZ4TufubMnMMDahJaaMopLysBiIK7OFlRlnOXwoZOUDg5h2Xg1J/eGcUvPjeFmteQ2OLB4wwoc7iQREXkB8xnLWT3FiktRYXyxN5oyw4FMm/80L6+egeG96CI9WoS4y0hLZ9fOndTW1d4LNKxWU1NdrcTbdHg4DqFGozxjnl6//mvxLEW2nyOHD7Nrx5eKWHzkM0hHB3t7exYvDWVZO8Lf9CgcefN+SUAKvX457d8+6PqSRD56ey9O874SekYqKm4nEbZjDxdLTZmxaAVzfEZhZ6iiqrIefXMLzIwM0ck5ya9/H4bz0z9k9WRzTv7jf9l5sQYTVT0DZ63nxXUhDKmI4rfvXWLSS5sIdizn879vJddiME352Yye+xxLg70fbN3m5uYSHnZAiaXnOcqzXXHxpNCTC/lJENAGoVdWWqps3+obGrBi5cpHC72rsUQIoTdmEevmDCU/+Ti7vjxGuc14Amd4YKqrxsjSEVv9KpJjjpGuGsmiueOpTonh1NVKvJc8g69lNoePnqF11BIWupYQti+aZrfZBI9QcTrmIqYzlvNUkCd12ZfY/+FbfBFfQ8Dzv+SXT09DXwuEngAktmiLi4qUGIL3y/1wKg+nKBN/E6dkBwwYoJyYvV+EuGtqbFQyi7TnRVNYA0XGi/YeHnsSa1W2KQl8FwEp9OTaeEBACL0P396D07yXlK1bs4ZUtv7lXdJMJrFq5QI8B1piaGCAQdUNDkddxWr8dCYMc0b39gn+8s94xmx8gYVjdIl4byvFwwMJHHSX/bsScJnzLKEDM3n348tMfHETc8YPo+bcdt78xz6uleuy5Hu/YN3cfwm94uJidn25k4CgQMaMGSOFnlyjPUZAG4SeyFd7NDKSoqJiNjyz8REx2TSU51zn4pWb6LlOZtZ4O4rTznNkfySXsytAT1jo9XAcOZW5oSE4VFzm4L4jXCuqx9h6EFNCQlkydyqGJakkXbqOatB05owxIe3CWZKymhg8fDCNxQUYjpzGLK/BGLTUkH05jsgzN7AZP59VAR7oaW/M5B5bQ/LGkkBPE5BCr6dnQIvu33DnAh+9sw+ned9n3tShkLWb3/x6F5XWg3G2MQGVCgvXSSyaO4Ybh7YTnauP+3AHKm9dp8JxJi9sCmWMTSV7/vEFpe4BrAgaQ/aRzRzIMGPOBH2ORRUy/cVnCPEaioWmnBPv/5q/HC5iznNvsHGBNw5fHcYoLCxk7+7dBAYGMkoKPS1aIf2vK9og9AR1sXWbcjUF/wB/JU9tlxSNiqb6GqpqGtE3scLa0uRefEtZJAFJoE8RkEKvT03n4w1G1VRFXm4xRvauOFiZoKkrID0tm7tVdbSqNajVGoytBuAxbiTWzcUknzlLSk4FRvbDmOo7HXcXW4xooCi3iGZTW5ztrKD+Drfzq7Ew16e6Ro2tqwt2FiaI87Utlbmk51Ri4TSEgfaWGOrf+5YRSeSjo6MJDglWEn8/7CT9XSOUW7ePN/fy6m8noC1CT7gzxETHKL5gCxYuaNd2opzTzhMQW7f3D3K05/kjfABF6eq6nR+BvFIS+BcBKfTkaug8ga8ehvfzO3a+oa9feTQikuKSYubMncvAgQPb1awUeu3CJCt1kIC2CL262lpOxcRQWVHJotAlXzs40MEhyertICAObQgXEiH23NzcHnlFc3Mzd0pKEFk4xMGORxXRbklJiRJzz3XIkHb0RFaRBB6fgBR6j89QttDFBD79+GNs7ezw9/dXcm+2p0ih1x5Ksk5HCWiL0GtsbCQhPl4J/hsQFISLi0tHhyLrd4CASJsm8m6LsmbtWuXfb56+vf9zRUUFsTEx1NTWsmHjxkfWLS8vJyY6WjkFvHLVKmmZ7cCcyKqdJyCFXufZySufEAEh9JycnPCdPbvdlgsp9J7QZPTzZrVF6FWUl3Py5EnlFOnSpUsxNjHp5zPzZIcvhJ4QZKIsX76ChoZ6RDJuCwsL5XfCeidO5BoZGSn/no6NU7L6PLX+aeVn8ff7wd7FKd/GhgYlVaQ4yXs6Lg6VWq2coG7Pid4nO1LZen8gIIVef5jlXjbGLZ98gpOTM76zZmFpZdmu3kuh1y5MslIHCWiD0Luf2SHxfKKSA3rK1CkdHIWs3lECpV9Z9IRoGzZsGLGxscrzaIaPj2LZE6Fbjhw5gp6ODgHBwaRdT6WyqpIZM2Yo8fesrK2V2HxCyIlQL/Fnz5GQEM/8+QsoLCxQfPmWS6HX0WmR9TtJQAq9ToKTlz05Als++RTnAc5KcnBLSyn0nhxp2XJbBHpa6AlRIbI0HIs8qqQ/W7l6VbvCDbU1Lvn3RxMoLyvjwP797Ny5i6rKSsVCJ+J6enh6oFKplWwYsXFxZN28ibe3N+O8xnH7drYi4m7evMXEiRPxDwhQhF5zUxPXUlI4ceKE4nM8wdubgMAARejJIgl0BwEp9LqDsrxHhwhIodchXLLyEyTQ00JPZHOIioqipKiYJUtDcRn0qBRoTxBEP2taBKkWlrmzZ88qFrzsrNvMmTdXEWlqlQqxtSvEd8mdu/j5+2FpaUFhQSG6eroknItnpKeHssUutnvFdm1i4gVORkUxcfIknJ2d8Rw9mpVS6PWzVdVzw5VCr+fYyzt/BwEp9OTS0BYCPSn0hD+eiJ+XnJzMzJkzmTR5srZg6fP9uO+jp4MOAYH+XL1yFZfBg/Hw8FDGLlKkpaSkYGZqypAhQzh37hxVVdWELg3lWso1RJDrmbN8H1j0RI7d/Lx8Ro8ZTVJSEq0tLXLrts+vIu0ZoBR62jMXsidfERBCz8nZ6Z6Pnty6leuiBwn0pNDLyspSTn46ODgwf8ECmV6rG9fBw4cxVq9Zo1j17sfVEwJcbMnq6+sr/4pTt3GnYpXDGOs3blB6KQ5giP/E3w0MDB6c2BWnbkWYHOF3KQ9jdOOE9vNbSaHXzxeANg7/04/FYQxHeepWGyenn/Wpp4SeiLd29sxZbmdlERQchNvQof2MfM8OVxF6IryKjg5C6N0vpaWlSpgbMzMz5UVUiDglvMqpU9TUiPAqGxRRJ+LqnTsXj7W1teKPd788EHoqFStkeJWeneR+dHcp9PrRZPeWoX7y8cdKBgA/EUfP2rpd3e4tp27vWwW2ffYZNtY2+AX4tzuETLtAyEpdSqCnhF5VVZWS31atUrP2qXUyDEeXzmrbjd0/davR0WHNQ0JPWFn/9uZfuHnjBj/9+RvKgQthybsv9NZvWI8Qg3t27eaLzz/nqaef4qVXXnkwf+KQh7DoifAqMo5e2/Mga3QNASn0uoajbKULCWz9dAsWlhYEBAZia2vbrpZ7g9AT2zXiC7yuto59e/YokfEDg4Ok0GvXDPdMpXtCL02x3ogTl91Vamtr7zn7l5SwYtVKHB0dpdjrLviACFBdWFCgWPREeBVRxEvatWvX+dUvf8mVy5eVUDc/+o8fM3nKFIqKihS/O3sHBw6FH+SD999XLH3Lli/n9Z/9FDs7O6UNYaktKixU2mori0Y3Dlfeqo8TkEKvj09wbxxexJEICgryFb+kQe08ZdgbhJ548/9sy1YOHzqE2MJ56eWXWb5yRbv9EHvjXPbWPrc0N9Pc0qJs06WnpuHjOxMPT09lq0781x3l9u3bHDt6FAtzcxYtkWnPuoP5o+4hxN/ZM2d4/933qG9oUHIOL1m69Gsp0hoaGki5elV5kYuLi2PKlKn8+LX/YPiIET3dfXn/fkxACr1+PPnaOnQhgj78vw8U3xZx0tDA0LDNrvYGoSesee++/Ta7vtyJyI/5xi9+wao1q6XQa3N2u79CeloaYfvDFKFXV1eLra0dvrN8CV26jCFu3ZejNOnCBZISLzDdx4cJ3hO6H4S84wMC4hCGCHdTWFjIhcQLODo5KWLvm0Vs3Z6MOkFzc5PysmpkbPwgo4bEKQn0BAEp9HqCurxnmwQ+37YdfX09gufMUfz12iq9Rei998677Nm1S9nC+ekbb0ih19bE9tDfRcqxTz/5lK1btihf7k7Ozrz4/e/z9Ib1GBsbd1uviouLlTyqJiamzF+4oNusid02wF54I5Hp4tyZs6Smpipbt99MY5aZkUHYvv1K+BT3ke69cISyy32NgBR6fW1G+8h4bt28yZ7du1m6fDmenp5tjqpXCL3KKt575x1lXELo/eznP2fV6tWKP6Is2kfg8uXLvPvW28TFxrI4dAk/+vGPu92vSuRIjT4ZTWVlBctWrMBE5rjt8YUiwqaIuHonT0Sx8ZlnFMve/SK2dxMTEzkfn8B//OdrUpj3+GzJDggCUujJdaCVBMQ2yZv/+2eCgoOZNHmSErPqUaV3CL1K3n3nXfbu3q2kRfrJz36mvPWbW5hr5Rz0904Jy014WBhxsXEsDg1l3vx53Z5+TIiKmJPRlJQUs3rNWkzNTPv7tPT4+MVBitycHKKOH1f8NmfNnv2gT+JQhjgt7ejgyMLFi3q8r7IDkoAUenINaC0BkVvyzT+/ydy5c/CeOLHNL9jeIPRENP1333mHfbv3IJy2RUqlKVOnKVaa+2FXtHZCekHHdMSbq66OkjBe/P/jFl09PQry87l75y6Dh7hiZ2urBLrttqKjo6yLtNRUbGxsee6F56VFr9vgP/pGZWVlxETHICyu94MkiysyMjII3x+mnJSWBzC0ZLJkN6RFT64B7SRQXV3NX998kxUrVuI1YXyboSV6j9B7m3279yqxtx6Otq+ds9D7emVpZYmzkzMmpiagefz+6wjRKASXWt0jYlytUWNubq6c7hTb/G1Zth9/xLKF9hAQn1+RBzc3O5tnNm3CyMhIcce4mJzMhcREnl6/Hrt2+Ba3516yjiTwuATk1u3jEpTXdzkBYc2LiYnheso1JQ6V21C3Nu/RG4ReVWUV77z1Fnv37EHESdPT02tzXLJC+wgI0SysbWPHjuWZ5zYxcdIk5cLHtZTetwx2gWZs30C+pZaeri6WVlZK8PBvOv53ulF54WMREL54Vy5f4fKlSyxashgXFxclZNLp2Dhq62qV9GbdeWjnsQYjL+7zBKTQ6/NT3LsGKL6YD+wPQ1j0gkOCGeji0q4vt94g9Orr69m3d6/icyW2BIV1xtzCAn0p+LpkkdbU1uI8YADPPPssM31ndkmbshFJ4LsI5OflERkZybBhw/EP8FeyZUSfOMHMWbPxGu8lwUkCWkNACj2tmQrZEUFAWLp2fP4F7u7uTJ0+Tckp2Z7SG4Tew+PY/tk2JevHLL/ZMo5eeya4HXVycnIUi8oQNzdmzZ7VjitkFUmg8wRECB4RFFn424p4eReTksjMzOSp9etl3LzOY5VXPgECUug9Aaiyyc4TuHPnDgfDw5UtuAne3u3e/vjTH/7IbD8/pk2f1itCGohct9ZW1jLXbeeXyr9dKYVeF8KUTbVJQFjoRUDrjPR05s2fr/x/eUUFz7/wQpvXygqSQHcSkEKvO2nLe7VJID8/n8iICCZOnMjYceMUJ+dHFeEALUKxiIMb02f4KEJPOK9ru9O6FHptLoUOV5BCr8PI5AWPQUD4hIo8yMePHWXmTF/S0lJxGTSI4JCQx2hVXioJdD0BKfS6nqls8TEIiK3bnV9+yfDhw5Wk4Y/auhX+fEcOH+Yf77xLVlaWkoB8ypQpvPHzNxjr5aWE2dDWogg9a2v8/P2xsrLS1m72qn5JoderpqtPdFaETEq9fh1Vq4pWVSs+M2e2+XLaJwYuB9GrCEih16umq390dsunn2JnZ6dsxQox9KhSUlKiWPMOHTyEOJ342uv/yYpVq7CxsdFqWFLodf30fE3ozZpFlwTT6/puyok74uUAABDuSURBVBYlAUlAEuhWAlLodStuebP2EDgQFkZtdQ1BIcFfSy/0XdeeT0hQxN6QocN45dVXcHNrOxxLe/rxJOts37YdG2trZvv7ycMYXQQ6NzeX03GnGTp0KLOk0OsiqrIZSUAS6O0EpNDr7TPYB/t/48YN9u7ahdvQoYrPy6O3YHWU+Gmxp07h6uqqxNzT9vh0YjwnjkdhYmbK+PHjMTXt+rRW9zI46CihaXS6Ik2Elq8zMecFBQVkpGfgM9OHgMBALe+x7J5WEtBoUKlaaVXrYGR4L+2iRqOmtaWF5pYWdPUNMTI0QLc/fKi0coJkpzpDQAq9zlCT1zxxAseOHuXKpUvKw7WtILGKjrn/4NVouiIhwhMfn8i0cK/bOv/qexfdVXwJpaRcw9jEBLchrsrBlJ4M+NtFw2qzGXEox9nZmcCgINxHjmyzvqwgCTxMQAi65spCrief50q1C2uXTsdEp4WqohvEHT5ATEoJNiOmMD90IROH2KD78AvUV8+de88qDRrNV5/tr99A+Rzef54JH+O2nm1yhiSBriAghV5XUJRtSAJaRuCTzR8zYMAAgoKDMTJ+9MllLeu67I4k0O0ENKpmyvPSiQ7fwYG4m1hN28hffroEg8oc4g9uZ3tcGeOnjaQqPYUyOx9efnUtwy10UbW2KNa+pvoaalv0sbK1QKeplqraFkytHbA01kWjaqWppZXmxhpqG3SxtrVEt7WeyqoGTKzssTI3/Lpo7PbRyxv2dQJS6PX1GZbj65cEhNBzcHQkZE4IJiYmj8VAWDrUKjXo6KKrpyvPODwWTXmxNhLQtDZRmptGXOQhTl/JRXdUKL/7jwU0ZF3k8Jd7KR+5lteWDyUrMYodYdfx2vgyC4ZouH72MAdjLnK3opFGlQ4Og10xrL9LUWktdmOCeGpVCGbZx9h86AottWWUNevj4OqGVX0ht+82Yj3Ch/XPrmaCi7k2YpF96iMEpNDrIxMphyEJPEygK4Ve5a0kTsQkw7CpzPKZgJNxP3D6k8upXxJovnuLM0f2E10zip+/HExl+jnCvozDeu73WO9rT1F6AmFfnsQ04HusHachdu/HfHm+liXPrMEw4yhfRmYwbf33mWxewKFD8Yxa9BxelYf4U3gZy76/AadbR9h8KBWv1T9grl0xB8ITGLz6VZ73H4HMfN0vl1y3DFoKvW7BLG8iCXQvgfYKPXFo496Bje8Qb5oWshKOsHNPLMYTl7A81B83Cyn0unc25d26i0DTfaFXO4pfvBxERdpZDnx5Ftv5L/CUjwNFGQmE74jCcPb3eHoCnD74BZE3TXnmpXWoroTz2YHr+P/gJ0w2uc2ubeHY+a5jUmM0752GF376PNYp+3hv7zWmfv8nhJjfZs9nERiFbOK5IA8MumuQ8j79joAUev1uyuWA+wOB9gi9uro6cnNyMDM3V/z5DAy++VWjoaHwKgf2fMn+w8k4zXqW559fhbeLYX9AKMfYDwkIoXf6yD5iakfzC2HRSztD2I5YLEJe5Bk/R4oyznNgRxTGft9j3XhIOBZGfLUrz68LoOxSFOHn8gje8BKDW1II33UQw3GhTNGcZ9t1e15/bQ7VCcf4/EQx817exPDGTA5/cRTN9JVsDBolhV4/XG/dNWQp9LqLtLyPJNCNBD7ZvBkHB0clHZOxifG33vlOSQkfffght27dInTpUvz9A7C2sX4QzkbTUsmFiP2cvl1J/Z086k1Hs2DFCmaNsu3GkchbSQLdR+CB0KsRQm8+9VlJHN55gKrR63l1yWCyL55k9/4UPJ/6IfNdGog/tp/4KleefyqQ8ovHOXA2j6CNLzFEEXqHMPQKZYo6gc+u2/Gfr82j9vwxtp8oZu4PN+HelMGhz4/CjFVsDJZCr/tmuf/dSQq9/jfncsT9gMDmjzZTU13NOCVf8L9b4EQsP5G+ae+evZw9c0ax5s2ePZtnn3sO70kTlWvK0uMIi0jGbLQfA6oTOZlSzYzFa5g31Q3tTS7XDyZXDvGJEWi6c5PYQ7s5WTOG//ejUAzLb3P20A4O3rJi6SJvCs4d42LNEL7/o40MVhVyNmIvZ6uH8OL6IMqTj7HvTA4hm36EW/NV9n8ZhtH45UxVx/Npij0/++l8ahMi2XqsiAWvfg/3xnQObDuCjs9aNs0ZLS16T2xWZcNS6Mk1IAn0QQIXLlwg/uxZqqqqv9X/Tvjk1dfXc+liMpkZmSIqLJ6jR/HU008zd/58bE2bidz6PgculDNsynQs714kMUuXwI3PsSJwLGZ9kJkckiTQWl1C2sXzXG8cxNK5EzGmkZJbyezf+gVnb9RgP8KbBWvXEThuAOqaUjKvJHKj3p4A3zHU3k7hQmYpY2fPwaE1j6T4JPRdpzBcc4PYPAsWLhhP060rxF2tZPwcf5xbikg+cxlGzmD22IHcC88siyTQ9QSk0Ot6prJFSaBXELh75w5v//3vJCUlK0GGly5byvARI9DX0yH3/D4+2xPH3RYTbK2NaCrL4/ZdY2Y+vYk1C6fjKL+VesUcy052BQENLU0N1NU2YGBmiZmxPDbRFVRlG91HQAq97mMt7yQJaBWBqqoqrl65grm5OR6eng9SsanLU9nz2T7yrbxZtGQOHvaGNOSdZuuWSBrcglmxLJAhFlo1FNkZSUASkAQkge8gIIWeXBqSQA8RaGpqora2FjMzM4yNv/3AxJPu2remYVK30tSsQkdPHwMDvXsBkjVqWppbUOvoYWCgr1WR/FtaWhAniIWfoWApiyTwKAIiALhIUXav6KCjq/PEgoCLz5e4Vdu5cTVo1EreNJkWTS7fLicghV6XI5UNSgLtI5CelsaJqBPMmj2L8RMmIGLaCfEn/OcMDQ0fnH5tX2v9p1ZjYyMqlQojIyMlj29+fj4x0dG4urri5+/ff0DIkXaQgIbm+ipyM69xPSOHOrURTkPcGTvWA0dL4y4We+Je5WRnZFLcYMm4SZ7YGH1HSGSNitryIjJSMmCAJ2M8XOiZ174O4pTVew0BKfR6zVTJjvY1AveEXhS+s2czevRozsSd5urVq8z0nckEb+9viWvX1wh0bjzXrqYQFxuLyyAXZvv5UVdfL4Ve51D2q6taa++ScvogO8MTUNm6Ym/YSGFxJbZec3lu4wJczbvQ8VTdSOH1GN7/0585VT6GN97+A0tG2Xwrb3VTGddOfMavfrUdozkv8/s3XsDj26v2q/mSg+06AlLodR1L2ZIk0CEC94XeTF9fTExMeeftt8nNzeFHP/4xAYGBilVPW4vYkhJF2fTq5kQZCfHxvPPW24rF84cvv8ygQS6cPn1aWvS0dbFoSb8a7mYRvWcL+y+rWPLCC0wyL+DAtm2crx7Bj371KlMGmChWdZVaLTZb0Rd5nZWMMfe2VdVqFWodXfR0ddveim2pJycpkr/87g+cqxvDK2/+jeemO30rCVVdEckH3+X1Xx/EMmgTv//lj5g4WHs/+1oynbIbHSAghV4HYMmqkkBXEsjMyODwocOKf1n8uXNcS0nBfeRIXnn1VWbO8lW2Je8Lqse+77+ckh67KdFAU3Oz0o6BvkGbW8z3vJS6pujp6XEp+SIffvABiYmJODs7EzwnRAkOLaygs/1md82NZCt9jICaqoJUju/dyYXSQcxbNJsh9oY0Ft8gKbWUEcHzGGvZREFeKY0trah1DTCzssbJ0QGDxrtkF5bR3KpCgz6mFjYMGDIIG+PvtgA2VhQQf/RLdkWlYW5uhrH7HH784iIcjIRu/OoTIfzxUFGRk8LhT/5JVL4JTnYGeIQ8yzMyrl4fW389Oxwp9HqWv7x7PyYghN7B8HAsLCy5eeMGRyMjsbW15cUffJ9pM2Z0qdB7LKObzj3rhuaBtQMaGhqUmROHSIRlrc3yXbl0v3FhW/0UQu/K5Sts/ugjMjMzmTJ1Kj4+PrS0NDPOy0vZypVFEvg2ApqWegrTEzm4ZzenLuXSqGeGy8gJhCxazPShEB+2g4Sa0XzvB4sxuH2WvXuj0Rk9G9fKeM7VjOXVl0MxzDnP8bO5eCxcwcwhlt8OWt1A7tVYdmyNxH7hi8y2v87m92IYufHXPOtjSUVJCVUNKowtrbEzayH9+Bd8ckbF+tefoun4dnZe1ucHv/oxExRVKIsk8PgEpNB7fIayBUmgUwQe9tEbMmQIp2JOce3qFQKDgxUBoy1bt61l2VxKLcBg4FA8hw/scUfx5AtJRB2PUnz0QubOQa1SEX0ymsGug+VhjE6txH5wkUZNa3MT9Y0t6Ojp0FBWyO2b10mMieLcTRXe/oEYXd9F+C0DRgyyorW2jkaVPi7jx+Kk04CV9zO8MM8NjUpFi7Bm6xthZPDtLzhiK/bC4Y/43d+OYTjMExudcvLy6hm79BVee9qdC7t3cfZmDYMn+hE0cwQXN/+WT85VMMJzEM3FuZS0OLDqV3/jB7MG9oOJkUPsDgJS6HUHZXkPSeBbCGSkZxATfRIfX1+8vLwUwdLQ0KhY8gyNDLUmzEJBwl62RGTg7r+E0IBxGLdldnvCsy1OJre2tj44dVtYUEDsqVgGDx6M7+xZT/jusvleSUDdRGFqAocPxqE7eQXrQ0ZhRAM5KSfY9mEYd60nMUb/Bjl2gTy7fBJ6FXcoultGi04jN87F0zhqPa8sc6e2NJ/MtCLM3ccx0tEEDbroCV++h6BU5lzj4Oa/E9PgxdpQbwzry8lKOcOZDDM2/uJnzLBvoLJBjaGhLlXpp/jnx4cxmr6MIA9rGivzSTx2nGLXZfzxjWVY9/BnrVfOtez0vxGQQk8uCkmghwjU1NRw584d7O3tsbKy6qFetHXbei6GbSH8qpqZi1cQPHGg1uW5FdvIpXfvYmJigr2DQ1sDkn/vlwTUVBdlcHzXZxy9pmLG/Hl42DSSnniay0XGBKxehmNhHBHJNXjPnowmJ5HzNzX4LVuMWWY4+y5rCF40k5aMeM5nGxG4LACdjPNUufqzLGQcpveZtlaRmRDO+/+Mw2PT73gpaCCoG8i+fJLN7+7AYv5P+M81ExFHLRrL84jdvZldV4x46fevM9neGFVNERcPbubtIxWs+8OfWDTMpF/Olhx01xKQQq9recrWJIG+RaA5n4it20muc2X+8iVMlikx+tb89qfRaFqoLski4eQxYpNuUqcxwmHIGHznzMFntBNNpTkknTrO2ZRCdC1dmOQfjO9EV5qL0okODyfuehHGTu74zl2CzxB90i8kUjdgIrMmD3vgzqBprqH4xhUSbjQwNiAYd6t7p3YbKopISzpPidkoZs3wxFxHQ2PNHdIvJZPfOpiAWeMwE5nVNE2UF6aTEJ+FvXcIU4eb96cZkmN9QgSk0HtCYGWzkkBfIKAuvsLnWw9yx3kiy5YGM9xaOoj3hXnt12NQsrw00dyqg5GJMfoPu9qJE7HihPo3MlSoW5tpqK9HbWCKuYlhd0cU6tfTJQf/+ASk0Ht8hrIFSaDPEmjOS2Lr9ggaXKexLDQQVwuZ0L3PTrYcmCQgCfRJAlLo9clplYOSBLqCgIaCpAi+iLyKy5R5LA70xlLGce0KsLINSUASkAS6jYAUet2GWt5IEuhlBFrLObN7K1G3DZkVuhz/sQPpwiRRvQyG7K4kIAlIAr2TgBR6vXPeZK8lgSdPQN1M5Z07VKsMsLazxdJYbts+eejyDpKAJCAJdC0BKfS6lqdsTRKQBCQBSUASkAQkAa0hIIWe1kyF7IgkIAlIApKAJCAJSAJdS0AKva7lKVuTBCQBSUASkAQkAUlAawhIoac1UyE7IglIApKAJCAJSAKSQNcS+P/2yA1+qgMY2QAAAABJRU5ErkJggg==">
          <a:extLst>
            <a:ext uri="{FF2B5EF4-FFF2-40B4-BE49-F238E27FC236}">
              <a16:creationId xmlns:a16="http://schemas.microsoft.com/office/drawing/2014/main" id="{00000000-0008-0000-0200-000002040000}"/>
            </a:ext>
          </a:extLst>
        </xdr:cNvPr>
        <xdr:cNvSpPr>
          <a:spLocks noChangeAspect="1" noChangeArrowheads="1"/>
        </xdr:cNvSpPr>
      </xdr:nvSpPr>
      <xdr:spPr bwMode="auto">
        <a:xfrm>
          <a:off x="7315200" y="3848100"/>
          <a:ext cx="304800" cy="304800"/>
        </a:xfrm>
        <a:prstGeom prst="rect">
          <a:avLst/>
        </a:prstGeom>
        <a:noFill/>
      </xdr:spPr>
    </xdr:sp>
    <xdr:clientData/>
  </xdr:twoCellAnchor>
  <xdr:twoCellAnchor editAs="oneCell">
    <xdr:from>
      <xdr:col>9</xdr:col>
      <xdr:colOff>543401</xdr:colOff>
      <xdr:row>0</xdr:row>
      <xdr:rowOff>9525</xdr:rowOff>
    </xdr:from>
    <xdr:to>
      <xdr:col>19</xdr:col>
      <xdr:colOff>482964</xdr:colOff>
      <xdr:row>23</xdr:row>
      <xdr:rowOff>25872</xdr:rowOff>
    </xdr:to>
    <xdr:pic>
      <xdr:nvPicPr>
        <xdr:cNvPr id="4" name="Picture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2040000}"/>
            </a:ext>
          </a:extLst>
        </xdr:cNvPr>
        <xdr:cNvPicPr>
          <a:picLocks noChangeAspect="1"/>
        </xdr:cNvPicPr>
      </xdr:nvPicPr>
      <xdr:blipFill>
        <a:blip xmlns:r="http://schemas.openxmlformats.org/officeDocument/2006/relationships" r:embed="rId1"/>
        <a:stretch>
          <a:fillRect/>
        </a:stretch>
      </xdr:blipFill>
      <xdr:spPr>
        <a:xfrm>
          <a:off x="8782526" y="9525"/>
          <a:ext cx="6035563" cy="6550497"/>
        </a:xfrm>
        <a:prstGeom prst="rect">
          <a:avLst/>
        </a:prstGeom>
      </xdr:spPr>
    </xdr:pic>
    <xdr:clientData/>
  </xdr:twoCellAnchor>
  <xdr:twoCellAnchor editAs="oneCell">
    <xdr:from>
      <xdr:col>9</xdr:col>
      <xdr:colOff>488631</xdr:colOff>
      <xdr:row>23</xdr:row>
      <xdr:rowOff>124302</xdr:rowOff>
    </xdr:from>
    <xdr:to>
      <xdr:col>19</xdr:col>
      <xdr:colOff>466299</xdr:colOff>
      <xdr:row>44</xdr:row>
      <xdr:rowOff>134639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715850" y="6898958"/>
          <a:ext cx="6049855" cy="4046556"/>
        </a:xfrm>
        <a:prstGeom prst="rect">
          <a:avLst/>
        </a:prstGeom>
      </xdr:spPr>
    </xdr:pic>
    <xdr:clientData/>
  </xdr:twoCellAnchor>
  <xdr:twoCellAnchor editAs="oneCell">
    <xdr:from>
      <xdr:col>19</xdr:col>
      <xdr:colOff>411480</xdr:colOff>
      <xdr:row>24</xdr:row>
      <xdr:rowOff>32385</xdr:rowOff>
    </xdr:from>
    <xdr:to>
      <xdr:col>29</xdr:col>
      <xdr:colOff>446300</xdr:colOff>
      <xdr:row>47</xdr:row>
      <xdr:rowOff>32753</xdr:rowOff>
    </xdr:to>
    <xdr:pic>
      <xdr:nvPicPr>
        <xdr:cNvPr id="6" name="Picture 5">
          <a:extLst>
            <a:ext uri="{FF2B5EF4-FFF2-40B4-BE49-F238E27FC236}">
              <a16:creationId xmlns:a16="http://schemas.microsoft.com/office/drawing/2014/main" id="{00000000-0008-0000-0200-000006000000}"/>
            </a:ext>
            <a:ext uri="{147F2762-F138-4A5C-976F-8EAC2B608ADB}">
              <a16:predDERef xmlns:a16="http://schemas.microsoft.com/office/drawing/2014/main" pred="{00000000-0008-0000-0200-000005000000}"/>
            </a:ext>
          </a:extLst>
        </xdr:cNvPr>
        <xdr:cNvPicPr>
          <a:picLocks noChangeAspect="1"/>
        </xdr:cNvPicPr>
      </xdr:nvPicPr>
      <xdr:blipFill>
        <a:blip xmlns:r="http://schemas.openxmlformats.org/officeDocument/2006/relationships" r:embed="rId3"/>
        <a:stretch>
          <a:fillRect/>
        </a:stretch>
      </xdr:blipFill>
      <xdr:spPr>
        <a:xfrm>
          <a:off x="14441805" y="6995160"/>
          <a:ext cx="5940320" cy="4419968"/>
        </a:xfrm>
        <a:prstGeom prst="rect">
          <a:avLst/>
        </a:prstGeom>
      </xdr:spPr>
    </xdr:pic>
    <xdr:clientData/>
  </xdr:twoCellAnchor>
  <xdr:twoCellAnchor>
    <xdr:from>
      <xdr:col>6</xdr:col>
      <xdr:colOff>381000</xdr:colOff>
      <xdr:row>7</xdr:row>
      <xdr:rowOff>91440</xdr:rowOff>
    </xdr:from>
    <xdr:to>
      <xdr:col>9</xdr:col>
      <xdr:colOff>594360</xdr:colOff>
      <xdr:row>11</xdr:row>
      <xdr:rowOff>152400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867275" y="472440"/>
          <a:ext cx="2042160" cy="822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weld</a:t>
          </a:r>
          <a:r>
            <a:rPr lang="en-US" sz="1100" baseline="0"/>
            <a:t> always fail in shear</a:t>
          </a:r>
          <a:endParaRPr lang="en-US" sz="1100"/>
        </a:p>
      </xdr:txBody>
    </xdr:sp>
    <xdr:clientData/>
  </xdr:twoCellAnchor>
  <xdr:twoCellAnchor editAs="oneCell">
    <xdr:from>
      <xdr:col>12</xdr:col>
      <xdr:colOff>118852</xdr:colOff>
      <xdr:row>18</xdr:row>
      <xdr:rowOff>114068</xdr:rowOff>
    </xdr:from>
    <xdr:to>
      <xdr:col>19</xdr:col>
      <xdr:colOff>78412</xdr:colOff>
      <xdr:row>19</xdr:row>
      <xdr:rowOff>59708</xdr:rowOff>
    </xdr:to>
    <xdr:pic>
      <xdr:nvPicPr>
        <xdr:cNvPr id="8" name="Ink 10">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4"/>
        <a:stretch>
          <a:fillRect/>
        </a:stretch>
      </xdr:blipFill>
      <xdr:spPr>
        <a:xfrm>
          <a:off x="10167727" y="5936224"/>
          <a:ext cx="4210091" cy="136140"/>
        </a:xfrm>
        <a:prstGeom prst="rect">
          <a:avLst/>
        </a:prstGeom>
      </xdr:spPr>
    </xdr:pic>
    <xdr:clientData/>
  </xdr:twoCellAnchor>
  <xdr:twoCellAnchor editAs="oneCell">
    <xdr:from>
      <xdr:col>19</xdr:col>
      <xdr:colOff>237559</xdr:colOff>
      <xdr:row>18</xdr:row>
      <xdr:rowOff>23629</xdr:rowOff>
    </xdr:from>
    <xdr:to>
      <xdr:col>20</xdr:col>
      <xdr:colOff>304039</xdr:colOff>
      <xdr:row>18</xdr:row>
      <xdr:rowOff>150769</xdr:rowOff>
    </xdr:to>
    <xdr:pic>
      <xdr:nvPicPr>
        <xdr:cNvPr id="9" name="Ink 19">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5"/>
        <a:stretch>
          <a:fillRect/>
        </a:stretch>
      </xdr:blipFill>
      <xdr:spPr>
        <a:xfrm>
          <a:off x="14536965" y="5845785"/>
          <a:ext cx="673699" cy="127140"/>
        </a:xfrm>
        <a:prstGeom prst="rect">
          <a:avLst/>
        </a:prstGeom>
      </xdr:spPr>
    </xdr:pic>
    <xdr:clientData/>
  </xdr:twoCellAnchor>
  <xdr:twoCellAnchor editAs="oneCell">
    <xdr:from>
      <xdr:col>19</xdr:col>
      <xdr:colOff>165604</xdr:colOff>
      <xdr:row>19</xdr:row>
      <xdr:rowOff>134307</xdr:rowOff>
    </xdr:from>
    <xdr:to>
      <xdr:col>20</xdr:col>
      <xdr:colOff>504023</xdr:colOff>
      <xdr:row>20</xdr:row>
      <xdr:rowOff>115947</xdr:rowOff>
    </xdr:to>
    <xdr:pic>
      <xdr:nvPicPr>
        <xdr:cNvPr id="10" name="Ink 27">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6"/>
        <a:stretch>
          <a:fillRect/>
        </a:stretch>
      </xdr:blipFill>
      <xdr:spPr>
        <a:xfrm>
          <a:off x="14465010" y="6146963"/>
          <a:ext cx="945638" cy="172140"/>
        </a:xfrm>
        <a:prstGeom prst="rect">
          <a:avLst/>
        </a:prstGeom>
      </xdr:spPr>
    </xdr:pic>
    <xdr:clientData/>
  </xdr:twoCellAnchor>
  <xdr:twoCellAnchor editAs="oneCell">
    <xdr:from>
      <xdr:col>19</xdr:col>
      <xdr:colOff>165480</xdr:colOff>
      <xdr:row>36</xdr:row>
      <xdr:rowOff>118440</xdr:rowOff>
    </xdr:from>
    <xdr:to>
      <xdr:col>19</xdr:col>
      <xdr:colOff>194280</xdr:colOff>
      <xdr:row>36</xdr:row>
      <xdr:rowOff>159480</xdr:rowOff>
    </xdr:to>
    <xdr:pic>
      <xdr:nvPicPr>
        <xdr:cNvPr id="11" name="Ink 28">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7"/>
        <a:stretch>
          <a:fillRect/>
        </a:stretch>
      </xdr:blipFill>
      <xdr:spPr>
        <a:xfrm>
          <a:off x="12576555" y="6062040"/>
          <a:ext cx="28800" cy="41040"/>
        </a:xfrm>
        <a:prstGeom prst="rect">
          <a:avLst/>
        </a:prstGeom>
      </xdr:spPr>
    </xdr:pic>
    <xdr:clientData/>
  </xdr:twoCellAnchor>
  <xdr:twoCellAnchor editAs="oneCell">
    <xdr:from>
      <xdr:col>19</xdr:col>
      <xdr:colOff>65708</xdr:colOff>
      <xdr:row>21</xdr:row>
      <xdr:rowOff>4059</xdr:rowOff>
    </xdr:from>
    <xdr:to>
      <xdr:col>21</xdr:col>
      <xdr:colOff>161948</xdr:colOff>
      <xdr:row>23</xdr:row>
      <xdr:rowOff>108159</xdr:rowOff>
    </xdr:to>
    <xdr:pic>
      <xdr:nvPicPr>
        <xdr:cNvPr id="12" name="Ink 56">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8"/>
        <a:stretch>
          <a:fillRect/>
        </a:stretch>
      </xdr:blipFill>
      <xdr:spPr>
        <a:xfrm>
          <a:off x="14365114" y="6397715"/>
          <a:ext cx="1310678" cy="485100"/>
        </a:xfrm>
        <a:prstGeom prst="rect">
          <a:avLst/>
        </a:prstGeom>
      </xdr:spPr>
    </xdr:pic>
    <xdr:clientData/>
  </xdr:twoCellAnchor>
  <xdr:twoCellAnchor editAs="oneCell">
    <xdr:from>
      <xdr:col>1</xdr:col>
      <xdr:colOff>381000</xdr:colOff>
      <xdr:row>2</xdr:row>
      <xdr:rowOff>108855</xdr:rowOff>
    </xdr:from>
    <xdr:to>
      <xdr:col>6</xdr:col>
      <xdr:colOff>312965</xdr:colOff>
      <xdr:row>2</xdr:row>
      <xdr:rowOff>2476498</xdr:rowOff>
    </xdr:to>
    <xdr:pic>
      <xdr:nvPicPr>
        <xdr:cNvPr id="13" name="Picture 1">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9"/>
        <a:srcRect l="15813" t="33724" r="34041" b="29948"/>
        <a:stretch>
          <a:fillRect/>
        </a:stretch>
      </xdr:blipFill>
      <xdr:spPr bwMode="auto">
        <a:xfrm>
          <a:off x="993321" y="489855"/>
          <a:ext cx="5742215" cy="2367643"/>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1031874</xdr:colOff>
      <xdr:row>2</xdr:row>
      <xdr:rowOff>74083</xdr:rowOff>
    </xdr:from>
    <xdr:to>
      <xdr:col>5</xdr:col>
      <xdr:colOff>486832</xdr:colOff>
      <xdr:row>2</xdr:row>
      <xdr:rowOff>1554788</xdr:rowOff>
    </xdr:to>
    <xdr:pic>
      <xdr:nvPicPr>
        <xdr:cNvPr id="3073" name="Picture 1">
          <a:extLst>
            <a:ext uri="{FF2B5EF4-FFF2-40B4-BE49-F238E27FC236}">
              <a16:creationId xmlns:a16="http://schemas.microsoft.com/office/drawing/2014/main" id="{00000000-0008-0000-0300-0000010C0000}"/>
            </a:ext>
          </a:extLst>
        </xdr:cNvPr>
        <xdr:cNvPicPr>
          <a:picLocks noChangeAspect="1" noChangeArrowheads="1"/>
        </xdr:cNvPicPr>
      </xdr:nvPicPr>
      <xdr:blipFill>
        <a:blip xmlns:r="http://schemas.openxmlformats.org/officeDocument/2006/relationships" r:embed="rId1"/>
        <a:srcRect l="20710" t="41233" r="39719" b="23394"/>
        <a:stretch>
          <a:fillRect/>
        </a:stretch>
      </xdr:blipFill>
      <xdr:spPr bwMode="auto">
        <a:xfrm>
          <a:off x="1031874" y="751416"/>
          <a:ext cx="4873625" cy="1480705"/>
        </a:xfrm>
        <a:prstGeom prst="rect">
          <a:avLst/>
        </a:prstGeom>
        <a:noFill/>
        <a:ln w="1">
          <a:noFill/>
          <a:miter lim="800000"/>
          <a:headEnd/>
          <a:tailEnd type="none" w="med" len="med"/>
        </a:ln>
        <a:effectLst/>
      </xdr:spPr>
    </xdr:pic>
    <xdr:clientData/>
  </xdr:twoCellAnchor>
  <xdr:twoCellAnchor editAs="oneCell">
    <xdr:from>
      <xdr:col>9</xdr:col>
      <xdr:colOff>76200</xdr:colOff>
      <xdr:row>0</xdr:row>
      <xdr:rowOff>0</xdr:rowOff>
    </xdr:from>
    <xdr:to>
      <xdr:col>19</xdr:col>
      <xdr:colOff>145656</xdr:colOff>
      <xdr:row>15</xdr:row>
      <xdr:rowOff>54824</xdr:rowOff>
    </xdr:to>
    <xdr:pic>
      <xdr:nvPicPr>
        <xdr:cNvPr id="3" name="Picture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10C0000}"/>
            </a:ext>
          </a:extLst>
        </xdr:cNvPr>
        <xdr:cNvPicPr>
          <a:picLocks noChangeAspect="1"/>
        </xdr:cNvPicPr>
      </xdr:nvPicPr>
      <xdr:blipFill>
        <a:blip xmlns:r="http://schemas.openxmlformats.org/officeDocument/2006/relationships" r:embed="rId2"/>
        <a:stretch>
          <a:fillRect/>
        </a:stretch>
      </xdr:blipFill>
      <xdr:spPr>
        <a:xfrm>
          <a:off x="8524875" y="0"/>
          <a:ext cx="6165456" cy="4302974"/>
        </a:xfrm>
        <a:prstGeom prst="rect">
          <a:avLst/>
        </a:prstGeom>
      </xdr:spPr>
    </xdr:pic>
    <xdr:clientData/>
  </xdr:twoCellAnchor>
  <xdr:twoCellAnchor editAs="oneCell">
    <xdr:from>
      <xdr:col>9</xdr:col>
      <xdr:colOff>16934</xdr:colOff>
      <xdr:row>15</xdr:row>
      <xdr:rowOff>95767</xdr:rowOff>
    </xdr:from>
    <xdr:to>
      <xdr:col>18</xdr:col>
      <xdr:colOff>589916</xdr:colOff>
      <xdr:row>36</xdr:row>
      <xdr:rowOff>59538</xdr:rowOff>
    </xdr:to>
    <xdr:pic>
      <xdr:nvPicPr>
        <xdr:cNvPr id="4" name="Picture 3">
          <a:extLst>
            <a:ext uri="{FF2B5EF4-FFF2-40B4-BE49-F238E27FC236}">
              <a16:creationId xmlns:a16="http://schemas.microsoft.com/office/drawing/2014/main" id="{00000000-0008-0000-0300-000004000000}"/>
            </a:ext>
            <a:ext uri="{147F2762-F138-4A5C-976F-8EAC2B608ADB}">
              <a16:predDERef xmlns:a16="http://schemas.microsoft.com/office/drawing/2014/main" pred="{00000000-0008-0000-0300-000003000000}"/>
            </a:ext>
          </a:extLst>
        </xdr:cNvPr>
        <xdr:cNvPicPr>
          <a:picLocks noChangeAspect="1"/>
        </xdr:cNvPicPr>
      </xdr:nvPicPr>
      <xdr:blipFill>
        <a:blip xmlns:r="http://schemas.openxmlformats.org/officeDocument/2006/relationships" r:embed="rId3"/>
        <a:srcRect l="2151"/>
        <a:stretch>
          <a:fillRect/>
        </a:stretch>
      </xdr:blipFill>
      <xdr:spPr>
        <a:xfrm>
          <a:off x="8465609" y="4343917"/>
          <a:ext cx="6059382" cy="37832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441325</xdr:colOff>
      <xdr:row>1</xdr:row>
      <xdr:rowOff>1085215</xdr:rowOff>
    </xdr:from>
    <xdr:to>
      <xdr:col>9</xdr:col>
      <xdr:colOff>51435</xdr:colOff>
      <xdr:row>6</xdr:row>
      <xdr:rowOff>3175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308600" y="1723390"/>
          <a:ext cx="2048510" cy="1165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Fillet weld</a:t>
          </a:r>
          <a:r>
            <a:rPr lang="en-US" sz="1100" baseline="0"/>
            <a:t> always fail in shear</a:t>
          </a:r>
          <a:endParaRPr lang="en-US" sz="1100"/>
        </a:p>
      </xdr:txBody>
    </xdr:sp>
    <xdr:clientData/>
  </xdr:twoCellAnchor>
  <xdr:twoCellAnchor editAs="oneCell">
    <xdr:from>
      <xdr:col>0</xdr:col>
      <xdr:colOff>1533526</xdr:colOff>
      <xdr:row>1</xdr:row>
      <xdr:rowOff>12701</xdr:rowOff>
    </xdr:from>
    <xdr:to>
      <xdr:col>3</xdr:col>
      <xdr:colOff>441327</xdr:colOff>
      <xdr:row>1</xdr:row>
      <xdr:rowOff>1484207</xdr:rowOff>
    </xdr:to>
    <xdr:pic>
      <xdr:nvPicPr>
        <xdr:cNvPr id="4097" name="Picture 1">
          <a:extLst>
            <a:ext uri="{FF2B5EF4-FFF2-40B4-BE49-F238E27FC236}">
              <a16:creationId xmlns:a16="http://schemas.microsoft.com/office/drawing/2014/main" id="{00000000-0008-0000-0400-000001100000}"/>
            </a:ext>
            <a:ext uri="{147F2762-F138-4A5C-976F-8EAC2B608ADB}">
              <a16:predDERef xmlns:a16="http://schemas.microsoft.com/office/drawing/2014/main" pred="{00000000-0008-0000-0400-000002000000}"/>
            </a:ext>
          </a:extLst>
        </xdr:cNvPr>
        <xdr:cNvPicPr>
          <a:picLocks noChangeAspect="1" noChangeArrowheads="1"/>
        </xdr:cNvPicPr>
      </xdr:nvPicPr>
      <xdr:blipFill>
        <a:blip xmlns:r="http://schemas.openxmlformats.org/officeDocument/2006/relationships" r:embed="rId1"/>
        <a:srcRect l="23236" t="39783" r="42218" b="25000"/>
        <a:stretch>
          <a:fillRect/>
        </a:stretch>
      </xdr:blipFill>
      <xdr:spPr bwMode="auto">
        <a:xfrm>
          <a:off x="1533526" y="650876"/>
          <a:ext cx="2555876" cy="1471506"/>
        </a:xfrm>
        <a:prstGeom prst="rect">
          <a:avLst/>
        </a:prstGeom>
        <a:noFill/>
        <a:ln w="1">
          <a:noFill/>
          <a:miter lim="800000"/>
          <a:headEnd/>
          <a:tailEnd type="none" w="med" len="med"/>
        </a:ln>
        <a:effectLst/>
      </xdr:spPr>
    </xdr:pic>
    <xdr:clientData/>
  </xdr:twoCellAnchor>
  <xdr:twoCellAnchor editAs="oneCell">
    <xdr:from>
      <xdr:col>4</xdr:col>
      <xdr:colOff>168276</xdr:colOff>
      <xdr:row>1</xdr:row>
      <xdr:rowOff>460376</xdr:rowOff>
    </xdr:from>
    <xdr:to>
      <xdr:col>5</xdr:col>
      <xdr:colOff>485776</xdr:colOff>
      <xdr:row>1</xdr:row>
      <xdr:rowOff>1304925</xdr:rowOff>
    </xdr:to>
    <xdr:pic>
      <xdr:nvPicPr>
        <xdr:cNvPr id="4098" name="Picture 2">
          <a:extLst>
            <a:ext uri="{FF2B5EF4-FFF2-40B4-BE49-F238E27FC236}">
              <a16:creationId xmlns:a16="http://schemas.microsoft.com/office/drawing/2014/main" id="{00000000-0008-0000-0400-000002100000}"/>
            </a:ext>
            <a:ext uri="{147F2762-F138-4A5C-976F-8EAC2B608ADB}">
              <a16:predDERef xmlns:a16="http://schemas.microsoft.com/office/drawing/2014/main" pred="{00000000-0008-0000-0400-000001100000}"/>
            </a:ext>
          </a:extLst>
        </xdr:cNvPr>
        <xdr:cNvPicPr>
          <a:picLocks noChangeAspect="1" noChangeArrowheads="1"/>
        </xdr:cNvPicPr>
      </xdr:nvPicPr>
      <xdr:blipFill>
        <a:blip xmlns:r="http://schemas.openxmlformats.org/officeDocument/2006/relationships" r:embed="rId2"/>
        <a:srcRect l="34024" t="51567" r="55005" b="30634"/>
        <a:stretch>
          <a:fillRect/>
        </a:stretch>
      </xdr:blipFill>
      <xdr:spPr bwMode="auto">
        <a:xfrm flipV="1">
          <a:off x="4425951" y="1098551"/>
          <a:ext cx="927100" cy="844549"/>
        </a:xfrm>
        <a:prstGeom prst="rect">
          <a:avLst/>
        </a:prstGeom>
        <a:noFill/>
        <a:ln w="1">
          <a:noFill/>
          <a:miter lim="800000"/>
          <a:headEnd/>
          <a:tailEnd type="none" w="med" len="med"/>
        </a:ln>
        <a:effectLst/>
      </xdr:spPr>
    </xdr:pic>
    <xdr:clientData/>
  </xdr:twoCellAnchor>
  <xdr:twoCellAnchor>
    <xdr:from>
      <xdr:col>4</xdr:col>
      <xdr:colOff>219075</xdr:colOff>
      <xdr:row>1</xdr:row>
      <xdr:rowOff>266700</xdr:rowOff>
    </xdr:from>
    <xdr:to>
      <xdr:col>6</xdr:col>
      <xdr:colOff>76200</xdr:colOff>
      <xdr:row>1</xdr:row>
      <xdr:rowOff>400050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4838700" y="904875"/>
          <a:ext cx="1076325" cy="13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chorCtr="1"/>
        <a:lstStyle/>
        <a:p>
          <a:r>
            <a:rPr lang="en-US" sz="1000" b="1"/>
            <a:t>Outstand</a:t>
          </a:r>
          <a:r>
            <a:rPr lang="en-US" sz="1000" b="1" baseline="0"/>
            <a:t> leg</a:t>
          </a:r>
          <a:endParaRPr lang="en-US" sz="1100" b="1"/>
        </a:p>
      </xdr:txBody>
    </xdr:sp>
    <xdr:clientData/>
  </xdr:twoCellAnchor>
  <xdr:twoCellAnchor>
    <xdr:from>
      <xdr:col>3</xdr:col>
      <xdr:colOff>566738</xdr:colOff>
      <xdr:row>1</xdr:row>
      <xdr:rowOff>166687</xdr:rowOff>
    </xdr:from>
    <xdr:to>
      <xdr:col>4</xdr:col>
      <xdr:colOff>90488</xdr:colOff>
      <xdr:row>1</xdr:row>
      <xdr:rowOff>1243012</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rot="16200000">
          <a:off x="4105275" y="1276350"/>
          <a:ext cx="1076325" cy="13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chorCtr="1"/>
        <a:lstStyle/>
        <a:p>
          <a:r>
            <a:rPr lang="en-US" sz="1000" b="1" baseline="0"/>
            <a:t>Connected leg</a:t>
          </a:r>
          <a:endParaRPr lang="en-US" sz="1100" b="1"/>
        </a:p>
      </xdr:txBody>
    </xdr:sp>
    <xdr:clientData/>
  </xdr:twoCellAnchor>
  <xdr:twoCellAnchor editAs="oneCell">
    <xdr:from>
      <xdr:col>9</xdr:col>
      <xdr:colOff>19050</xdr:colOff>
      <xdr:row>0</xdr:row>
      <xdr:rowOff>0</xdr:rowOff>
    </xdr:from>
    <xdr:to>
      <xdr:col>18</xdr:col>
      <xdr:colOff>587268</xdr:colOff>
      <xdr:row>11</xdr:row>
      <xdr:rowOff>162737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7686675" y="0"/>
          <a:ext cx="6073668" cy="4048937"/>
        </a:xfrm>
        <a:prstGeom prst="rect">
          <a:avLst/>
        </a:prstGeom>
      </xdr:spPr>
    </xdr:pic>
    <xdr:clientData/>
  </xdr:twoCellAnchor>
  <xdr:twoCellAnchor editAs="oneCell">
    <xdr:from>
      <xdr:col>9</xdr:col>
      <xdr:colOff>103824</xdr:colOff>
      <xdr:row>13</xdr:row>
      <xdr:rowOff>3333</xdr:rowOff>
    </xdr:from>
    <xdr:to>
      <xdr:col>19</xdr:col>
      <xdr:colOff>138644</xdr:colOff>
      <xdr:row>40</xdr:row>
      <xdr:rowOff>22751</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7771449" y="3889533"/>
          <a:ext cx="6130820" cy="441996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
  <sheetViews>
    <sheetView topLeftCell="K1" zoomScale="150" zoomScaleNormal="40" workbookViewId="0">
      <selection activeCell="C31" sqref="C31"/>
    </sheetView>
  </sheetViews>
  <sheetFormatPr defaultColWidth="8.85546875" defaultRowHeight="15"/>
  <cols>
    <col min="1" max="1" width="20.42578125" customWidth="1"/>
    <col min="2" max="2" width="25.42578125" customWidth="1"/>
    <col min="3" max="3" width="15.85546875" customWidth="1"/>
    <col min="6" max="6" width="10.140625" customWidth="1"/>
    <col min="9" max="9" width="11.7109375" customWidth="1"/>
  </cols>
  <sheetData>
    <row r="1" spans="1:11" ht="26.25" customHeight="1">
      <c r="A1" s="26" t="s">
        <v>0</v>
      </c>
      <c r="B1" s="27"/>
      <c r="C1" s="27"/>
      <c r="D1" s="27"/>
      <c r="E1" s="27"/>
      <c r="F1" s="27"/>
      <c r="G1" s="27"/>
      <c r="H1" s="27"/>
      <c r="I1" s="27"/>
      <c r="J1" s="27"/>
      <c r="K1" s="28"/>
    </row>
    <row r="2" spans="1:11" ht="26.25" customHeight="1">
      <c r="A2" s="29"/>
      <c r="B2" s="30"/>
      <c r="C2" s="30"/>
      <c r="D2" s="30"/>
      <c r="E2" s="30"/>
      <c r="F2" s="30"/>
      <c r="G2" s="30"/>
      <c r="H2" s="30"/>
      <c r="I2" s="30"/>
      <c r="J2" s="30"/>
      <c r="K2" s="31"/>
    </row>
    <row r="3" spans="1:11" ht="180.75" customHeight="1">
      <c r="A3" s="5"/>
      <c r="K3" s="6"/>
    </row>
    <row r="4" spans="1:11">
      <c r="A4" s="7" t="s">
        <v>1</v>
      </c>
      <c r="K4" s="6"/>
    </row>
    <row r="5" spans="1:11">
      <c r="A5" s="5" t="s">
        <v>2</v>
      </c>
      <c r="K5" s="6"/>
    </row>
    <row r="6" spans="1:11">
      <c r="A6" s="5" t="s">
        <v>3</v>
      </c>
      <c r="C6">
        <v>400</v>
      </c>
      <c r="D6" t="s">
        <v>4</v>
      </c>
      <c r="K6" s="6"/>
    </row>
    <row r="7" spans="1:11">
      <c r="A7" s="5" t="s">
        <v>5</v>
      </c>
      <c r="C7">
        <v>18</v>
      </c>
      <c r="D7" t="s">
        <v>6</v>
      </c>
      <c r="K7" s="6"/>
    </row>
    <row r="8" spans="1:11" ht="18">
      <c r="A8" s="5" t="s">
        <v>7</v>
      </c>
      <c r="C8">
        <f>C7+2</f>
        <v>20</v>
      </c>
      <c r="D8" t="s">
        <v>6</v>
      </c>
      <c r="E8" t="s">
        <v>8</v>
      </c>
      <c r="K8" s="6"/>
    </row>
    <row r="9" spans="1:11">
      <c r="A9" s="5" t="s">
        <v>9</v>
      </c>
      <c r="C9">
        <v>120</v>
      </c>
      <c r="D9" t="s">
        <v>6</v>
      </c>
      <c r="K9" s="6"/>
    </row>
    <row r="10" spans="1:11" ht="15.75" customHeight="1">
      <c r="A10" s="5" t="s">
        <v>10</v>
      </c>
      <c r="C10">
        <v>12</v>
      </c>
      <c r="D10" t="s">
        <v>6</v>
      </c>
      <c r="K10" s="6"/>
    </row>
    <row r="11" spans="1:11" ht="15.75" customHeight="1">
      <c r="A11" s="5" t="s">
        <v>11</v>
      </c>
      <c r="C11">
        <v>250</v>
      </c>
      <c r="D11" t="s">
        <v>12</v>
      </c>
      <c r="K11" s="6"/>
    </row>
    <row r="12" spans="1:11" ht="15.75" customHeight="1">
      <c r="A12" s="5" t="s">
        <v>13</v>
      </c>
      <c r="C12">
        <v>410</v>
      </c>
      <c r="D12" t="s">
        <v>12</v>
      </c>
      <c r="K12" s="6"/>
    </row>
    <row r="13" spans="1:11" ht="15.75" customHeight="1">
      <c r="A13" s="5"/>
      <c r="K13" s="6"/>
    </row>
    <row r="14" spans="1:11" ht="15.75" customHeight="1">
      <c r="A14" s="5"/>
      <c r="K14" s="6"/>
    </row>
    <row r="15" spans="1:11">
      <c r="A15" s="7" t="s">
        <v>14</v>
      </c>
      <c r="K15" s="6"/>
    </row>
    <row r="16" spans="1:11" ht="18">
      <c r="A16" s="5" t="s">
        <v>15</v>
      </c>
      <c r="C16">
        <f>1.5*C8</f>
        <v>30</v>
      </c>
      <c r="D16" t="s">
        <v>6</v>
      </c>
      <c r="K16" s="6"/>
    </row>
    <row r="17" spans="1:11" ht="17.25">
      <c r="A17" s="5" t="s">
        <v>16</v>
      </c>
      <c r="C17">
        <f>12*C10*(250/C11)^0.5</f>
        <v>144</v>
      </c>
      <c r="D17" t="s">
        <v>6</v>
      </c>
      <c r="F17" s="8" t="s">
        <v>17</v>
      </c>
      <c r="G17" s="8"/>
      <c r="K17" s="6"/>
    </row>
    <row r="18" spans="1:11">
      <c r="A18" s="5" t="s">
        <v>18</v>
      </c>
      <c r="C18">
        <v>35</v>
      </c>
      <c r="D18" t="s">
        <v>6</v>
      </c>
      <c r="F18" s="8" t="s">
        <v>19</v>
      </c>
      <c r="G18" s="8"/>
      <c r="K18" s="6"/>
    </row>
    <row r="19" spans="1:11">
      <c r="A19" s="5"/>
      <c r="F19" t="s">
        <v>20</v>
      </c>
      <c r="K19" s="6"/>
    </row>
    <row r="20" spans="1:11">
      <c r="A20" s="7" t="s">
        <v>21</v>
      </c>
      <c r="K20" s="6"/>
    </row>
    <row r="21" spans="1:11">
      <c r="A21" s="5" t="s">
        <v>22</v>
      </c>
      <c r="C21">
        <f>2.5*C7</f>
        <v>45</v>
      </c>
      <c r="D21" t="s">
        <v>6</v>
      </c>
      <c r="K21" s="6"/>
    </row>
    <row r="22" spans="1:11">
      <c r="A22" s="5" t="s">
        <v>23</v>
      </c>
      <c r="B22" t="s">
        <v>24</v>
      </c>
      <c r="C22">
        <f>MIN(16*C10,200)</f>
        <v>192</v>
      </c>
      <c r="D22" t="s">
        <v>6</v>
      </c>
      <c r="K22" s="6"/>
    </row>
    <row r="23" spans="1:11">
      <c r="A23" s="5"/>
      <c r="B23" t="s">
        <v>25</v>
      </c>
      <c r="K23" s="6"/>
    </row>
    <row r="24" spans="1:11">
      <c r="A24" s="5" t="s">
        <v>26</v>
      </c>
      <c r="C24">
        <v>45</v>
      </c>
      <c r="D24" t="s">
        <v>6</v>
      </c>
      <c r="F24" t="s">
        <v>27</v>
      </c>
      <c r="K24" s="6"/>
    </row>
    <row r="25" spans="1:11">
      <c r="A25" s="5"/>
      <c r="K25" s="6"/>
    </row>
    <row r="26" spans="1:11">
      <c r="A26" s="7" t="s">
        <v>28</v>
      </c>
      <c r="K26" s="6"/>
    </row>
    <row r="27" spans="1:11">
      <c r="A27" s="5" t="s">
        <v>29</v>
      </c>
      <c r="K27" s="6"/>
    </row>
    <row r="28" spans="1:11" ht="18">
      <c r="A28" s="5" t="s">
        <v>30</v>
      </c>
      <c r="C28" s="9">
        <f>(0.9*C12/1.25)*G28/1000</f>
        <v>354.24</v>
      </c>
      <c r="D28" t="s">
        <v>31</v>
      </c>
      <c r="F28" t="s">
        <v>32</v>
      </c>
      <c r="G28">
        <f>(C9-1*C8)*C10</f>
        <v>1200</v>
      </c>
      <c r="H28" t="s">
        <v>33</v>
      </c>
      <c r="I28" t="s">
        <v>34</v>
      </c>
      <c r="K28" s="6"/>
    </row>
    <row r="29" spans="1:11">
      <c r="A29" s="5"/>
      <c r="C29" s="9">
        <f>0.9*C12/1.25*G29/1000</f>
        <v>283.392</v>
      </c>
      <c r="D29" t="s">
        <v>31</v>
      </c>
      <c r="G29">
        <f>(C9-2*C8)*C10</f>
        <v>960</v>
      </c>
      <c r="H29" t="s">
        <v>33</v>
      </c>
      <c r="I29" t="s">
        <v>35</v>
      </c>
      <c r="K29" s="6"/>
    </row>
    <row r="30" spans="1:11">
      <c r="A30" s="5" t="s">
        <v>36</v>
      </c>
      <c r="K30" s="6"/>
    </row>
    <row r="31" spans="1:11" ht="18">
      <c r="A31" s="5" t="s">
        <v>37</v>
      </c>
      <c r="C31" s="9">
        <f>C11/1.1*G31/1000</f>
        <v>327.27272727272725</v>
      </c>
      <c r="D31" t="s">
        <v>31</v>
      </c>
      <c r="F31" t="s">
        <v>38</v>
      </c>
      <c r="G31">
        <f>C9*C10</f>
        <v>1440</v>
      </c>
      <c r="K31" s="6"/>
    </row>
    <row r="32" spans="1:11">
      <c r="A32" s="5"/>
      <c r="K32" s="6"/>
    </row>
    <row r="33" spans="1:11">
      <c r="A33" s="5" t="s">
        <v>39</v>
      </c>
      <c r="C33" s="23">
        <f>MIN(C29,C31)</f>
        <v>283.392</v>
      </c>
      <c r="D33" t="s">
        <v>31</v>
      </c>
      <c r="F33" t="s">
        <v>40</v>
      </c>
      <c r="K33" s="6"/>
    </row>
    <row r="34" spans="1:11">
      <c r="A34" s="5" t="s">
        <v>41</v>
      </c>
      <c r="C34" s="23">
        <f>MIN(C28,C31)</f>
        <v>327.27272727272725</v>
      </c>
      <c r="D34" t="s">
        <v>31</v>
      </c>
      <c r="F34" t="s">
        <v>42</v>
      </c>
      <c r="K34" s="6"/>
    </row>
    <row r="35" spans="1:11">
      <c r="A35" s="7" t="s">
        <v>43</v>
      </c>
      <c r="K35" s="6"/>
    </row>
    <row r="36" spans="1:11">
      <c r="A36" s="5" t="s">
        <v>44</v>
      </c>
      <c r="K36" s="6"/>
    </row>
    <row r="37" spans="1:11" ht="18">
      <c r="A37" s="5" t="s">
        <v>45</v>
      </c>
      <c r="B37" t="s">
        <v>46</v>
      </c>
      <c r="C37" s="9">
        <f>C6/3^0.5*(F37*F39+F38*F40)/1000</f>
        <v>44.340500673763266</v>
      </c>
      <c r="D37" t="s">
        <v>31</v>
      </c>
      <c r="E37" t="s">
        <v>47</v>
      </c>
      <c r="F37">
        <v>1</v>
      </c>
      <c r="K37" s="6"/>
    </row>
    <row r="38" spans="1:11">
      <c r="A38" s="5"/>
      <c r="B38" t="s">
        <v>48</v>
      </c>
      <c r="C38" s="23">
        <f>C37/1.25</f>
        <v>35.472400539010614</v>
      </c>
      <c r="D38" t="s">
        <v>31</v>
      </c>
      <c r="E38" t="s">
        <v>49</v>
      </c>
      <c r="F38">
        <v>0</v>
      </c>
      <c r="H38" s="25" t="s">
        <v>50</v>
      </c>
      <c r="I38" s="25"/>
      <c r="K38" s="6"/>
    </row>
    <row r="39" spans="1:11">
      <c r="A39" s="5"/>
      <c r="E39" t="s">
        <v>51</v>
      </c>
      <c r="F39">
        <v>192</v>
      </c>
      <c r="G39" t="s">
        <v>33</v>
      </c>
      <c r="H39" s="25"/>
      <c r="I39" s="25"/>
      <c r="K39" s="6"/>
    </row>
    <row r="40" spans="1:11" ht="18">
      <c r="A40" s="5" t="s">
        <v>52</v>
      </c>
      <c r="B40" t="s">
        <v>53</v>
      </c>
      <c r="C40">
        <f>2.5*G41*C12*C7*C10/1000</f>
        <v>110.7</v>
      </c>
      <c r="D40" t="s">
        <v>31</v>
      </c>
      <c r="E40" t="s">
        <v>54</v>
      </c>
      <c r="F40">
        <v>255</v>
      </c>
      <c r="G40" t="s">
        <v>33</v>
      </c>
      <c r="K40" s="6"/>
    </row>
    <row r="41" spans="1:11">
      <c r="A41" s="5"/>
      <c r="B41" t="s">
        <v>55</v>
      </c>
      <c r="C41" s="18">
        <f>C40/1.25</f>
        <v>88.56</v>
      </c>
      <c r="D41" t="s">
        <v>31</v>
      </c>
      <c r="F41" s="10" t="s">
        <v>56</v>
      </c>
      <c r="G41" s="19">
        <f>MIN(G42:G45)</f>
        <v>0.5</v>
      </c>
      <c r="K41" s="6"/>
    </row>
    <row r="42" spans="1:11">
      <c r="A42" s="5"/>
      <c r="F42" t="s">
        <v>57</v>
      </c>
      <c r="G42" s="11">
        <f>C18/(3*C8)</f>
        <v>0.58333333333333337</v>
      </c>
      <c r="H42" s="32" t="s">
        <v>58</v>
      </c>
      <c r="K42" s="6"/>
    </row>
    <row r="43" spans="1:11">
      <c r="A43" s="5" t="s">
        <v>59</v>
      </c>
      <c r="C43" s="12">
        <f>C38</f>
        <v>35.472400539010614</v>
      </c>
      <c r="D43" s="10" t="s">
        <v>31</v>
      </c>
      <c r="F43" t="s">
        <v>60</v>
      </c>
      <c r="G43" s="11">
        <f>C24/(3*C8)-0.25</f>
        <v>0.5</v>
      </c>
      <c r="H43" s="32"/>
      <c r="K43" s="6"/>
    </row>
    <row r="44" spans="1:11">
      <c r="A44" s="5"/>
      <c r="F44" t="s">
        <v>61</v>
      </c>
      <c r="G44" s="11">
        <f>400/410</f>
        <v>0.97560975609756095</v>
      </c>
      <c r="H44" s="32"/>
      <c r="K44" s="6"/>
    </row>
    <row r="45" spans="1:11">
      <c r="A45" s="5"/>
      <c r="F45">
        <v>1</v>
      </c>
      <c r="G45" s="11">
        <v>1</v>
      </c>
      <c r="H45" s="32"/>
      <c r="K45" s="6"/>
    </row>
    <row r="46" spans="1:11">
      <c r="A46" s="5" t="s">
        <v>62</v>
      </c>
      <c r="B46" t="s">
        <v>63</v>
      </c>
      <c r="D46" s="13">
        <f>C33/C43</f>
        <v>7.9890843499114448</v>
      </c>
      <c r="K46" s="6"/>
    </row>
    <row r="47" spans="1:11">
      <c r="A47" s="5"/>
      <c r="D47" s="13"/>
      <c r="K47" s="6"/>
    </row>
    <row r="48" spans="1:11">
      <c r="A48" s="5" t="s">
        <v>64</v>
      </c>
      <c r="C48" s="13">
        <v>4</v>
      </c>
      <c r="K48" s="6"/>
    </row>
    <row r="49" spans="1:11">
      <c r="A49" s="5" t="s">
        <v>65</v>
      </c>
      <c r="C49" s="13">
        <f>C48*C43</f>
        <v>141.88960215604246</v>
      </c>
      <c r="D49" t="s">
        <v>31</v>
      </c>
      <c r="K49" s="6"/>
    </row>
    <row r="50" spans="1:11">
      <c r="A50" s="5" t="s">
        <v>66</v>
      </c>
      <c r="C50" s="21">
        <f>MIN(C49,C33)</f>
        <v>141.88960215604246</v>
      </c>
      <c r="D50" s="13"/>
      <c r="K50" s="6"/>
    </row>
    <row r="51" spans="1:11">
      <c r="A51" s="5"/>
      <c r="D51" s="13"/>
      <c r="K51" s="6"/>
    </row>
    <row r="52" spans="1:11">
      <c r="A52" s="5"/>
      <c r="C52" t="s">
        <v>67</v>
      </c>
      <c r="D52">
        <v>8</v>
      </c>
      <c r="K52" s="6"/>
    </row>
    <row r="53" spans="1:11">
      <c r="A53" s="7" t="s">
        <v>68</v>
      </c>
      <c r="K53" s="6"/>
    </row>
    <row r="54" spans="1:11">
      <c r="A54" s="7" t="s">
        <v>69</v>
      </c>
      <c r="B54" t="s">
        <v>70</v>
      </c>
      <c r="K54" s="6"/>
    </row>
    <row r="55" spans="1:11">
      <c r="A55" s="7"/>
      <c r="K55" s="6"/>
    </row>
    <row r="56" spans="1:11">
      <c r="A56" s="5"/>
      <c r="K56" s="6"/>
    </row>
    <row r="57" spans="1:11">
      <c r="A57" s="7" t="s">
        <v>71</v>
      </c>
      <c r="K57" s="6"/>
    </row>
    <row r="58" spans="1:11" ht="18">
      <c r="A58" s="5" t="s">
        <v>72</v>
      </c>
      <c r="C58" s="9">
        <f>(G58*250/(3^0.5*1.1)+0.9*G61*410/1.25)/1000</f>
        <v>623.92115870310749</v>
      </c>
      <c r="D58" t="s">
        <v>31</v>
      </c>
      <c r="F58" t="s">
        <v>73</v>
      </c>
      <c r="G58">
        <f>2*(3*C21+C18)*C10</f>
        <v>4080</v>
      </c>
      <c r="H58" s="33" t="s">
        <v>74</v>
      </c>
      <c r="I58" s="33"/>
      <c r="K58" s="6"/>
    </row>
    <row r="59" spans="1:11" ht="18">
      <c r="A59" s="5" t="s">
        <v>75</v>
      </c>
      <c r="C59" s="9">
        <f>(0.9*G59*410/(3^0.5*1.25)+G60*250/1.1)/1000</f>
        <v>531.76839144273879</v>
      </c>
      <c r="D59" t="s">
        <v>31</v>
      </c>
      <c r="F59" t="s">
        <v>76</v>
      </c>
      <c r="G59">
        <f>2*(3*C21+C18-3.5*C8)*C10</f>
        <v>2400</v>
      </c>
      <c r="H59" s="33"/>
      <c r="I59" s="33"/>
      <c r="K59" s="6"/>
    </row>
    <row r="60" spans="1:11">
      <c r="A60" s="5"/>
      <c r="F60" t="s">
        <v>77</v>
      </c>
      <c r="G60">
        <f>C21*C10</f>
        <v>540</v>
      </c>
      <c r="H60" s="24" t="s">
        <v>78</v>
      </c>
      <c r="I60" s="25"/>
      <c r="K60" s="6"/>
    </row>
    <row r="61" spans="1:11">
      <c r="A61" s="5" t="s">
        <v>79</v>
      </c>
      <c r="C61" s="12">
        <f>C59</f>
        <v>531.76839144273879</v>
      </c>
      <c r="D61" s="10" t="s">
        <v>31</v>
      </c>
      <c r="F61" t="s">
        <v>80</v>
      </c>
      <c r="G61">
        <f>(C21-C8)*C10</f>
        <v>300</v>
      </c>
      <c r="H61" s="25"/>
      <c r="I61" s="25"/>
      <c r="K61" s="6"/>
    </row>
    <row r="62" spans="1:11">
      <c r="A62" s="5"/>
      <c r="K62" s="6"/>
    </row>
    <row r="63" spans="1:11">
      <c r="A63" s="5"/>
      <c r="E63" t="s">
        <v>81</v>
      </c>
      <c r="K63" s="6"/>
    </row>
    <row r="64" spans="1:11" ht="15.75" thickBot="1">
      <c r="A64" s="5"/>
      <c r="K64" s="6"/>
    </row>
    <row r="65" spans="1:11" ht="15.75" thickBot="1">
      <c r="A65" s="1" t="s">
        <v>82</v>
      </c>
      <c r="B65" s="2"/>
      <c r="C65" s="4" t="s">
        <v>83</v>
      </c>
      <c r="D65" s="3" t="s">
        <v>31</v>
      </c>
      <c r="K65" s="6"/>
    </row>
    <row r="66" spans="1:11">
      <c r="A66" s="5"/>
      <c r="K66" s="6"/>
    </row>
    <row r="67" spans="1:11">
      <c r="A67" s="5"/>
      <c r="K67" s="6"/>
    </row>
    <row r="68" spans="1:11">
      <c r="A68" s="5"/>
      <c r="K68" s="6"/>
    </row>
    <row r="69" spans="1:11">
      <c r="A69" s="5"/>
      <c r="K69" s="6"/>
    </row>
    <row r="70" spans="1:11">
      <c r="A70" s="5"/>
      <c r="K70" s="6"/>
    </row>
    <row r="71" spans="1:11">
      <c r="A71" s="5"/>
      <c r="K71" s="6"/>
    </row>
    <row r="72" spans="1:11">
      <c r="A72" s="5"/>
      <c r="K72" s="6"/>
    </row>
    <row r="73" spans="1:11">
      <c r="A73" s="5"/>
      <c r="K73" s="6"/>
    </row>
    <row r="74" spans="1:11">
      <c r="A74" s="5"/>
      <c r="K74" s="6"/>
    </row>
    <row r="75" spans="1:11">
      <c r="A75" s="5"/>
      <c r="K75" s="6"/>
    </row>
    <row r="76" spans="1:11">
      <c r="A76" s="5"/>
      <c r="K76" s="6"/>
    </row>
    <row r="77" spans="1:11">
      <c r="A77" s="5"/>
      <c r="K77" s="6"/>
    </row>
    <row r="78" spans="1:11">
      <c r="A78" s="5"/>
      <c r="K78" s="6"/>
    </row>
    <row r="79" spans="1:11">
      <c r="A79" s="5"/>
      <c r="K79" s="6"/>
    </row>
    <row r="80" spans="1:11" ht="15.75" thickBot="1">
      <c r="A80" s="15"/>
      <c r="B80" s="16"/>
      <c r="C80" s="16"/>
      <c r="D80" s="16"/>
      <c r="E80" s="16"/>
      <c r="F80" s="16"/>
      <c r="G80" s="16"/>
      <c r="H80" s="16"/>
      <c r="I80" s="16"/>
      <c r="J80" s="16"/>
      <c r="K80" s="17"/>
    </row>
  </sheetData>
  <mergeCells count="5">
    <mergeCell ref="H60:I61"/>
    <mergeCell ref="A1:K2"/>
    <mergeCell ref="H38:I39"/>
    <mergeCell ref="H42:H45"/>
    <mergeCell ref="H58:I5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C81B-EB55-4C07-BA05-1925F141AFC3}">
  <dimension ref="L14:P14"/>
  <sheetViews>
    <sheetView workbookViewId="0">
      <selection activeCell="P15" sqref="P15"/>
    </sheetView>
  </sheetViews>
  <sheetFormatPr defaultRowHeight="15"/>
  <sheetData>
    <row r="14" spans="12:16">
      <c r="L14">
        <v>18</v>
      </c>
      <c r="N14">
        <v>10.5</v>
      </c>
      <c r="P14">
        <f>L14*N14*500</f>
        <v>94500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
  <sheetViews>
    <sheetView topLeftCell="A35" zoomScale="66" zoomScaleNormal="90" workbookViewId="0">
      <selection activeCell="C32" sqref="C32"/>
    </sheetView>
  </sheetViews>
  <sheetFormatPr defaultColWidth="8.85546875" defaultRowHeight="15"/>
  <cols>
    <col min="1" max="1" width="20.42578125" customWidth="1"/>
    <col min="2" max="2" width="35.140625" customWidth="1"/>
    <col min="3" max="3" width="16.28515625" customWidth="1"/>
    <col min="6" max="6" width="12.28515625" customWidth="1"/>
    <col min="9" max="9" width="11.7109375" customWidth="1"/>
    <col min="11" max="11" width="9.85546875" customWidth="1"/>
  </cols>
  <sheetData>
    <row r="1" spans="1:11" ht="26.25" customHeight="1">
      <c r="A1" s="34" t="s">
        <v>84</v>
      </c>
      <c r="B1" s="27"/>
      <c r="C1" s="27"/>
      <c r="D1" s="27"/>
      <c r="E1" s="27"/>
      <c r="F1" s="27"/>
      <c r="G1" s="27"/>
      <c r="H1" s="27"/>
      <c r="I1" s="27"/>
      <c r="J1" s="27"/>
      <c r="K1" s="28"/>
    </row>
    <row r="2" spans="1:11" ht="26.25" customHeight="1">
      <c r="A2" s="29"/>
      <c r="B2" s="30"/>
      <c r="C2" s="30"/>
      <c r="D2" s="30"/>
      <c r="E2" s="30"/>
      <c r="F2" s="30"/>
      <c r="G2" s="30"/>
      <c r="H2" s="30"/>
      <c r="I2" s="30"/>
      <c r="J2" s="30"/>
      <c r="K2" s="31"/>
    </row>
    <row r="3" spans="1:11" ht="182.25" customHeight="1">
      <c r="A3" s="5"/>
      <c r="K3" s="6"/>
    </row>
    <row r="4" spans="1:11">
      <c r="A4" s="7" t="s">
        <v>1</v>
      </c>
      <c r="K4" s="6"/>
    </row>
    <row r="5" spans="1:11">
      <c r="A5" s="5" t="s">
        <v>2</v>
      </c>
      <c r="B5" t="s">
        <v>85</v>
      </c>
      <c r="K5" s="6"/>
    </row>
    <row r="6" spans="1:11">
      <c r="A6" s="5" t="s">
        <v>3</v>
      </c>
      <c r="C6">
        <v>400</v>
      </c>
      <c r="D6" t="s">
        <v>4</v>
      </c>
      <c r="K6" s="6"/>
    </row>
    <row r="7" spans="1:11">
      <c r="A7" s="5" t="s">
        <v>5</v>
      </c>
      <c r="C7">
        <v>24</v>
      </c>
      <c r="D7" t="s">
        <v>6</v>
      </c>
      <c r="K7" s="6"/>
    </row>
    <row r="8" spans="1:11" ht="18">
      <c r="A8" s="5" t="s">
        <v>7</v>
      </c>
      <c r="C8">
        <f>C7+2</f>
        <v>26</v>
      </c>
      <c r="D8" t="s">
        <v>6</v>
      </c>
      <c r="K8" s="6"/>
    </row>
    <row r="9" spans="1:11">
      <c r="A9" s="7" t="s">
        <v>86</v>
      </c>
      <c r="K9" s="6"/>
    </row>
    <row r="10" spans="1:11">
      <c r="A10" s="5" t="s">
        <v>87</v>
      </c>
      <c r="C10">
        <v>240</v>
      </c>
      <c r="D10" t="s">
        <v>6</v>
      </c>
      <c r="K10" s="6"/>
    </row>
    <row r="11" spans="1:11" ht="15.75" customHeight="1">
      <c r="A11" s="5" t="s">
        <v>88</v>
      </c>
      <c r="C11">
        <v>14</v>
      </c>
      <c r="D11" t="s">
        <v>6</v>
      </c>
      <c r="K11" s="6"/>
    </row>
    <row r="12" spans="1:11" ht="15.75" customHeight="1">
      <c r="A12" s="5" t="s">
        <v>11</v>
      </c>
      <c r="C12">
        <v>250</v>
      </c>
      <c r="D12" t="s">
        <v>12</v>
      </c>
      <c r="K12" s="6"/>
    </row>
    <row r="13" spans="1:11" ht="15.75" customHeight="1">
      <c r="A13" s="5" t="s">
        <v>89</v>
      </c>
      <c r="C13">
        <v>410</v>
      </c>
      <c r="D13" t="s">
        <v>12</v>
      </c>
      <c r="K13" s="6"/>
    </row>
    <row r="14" spans="1:11" ht="15.75" customHeight="1">
      <c r="A14" s="7" t="s">
        <v>90</v>
      </c>
      <c r="K14" s="6"/>
    </row>
    <row r="15" spans="1:11" ht="15.75" customHeight="1">
      <c r="A15" s="5" t="s">
        <v>87</v>
      </c>
      <c r="C15">
        <v>240</v>
      </c>
      <c r="D15" t="s">
        <v>6</v>
      </c>
      <c r="K15" s="6"/>
    </row>
    <row r="16" spans="1:11" ht="15.75" customHeight="1">
      <c r="A16" s="5" t="s">
        <v>88</v>
      </c>
      <c r="C16">
        <v>8</v>
      </c>
      <c r="D16" t="s">
        <v>6</v>
      </c>
      <c r="K16" s="6"/>
    </row>
    <row r="17" spans="1:11">
      <c r="A17" s="7" t="s">
        <v>14</v>
      </c>
      <c r="K17" s="6"/>
    </row>
    <row r="18" spans="1:11" ht="18">
      <c r="A18" s="5" t="s">
        <v>15</v>
      </c>
      <c r="C18">
        <f>1.5*C8</f>
        <v>39</v>
      </c>
      <c r="D18" t="s">
        <v>6</v>
      </c>
      <c r="K18" s="6"/>
    </row>
    <row r="19" spans="1:11" ht="17.25">
      <c r="A19" s="5" t="s">
        <v>16</v>
      </c>
      <c r="C19">
        <f>12*C11*(250/C12)^0.5</f>
        <v>168</v>
      </c>
      <c r="D19" t="s">
        <v>6</v>
      </c>
      <c r="F19" s="8" t="s">
        <v>17</v>
      </c>
      <c r="G19" s="8"/>
      <c r="K19" s="6"/>
    </row>
    <row r="20" spans="1:11">
      <c r="A20" s="5" t="s">
        <v>18</v>
      </c>
      <c r="C20" s="18">
        <v>45</v>
      </c>
      <c r="D20" t="s">
        <v>6</v>
      </c>
      <c r="F20" s="8" t="s">
        <v>19</v>
      </c>
      <c r="G20" s="8"/>
      <c r="K20" s="6"/>
    </row>
    <row r="21" spans="1:11">
      <c r="A21" s="5"/>
      <c r="F21" t="s">
        <v>20</v>
      </c>
      <c r="K21" s="6"/>
    </row>
    <row r="22" spans="1:11">
      <c r="A22" s="7" t="s">
        <v>21</v>
      </c>
      <c r="K22" s="6"/>
    </row>
    <row r="23" spans="1:11">
      <c r="A23" s="5" t="s">
        <v>22</v>
      </c>
      <c r="C23">
        <f>2.5*C7</f>
        <v>60</v>
      </c>
      <c r="D23" t="s">
        <v>6</v>
      </c>
      <c r="K23" s="6"/>
    </row>
    <row r="24" spans="1:11">
      <c r="A24" s="5" t="s">
        <v>23</v>
      </c>
      <c r="B24" t="s">
        <v>91</v>
      </c>
      <c r="C24">
        <f>MIN(16*C11,200)</f>
        <v>200</v>
      </c>
      <c r="D24" t="s">
        <v>6</v>
      </c>
      <c r="K24" s="6"/>
    </row>
    <row r="25" spans="1:11">
      <c r="A25" s="5"/>
      <c r="B25" t="s">
        <v>25</v>
      </c>
      <c r="K25" s="6"/>
    </row>
    <row r="26" spans="1:11">
      <c r="A26" s="5" t="s">
        <v>26</v>
      </c>
      <c r="C26" s="18">
        <v>60</v>
      </c>
      <c r="D26" t="s">
        <v>6</v>
      </c>
      <c r="F26" t="s">
        <v>27</v>
      </c>
      <c r="K26" s="6"/>
    </row>
    <row r="27" spans="1:11">
      <c r="A27" s="5"/>
      <c r="K27" s="6"/>
    </row>
    <row r="28" spans="1:11">
      <c r="A28" s="7" t="s">
        <v>28</v>
      </c>
      <c r="K28" s="6"/>
    </row>
    <row r="29" spans="1:11">
      <c r="A29" s="5" t="s">
        <v>29</v>
      </c>
      <c r="K29" s="6"/>
    </row>
    <row r="30" spans="1:11" ht="18">
      <c r="A30" s="5" t="s">
        <v>30</v>
      </c>
      <c r="C30" s="9">
        <f>(0.9*C13/1.25)*G30/1000</f>
        <v>884.41919999999993</v>
      </c>
      <c r="D30" t="s">
        <v>31</v>
      </c>
      <c r="F30" t="s">
        <v>32</v>
      </c>
      <c r="G30">
        <f>(C10-C8)*C11</f>
        <v>2996</v>
      </c>
      <c r="I30" t="s">
        <v>34</v>
      </c>
      <c r="K30" s="6"/>
    </row>
    <row r="31" spans="1:11">
      <c r="A31" s="5"/>
      <c r="C31" s="9">
        <f>0.9*C13/1.25*G31/1000+C46</f>
        <v>907.40137281532031</v>
      </c>
      <c r="D31" t="s">
        <v>31</v>
      </c>
      <c r="G31">
        <f>(C10-2*C8)*C11</f>
        <v>2632</v>
      </c>
      <c r="I31" t="s">
        <v>35</v>
      </c>
      <c r="K31" s="6"/>
    </row>
    <row r="32" spans="1:11">
      <c r="A32" s="5"/>
      <c r="C32" s="9">
        <f>+'Q2'!E3</f>
        <v>0</v>
      </c>
      <c r="D32" t="s">
        <v>31</v>
      </c>
      <c r="G32">
        <f>(C10-3*C8)*C11</f>
        <v>2268</v>
      </c>
      <c r="I32" t="s">
        <v>92</v>
      </c>
      <c r="K32" s="6"/>
    </row>
    <row r="33" spans="1:11">
      <c r="A33" s="5" t="s">
        <v>36</v>
      </c>
      <c r="K33" s="6"/>
    </row>
    <row r="34" spans="1:11" ht="18">
      <c r="A34" s="5" t="s">
        <v>37</v>
      </c>
      <c r="C34" s="9">
        <f>C12/1.1*G34/1000</f>
        <v>763.63636363636351</v>
      </c>
      <c r="D34" t="s">
        <v>31</v>
      </c>
      <c r="F34" t="s">
        <v>38</v>
      </c>
      <c r="G34">
        <f>C10*C11</f>
        <v>3360</v>
      </c>
      <c r="K34" s="6"/>
    </row>
    <row r="35" spans="1:11">
      <c r="A35" s="5"/>
      <c r="K35" s="6"/>
    </row>
    <row r="36" spans="1:11">
      <c r="A36" s="5" t="s">
        <v>93</v>
      </c>
      <c r="C36" s="9">
        <f>MIN(C30,C34)</f>
        <v>763.63636363636351</v>
      </c>
      <c r="D36" t="s">
        <v>31</v>
      </c>
      <c r="K36" s="6"/>
    </row>
    <row r="37" spans="1:11">
      <c r="A37" s="5"/>
      <c r="K37" s="6"/>
    </row>
    <row r="38" spans="1:11">
      <c r="A38" s="7" t="s">
        <v>43</v>
      </c>
      <c r="K38" s="6"/>
    </row>
    <row r="39" spans="1:11">
      <c r="A39" s="5" t="s">
        <v>44</v>
      </c>
      <c r="K39" s="6"/>
    </row>
    <row r="40" spans="1:11" ht="18">
      <c r="A40" s="5" t="s">
        <v>45</v>
      </c>
      <c r="B40" t="s">
        <v>46</v>
      </c>
      <c r="C40" s="9">
        <f>C6/3^0.5*(F40*F42+F41*F43)/1000</f>
        <v>163.04371601915034</v>
      </c>
      <c r="D40" t="s">
        <v>31</v>
      </c>
      <c r="E40" t="s">
        <v>47</v>
      </c>
      <c r="F40">
        <v>2</v>
      </c>
      <c r="H40" t="s">
        <v>94</v>
      </c>
      <c r="K40" s="6"/>
    </row>
    <row r="41" spans="1:11">
      <c r="A41" s="5"/>
      <c r="B41" t="s">
        <v>48</v>
      </c>
      <c r="C41" s="9">
        <f>C40/1.25</f>
        <v>130.43497281532026</v>
      </c>
      <c r="D41" t="s">
        <v>31</v>
      </c>
      <c r="E41" t="s">
        <v>49</v>
      </c>
      <c r="F41">
        <v>0</v>
      </c>
      <c r="H41" s="25"/>
      <c r="I41" s="25"/>
      <c r="K41" s="6"/>
    </row>
    <row r="42" spans="1:11">
      <c r="A42" s="5"/>
      <c r="E42" t="s">
        <v>51</v>
      </c>
      <c r="F42">
        <v>353</v>
      </c>
      <c r="H42" s="25"/>
      <c r="I42" s="25"/>
      <c r="K42" s="6"/>
    </row>
    <row r="43" spans="1:11" ht="18">
      <c r="A43" s="5" t="s">
        <v>52</v>
      </c>
      <c r="B43" t="s">
        <v>53</v>
      </c>
      <c r="C43" s="9">
        <f>2.5*G44*C13*C7*C11/1000</f>
        <v>178.82307692307691</v>
      </c>
      <c r="D43" t="s">
        <v>31</v>
      </c>
      <c r="E43" t="s">
        <v>54</v>
      </c>
      <c r="F43">
        <v>453</v>
      </c>
      <c r="K43" s="6"/>
    </row>
    <row r="44" spans="1:11">
      <c r="A44" s="5"/>
      <c r="B44" t="s">
        <v>55</v>
      </c>
      <c r="C44" s="9">
        <f>C43/1.25</f>
        <v>143.05846153846153</v>
      </c>
      <c r="D44" t="s">
        <v>31</v>
      </c>
      <c r="F44" s="10" t="s">
        <v>56</v>
      </c>
      <c r="G44" s="19">
        <f>MIN(G45:G48)</f>
        <v>0.51923076923076927</v>
      </c>
      <c r="K44" s="6"/>
    </row>
    <row r="45" spans="1:11">
      <c r="A45" s="5"/>
      <c r="B45" t="s">
        <v>85</v>
      </c>
      <c r="F45" t="s">
        <v>57</v>
      </c>
      <c r="G45" s="11">
        <f>C20/(3*C8)</f>
        <v>0.57692307692307687</v>
      </c>
      <c r="H45" s="32" t="s">
        <v>58</v>
      </c>
      <c r="K45" s="6"/>
    </row>
    <row r="46" spans="1:11">
      <c r="A46" s="5" t="s">
        <v>59</v>
      </c>
      <c r="C46" s="12">
        <f>MIN(C41,C44)</f>
        <v>130.43497281532026</v>
      </c>
      <c r="D46" s="10" t="s">
        <v>31</v>
      </c>
      <c r="F46" t="s">
        <v>60</v>
      </c>
      <c r="G46" s="11">
        <f>C26/(3*C8)-0.25</f>
        <v>0.51923076923076927</v>
      </c>
      <c r="H46" s="32"/>
      <c r="K46" s="6"/>
    </row>
    <row r="47" spans="1:11">
      <c r="A47" s="5"/>
      <c r="F47" t="s">
        <v>61</v>
      </c>
      <c r="G47" s="11">
        <f>400/410</f>
        <v>0.97560975609756095</v>
      </c>
      <c r="H47" s="32"/>
      <c r="K47" s="6"/>
    </row>
    <row r="48" spans="1:11">
      <c r="A48" s="5"/>
      <c r="F48">
        <v>1</v>
      </c>
      <c r="G48" s="11">
        <v>1</v>
      </c>
      <c r="H48" s="32"/>
      <c r="K48" s="6"/>
    </row>
    <row r="49" spans="1:11">
      <c r="A49" s="5" t="s">
        <v>62</v>
      </c>
      <c r="B49" t="s">
        <v>63</v>
      </c>
      <c r="C49" s="13">
        <f>C36/C46</f>
        <v>5.8545369171623767</v>
      </c>
      <c r="D49" s="14"/>
      <c r="K49" s="6"/>
    </row>
    <row r="50" spans="1:11">
      <c r="A50" s="5"/>
      <c r="C50" t="s">
        <v>67</v>
      </c>
      <c r="D50">
        <v>6</v>
      </c>
      <c r="K50" s="6"/>
    </row>
    <row r="51" spans="1:11">
      <c r="A51" s="7" t="s">
        <v>95</v>
      </c>
      <c r="K51" s="6"/>
    </row>
    <row r="52" spans="1:11">
      <c r="A52" s="7"/>
      <c r="K52" s="6"/>
    </row>
    <row r="53" spans="1:11">
      <c r="A53" s="7"/>
      <c r="K53" s="6"/>
    </row>
    <row r="54" spans="1:11" ht="18.75" customHeight="1">
      <c r="A54" s="5"/>
      <c r="K54" s="6"/>
    </row>
    <row r="55" spans="1:11" ht="16.5" customHeight="1">
      <c r="A55" s="7" t="s">
        <v>71</v>
      </c>
      <c r="K55" s="6"/>
    </row>
    <row r="56" spans="1:11" ht="15.75" customHeight="1">
      <c r="A56" s="5" t="s">
        <v>72</v>
      </c>
      <c r="C56" s="9">
        <f>(G56*250/(3^0.5*1.1)+0.9*G59*410/1.25)/1000</f>
        <v>967.17581270332778</v>
      </c>
      <c r="D56" t="s">
        <v>31</v>
      </c>
      <c r="F56" t="s">
        <v>73</v>
      </c>
      <c r="G56">
        <f>2*(3*C23+C20)*C11</f>
        <v>6300</v>
      </c>
      <c r="H56" s="33" t="s">
        <v>74</v>
      </c>
      <c r="I56" s="33"/>
      <c r="K56" s="6"/>
    </row>
    <row r="57" spans="1:11" ht="15.75" customHeight="1">
      <c r="A57" s="5" t="s">
        <v>75</v>
      </c>
      <c r="C57" s="9">
        <f>(0.9*G57*410/(3^0.5*1.25)+G58*250/1.1)/1000</f>
        <v>830.37670650093628</v>
      </c>
      <c r="D57" t="s">
        <v>31</v>
      </c>
      <c r="F57" t="s">
        <v>76</v>
      </c>
      <c r="G57">
        <f>2*(3*C23+C20-3.5*C8)*C11</f>
        <v>3752</v>
      </c>
      <c r="H57" s="33"/>
      <c r="I57" s="33"/>
      <c r="K57" s="6"/>
    </row>
    <row r="58" spans="1:11" ht="13.5" customHeight="1">
      <c r="A58" s="5"/>
      <c r="F58" t="s">
        <v>77</v>
      </c>
      <c r="G58">
        <f>C23*C11</f>
        <v>840</v>
      </c>
      <c r="H58" s="25" t="s">
        <v>96</v>
      </c>
      <c r="I58" s="25"/>
      <c r="K58" s="6"/>
    </row>
    <row r="59" spans="1:11" ht="14.25" customHeight="1">
      <c r="A59" s="5" t="s">
        <v>79</v>
      </c>
      <c r="C59" s="12">
        <f>C57</f>
        <v>830.37670650093628</v>
      </c>
      <c r="D59" s="10" t="s">
        <v>31</v>
      </c>
      <c r="F59" t="s">
        <v>80</v>
      </c>
      <c r="G59">
        <f>(C23-C8)*C11</f>
        <v>476</v>
      </c>
      <c r="H59" s="25"/>
      <c r="I59" s="25"/>
      <c r="K59" s="6"/>
    </row>
    <row r="60" spans="1:11" ht="15.75" customHeight="1">
      <c r="A60" s="5"/>
      <c r="K60" s="6"/>
    </row>
    <row r="61" spans="1:11">
      <c r="A61" s="5"/>
      <c r="K61" s="6"/>
    </row>
    <row r="62" spans="1:11" ht="15.75" thickBot="1">
      <c r="A62" s="5"/>
      <c r="K62" s="6"/>
    </row>
    <row r="63" spans="1:11" ht="15.75" thickBot="1">
      <c r="A63" s="1" t="s">
        <v>97</v>
      </c>
      <c r="B63" s="2"/>
      <c r="C63" s="4">
        <f>MIN(C36,C59)</f>
        <v>763.63636363636351</v>
      </c>
      <c r="D63" s="3" t="s">
        <v>31</v>
      </c>
      <c r="K63" s="6"/>
    </row>
    <row r="64" spans="1:11">
      <c r="A64" s="5"/>
      <c r="K64" s="6"/>
    </row>
    <row r="65" spans="1:11">
      <c r="A65" s="7" t="s">
        <v>28</v>
      </c>
      <c r="K65" s="6"/>
    </row>
    <row r="66" spans="1:11">
      <c r="A66" s="5" t="s">
        <v>29</v>
      </c>
      <c r="K66" s="6"/>
    </row>
    <row r="67" spans="1:11" ht="18">
      <c r="A67" s="5" t="s">
        <v>30</v>
      </c>
      <c r="C67" s="9">
        <f>(0.9*C13/1.25)*G67/1000</f>
        <v>1010.7647999999999</v>
      </c>
      <c r="D67" t="s">
        <v>31</v>
      </c>
      <c r="F67" t="s">
        <v>32</v>
      </c>
      <c r="G67">
        <f>2*(C15-C8)*C16</f>
        <v>3424</v>
      </c>
      <c r="I67" t="s">
        <v>98</v>
      </c>
      <c r="K67" s="6"/>
    </row>
    <row r="68" spans="1:11">
      <c r="A68" s="5"/>
      <c r="C68" s="9">
        <f>(0.9*C13/1.25)*G68/1000</f>
        <v>887.96159999999998</v>
      </c>
      <c r="D68" t="s">
        <v>31</v>
      </c>
      <c r="G68">
        <f>2*(C15-2*C8)*C16</f>
        <v>3008</v>
      </c>
      <c r="I68" t="s">
        <v>99</v>
      </c>
      <c r="K68" s="6"/>
    </row>
    <row r="69" spans="1:11">
      <c r="A69" s="5"/>
      <c r="C69" s="9">
        <f>(0.9*C13/1.25)*G69/1000</f>
        <v>765.15840000000003</v>
      </c>
      <c r="D69" t="s">
        <v>31</v>
      </c>
      <c r="G69">
        <f>2*(C15-3*C8)*C16</f>
        <v>2592</v>
      </c>
      <c r="I69" t="s">
        <v>100</v>
      </c>
      <c r="K69" s="6"/>
    </row>
    <row r="70" spans="1:11">
      <c r="A70" s="5" t="s">
        <v>36</v>
      </c>
      <c r="K70" s="6"/>
    </row>
    <row r="71" spans="1:11" ht="18">
      <c r="A71" s="5" t="s">
        <v>37</v>
      </c>
      <c r="C71" s="9">
        <f>C12/1.1*G71/1000</f>
        <v>872.72727272727275</v>
      </c>
      <c r="D71" t="s">
        <v>31</v>
      </c>
      <c r="F71" t="s">
        <v>38</v>
      </c>
      <c r="G71">
        <f>2*C15*C16</f>
        <v>3840</v>
      </c>
      <c r="K71" s="6"/>
    </row>
    <row r="72" spans="1:11">
      <c r="A72" s="5"/>
      <c r="K72" s="6"/>
    </row>
    <row r="73" spans="1:11">
      <c r="A73" s="5" t="s">
        <v>101</v>
      </c>
      <c r="C73" s="9">
        <f>MIN(C69,C71)</f>
        <v>765.15840000000003</v>
      </c>
      <c r="D73" t="s">
        <v>31</v>
      </c>
      <c r="E73" t="s">
        <v>102</v>
      </c>
      <c r="F73" s="9">
        <f>C63</f>
        <v>763.63636363636351</v>
      </c>
      <c r="G73" t="b">
        <f>C73&gt;F73</f>
        <v>1</v>
      </c>
      <c r="K73" s="6"/>
    </row>
    <row r="74" spans="1:11">
      <c r="A74" s="5"/>
      <c r="K74" s="6"/>
    </row>
    <row r="75" spans="1:11">
      <c r="A75" s="5"/>
      <c r="K75" s="6"/>
    </row>
    <row r="76" spans="1:11">
      <c r="A76" s="5"/>
      <c r="K76" s="6"/>
    </row>
    <row r="77" spans="1:11">
      <c r="A77" s="5"/>
      <c r="K77" s="6"/>
    </row>
    <row r="78" spans="1:11" ht="15.75" thickBot="1">
      <c r="A78" s="15"/>
      <c r="B78" s="16"/>
      <c r="C78" s="16"/>
      <c r="D78" s="16"/>
      <c r="E78" s="16"/>
      <c r="F78" s="16"/>
      <c r="G78" s="16"/>
      <c r="H78" s="16"/>
      <c r="I78" s="16"/>
      <c r="J78" s="16"/>
      <c r="K78" s="17"/>
    </row>
  </sheetData>
  <mergeCells count="5">
    <mergeCell ref="A1:K2"/>
    <mergeCell ref="H41:I42"/>
    <mergeCell ref="H45:H48"/>
    <mergeCell ref="H56:I57"/>
    <mergeCell ref="H58:I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6"/>
  <sheetViews>
    <sheetView tabSelected="1" topLeftCell="A16" zoomScale="193" zoomScaleNormal="60" workbookViewId="0">
      <selection activeCell="D32" sqref="D32"/>
    </sheetView>
  </sheetViews>
  <sheetFormatPr defaultColWidth="8.85546875" defaultRowHeight="15"/>
  <cols>
    <col min="2" max="2" width="34.85546875" customWidth="1"/>
    <col min="3" max="3" width="18.140625" customWidth="1"/>
    <col min="4" max="4" width="15.7109375" customWidth="1"/>
  </cols>
  <sheetData>
    <row r="1" spans="1:10">
      <c r="A1" s="35" t="s">
        <v>103</v>
      </c>
      <c r="B1" s="35"/>
      <c r="C1" s="35"/>
      <c r="D1" s="35"/>
      <c r="E1" s="35"/>
      <c r="F1" s="35"/>
      <c r="G1" s="35"/>
      <c r="H1" s="35"/>
      <c r="I1" s="35"/>
      <c r="J1" s="35"/>
    </row>
    <row r="2" spans="1:10">
      <c r="A2" s="35"/>
      <c r="B2" s="35"/>
      <c r="C2" s="35"/>
      <c r="D2" s="35"/>
      <c r="E2" s="35"/>
      <c r="F2" s="35"/>
      <c r="G2" s="35"/>
      <c r="H2" s="35"/>
      <c r="I2" s="35"/>
      <c r="J2" s="35"/>
    </row>
    <row r="3" spans="1:10" ht="200.25" customHeight="1"/>
    <row r="4" spans="1:10">
      <c r="A4" s="10" t="s">
        <v>104</v>
      </c>
    </row>
    <row r="8" spans="1:10">
      <c r="B8" t="s">
        <v>105</v>
      </c>
      <c r="D8">
        <v>100</v>
      </c>
      <c r="E8" t="s">
        <v>6</v>
      </c>
    </row>
    <row r="9" spans="1:10">
      <c r="B9" t="s">
        <v>106</v>
      </c>
      <c r="D9">
        <v>10</v>
      </c>
      <c r="E9" t="s">
        <v>6</v>
      </c>
    </row>
    <row r="10" spans="1:10">
      <c r="B10" t="s">
        <v>107</v>
      </c>
      <c r="D10" t="s">
        <v>108</v>
      </c>
    </row>
    <row r="12" spans="1:10">
      <c r="B12" t="s">
        <v>109</v>
      </c>
      <c r="D12">
        <v>3</v>
      </c>
      <c r="E12" t="s">
        <v>6</v>
      </c>
    </row>
    <row r="13" spans="1:10">
      <c r="B13" t="s">
        <v>110</v>
      </c>
      <c r="D13">
        <v>8.5</v>
      </c>
      <c r="E13" t="s">
        <v>6</v>
      </c>
    </row>
    <row r="15" spans="1:10">
      <c r="B15" s="5" t="s">
        <v>36</v>
      </c>
    </row>
    <row r="16" spans="1:10" ht="18">
      <c r="B16" s="5" t="s">
        <v>37</v>
      </c>
      <c r="D16">
        <f>(D17/1.1)*D19/1000</f>
        <v>227.27272727272725</v>
      </c>
      <c r="E16" t="s">
        <v>31</v>
      </c>
    </row>
    <row r="17" spans="2:9">
      <c r="B17" s="5" t="s">
        <v>11</v>
      </c>
      <c r="D17">
        <v>250</v>
      </c>
      <c r="E17" t="s">
        <v>12</v>
      </c>
    </row>
    <row r="19" spans="2:9">
      <c r="B19" t="s">
        <v>111</v>
      </c>
      <c r="D19">
        <f>D8*D9</f>
        <v>1000</v>
      </c>
      <c r="E19" t="s">
        <v>33</v>
      </c>
    </row>
    <row r="21" spans="2:9">
      <c r="B21" t="s">
        <v>112</v>
      </c>
      <c r="D21">
        <v>125</v>
      </c>
      <c r="E21" t="s">
        <v>31</v>
      </c>
    </row>
    <row r="23" spans="2:9">
      <c r="B23" t="s">
        <v>113</v>
      </c>
      <c r="D23">
        <f>1.5*D21</f>
        <v>187.5</v>
      </c>
      <c r="E23" t="s">
        <v>31</v>
      </c>
      <c r="F23" t="s">
        <v>114</v>
      </c>
      <c r="G23">
        <f>D16</f>
        <v>227.27272727272725</v>
      </c>
      <c r="H23" t="s">
        <v>31</v>
      </c>
      <c r="I23" t="b">
        <f>(D23&lt;G23)</f>
        <v>1</v>
      </c>
    </row>
    <row r="25" spans="2:9">
      <c r="B25" t="s">
        <v>115</v>
      </c>
    </row>
    <row r="27" spans="2:9">
      <c r="B27" t="s">
        <v>116</v>
      </c>
      <c r="D27">
        <v>6</v>
      </c>
      <c r="E27" t="s">
        <v>6</v>
      </c>
    </row>
    <row r="28" spans="2:9" ht="18">
      <c r="B28" s="22" t="s">
        <v>117</v>
      </c>
      <c r="D28">
        <f>0.7*D27</f>
        <v>4.1999999999999993</v>
      </c>
      <c r="E28" t="s">
        <v>6</v>
      </c>
    </row>
    <row r="29" spans="2:9">
      <c r="B29" t="s">
        <v>118</v>
      </c>
      <c r="D29">
        <v>410</v>
      </c>
      <c r="E29" t="s">
        <v>12</v>
      </c>
    </row>
    <row r="30" spans="2:9">
      <c r="B30" t="s">
        <v>119</v>
      </c>
    </row>
    <row r="31" spans="2:9">
      <c r="B31" t="s">
        <v>120</v>
      </c>
      <c r="D31" s="9">
        <f>D29/3^0.5/1.25*D28</f>
        <v>795.35773083562844</v>
      </c>
      <c r="E31" t="s">
        <v>121</v>
      </c>
    </row>
    <row r="32" spans="2:9">
      <c r="D32" s="9"/>
    </row>
    <row r="33" spans="2:5">
      <c r="B33" t="s">
        <v>122</v>
      </c>
      <c r="D33" s="9">
        <f>D23*1000/D31</f>
        <v>235.74297794654797</v>
      </c>
      <c r="E33" t="s">
        <v>6</v>
      </c>
    </row>
    <row r="35" spans="2:5">
      <c r="B35" t="s">
        <v>123</v>
      </c>
      <c r="D35">
        <v>120</v>
      </c>
      <c r="E35" t="s">
        <v>6</v>
      </c>
    </row>
    <row r="36" spans="2:5">
      <c r="B36" t="s">
        <v>124</v>
      </c>
      <c r="D36">
        <f>2*D27</f>
        <v>12</v>
      </c>
      <c r="E36" t="s">
        <v>6</v>
      </c>
    </row>
  </sheetData>
  <mergeCells count="1">
    <mergeCell ref="A1:J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3"/>
  <sheetViews>
    <sheetView topLeftCell="A3" zoomScale="135" zoomScaleNormal="90" workbookViewId="0">
      <selection activeCell="H5" sqref="H5"/>
    </sheetView>
  </sheetViews>
  <sheetFormatPr defaultColWidth="8.85546875" defaultRowHeight="15"/>
  <cols>
    <col min="1" max="1" width="29.140625" customWidth="1"/>
    <col min="2" max="2" width="20.140625" customWidth="1"/>
    <col min="3" max="3" width="11" customWidth="1"/>
    <col min="5" max="5" width="11.7109375" customWidth="1"/>
    <col min="6" max="6" width="18.140625" customWidth="1"/>
  </cols>
  <sheetData>
    <row r="1" spans="1:8" s="8" customFormat="1" ht="17.25" customHeight="1">
      <c r="A1" s="30" t="s">
        <v>125</v>
      </c>
      <c r="B1" s="30"/>
      <c r="C1" s="30"/>
      <c r="D1" s="30"/>
      <c r="E1" s="30"/>
      <c r="F1" s="30"/>
      <c r="G1" s="30"/>
      <c r="H1" s="30"/>
    </row>
    <row r="2" spans="1:8" s="8" customFormat="1" ht="17.25" customHeight="1">
      <c r="A2" s="30"/>
      <c r="B2" s="30"/>
      <c r="C2" s="30"/>
      <c r="D2" s="30"/>
      <c r="E2" s="30"/>
      <c r="F2" s="30"/>
      <c r="G2" s="30"/>
      <c r="H2" s="30"/>
    </row>
    <row r="3" spans="1:8" ht="129" customHeight="1"/>
    <row r="4" spans="1:8">
      <c r="A4" s="10" t="s">
        <v>104</v>
      </c>
    </row>
    <row r="5" spans="1:8">
      <c r="A5" t="s">
        <v>126</v>
      </c>
      <c r="C5">
        <v>100</v>
      </c>
      <c r="D5" t="s">
        <v>31</v>
      </c>
      <c r="F5" t="s">
        <v>127</v>
      </c>
      <c r="G5">
        <f>C6*1000/(C9*C10)</f>
        <v>100</v>
      </c>
      <c r="H5" t="s">
        <v>4</v>
      </c>
    </row>
    <row r="6" spans="1:8">
      <c r="A6" t="s">
        <v>128</v>
      </c>
      <c r="C6">
        <f>1.5*C5</f>
        <v>150</v>
      </c>
      <c r="D6" t="s">
        <v>31</v>
      </c>
      <c r="F6" t="s">
        <v>129</v>
      </c>
      <c r="G6">
        <v>60</v>
      </c>
      <c r="H6" t="s">
        <v>31</v>
      </c>
    </row>
    <row r="7" spans="1:8">
      <c r="A7" t="s">
        <v>118</v>
      </c>
      <c r="C7">
        <v>410</v>
      </c>
      <c r="D7" t="s">
        <v>12</v>
      </c>
      <c r="F7" t="s">
        <v>130</v>
      </c>
      <c r="G7">
        <f>G6/(C9*C11)*1000</f>
        <v>60</v>
      </c>
      <c r="H7" t="s">
        <v>4</v>
      </c>
    </row>
    <row r="8" spans="1:8">
      <c r="A8" t="s">
        <v>131</v>
      </c>
      <c r="C8">
        <v>250</v>
      </c>
      <c r="D8" t="s">
        <v>12</v>
      </c>
      <c r="G8">
        <f>(C6-G6)/(C9*C10)*1000</f>
        <v>60</v>
      </c>
      <c r="H8" t="s">
        <v>4</v>
      </c>
    </row>
    <row r="9" spans="1:8">
      <c r="A9" t="s">
        <v>105</v>
      </c>
      <c r="C9">
        <v>125</v>
      </c>
      <c r="D9" t="s">
        <v>6</v>
      </c>
      <c r="G9">
        <f>C6/(C9*(C10+C11))*1000</f>
        <v>60</v>
      </c>
      <c r="H9" t="s">
        <v>4</v>
      </c>
    </row>
    <row r="10" spans="1:8">
      <c r="A10" t="s">
        <v>132</v>
      </c>
      <c r="C10">
        <v>12</v>
      </c>
      <c r="D10" t="s">
        <v>6</v>
      </c>
      <c r="F10" t="s">
        <v>133</v>
      </c>
      <c r="G10">
        <f>C6/(C9*C11)*1000</f>
        <v>150</v>
      </c>
      <c r="H10" t="s">
        <v>4</v>
      </c>
    </row>
    <row r="11" spans="1:8">
      <c r="A11" t="s">
        <v>134</v>
      </c>
      <c r="C11">
        <v>8</v>
      </c>
      <c r="D11" t="s">
        <v>6</v>
      </c>
    </row>
    <row r="12" spans="1:8">
      <c r="A12" t="s">
        <v>107</v>
      </c>
      <c r="B12" t="s">
        <v>135</v>
      </c>
    </row>
    <row r="13" spans="1:8">
      <c r="A13" s="10" t="s">
        <v>136</v>
      </c>
    </row>
    <row r="14" spans="1:8">
      <c r="A14" t="s">
        <v>109</v>
      </c>
      <c r="C14">
        <v>3</v>
      </c>
      <c r="D14" t="s">
        <v>6</v>
      </c>
      <c r="G14" t="s">
        <v>135</v>
      </c>
      <c r="H14">
        <f>C10-1.5</f>
        <v>10.5</v>
      </c>
    </row>
    <row r="15" spans="1:8">
      <c r="A15" t="s">
        <v>110</v>
      </c>
      <c r="C15">
        <f>IF(G14=B12,H14,H15)</f>
        <v>10.5</v>
      </c>
      <c r="D15" t="s">
        <v>6</v>
      </c>
      <c r="G15" t="s">
        <v>137</v>
      </c>
      <c r="H15">
        <f>3/4*C10</f>
        <v>9</v>
      </c>
    </row>
    <row r="16" spans="1:8">
      <c r="A16" s="10" t="s">
        <v>138</v>
      </c>
    </row>
    <row r="17" spans="1:9">
      <c r="A17" t="s">
        <v>109</v>
      </c>
      <c r="C17">
        <v>5</v>
      </c>
      <c r="D17" t="s">
        <v>6</v>
      </c>
    </row>
    <row r="18" spans="1:9">
      <c r="A18" t="s">
        <v>110</v>
      </c>
      <c r="C18">
        <f>C10-1.5</f>
        <v>10.5</v>
      </c>
      <c r="D18" t="s">
        <v>6</v>
      </c>
    </row>
    <row r="19" spans="1:9">
      <c r="A19" s="10" t="s">
        <v>139</v>
      </c>
    </row>
    <row r="20" spans="1:9">
      <c r="A20" s="5" t="s">
        <v>140</v>
      </c>
    </row>
    <row r="21" spans="1:9" ht="18">
      <c r="A21" s="5" t="s">
        <v>37</v>
      </c>
      <c r="C21" s="9">
        <f>(C8/1.1)*G21/1000</f>
        <v>227.27272727272725</v>
      </c>
      <c r="D21" t="s">
        <v>31</v>
      </c>
      <c r="F21" t="s">
        <v>38</v>
      </c>
      <c r="G21">
        <f>C9*C11</f>
        <v>1000</v>
      </c>
    </row>
    <row r="23" spans="1:9">
      <c r="A23" t="s">
        <v>141</v>
      </c>
      <c r="C23">
        <f>C6</f>
        <v>150</v>
      </c>
      <c r="D23">
        <v>3</v>
      </c>
      <c r="E23" t="s">
        <v>114</v>
      </c>
      <c r="F23" s="9">
        <f>C21</f>
        <v>227.27272727272725</v>
      </c>
      <c r="G23" t="s">
        <v>31</v>
      </c>
      <c r="H23" t="b">
        <f>(C23&lt;F23)</f>
        <v>1</v>
      </c>
    </row>
    <row r="25" spans="1:9">
      <c r="A25" s="10" t="s">
        <v>142</v>
      </c>
    </row>
    <row r="27" spans="1:9">
      <c r="A27" t="s">
        <v>116</v>
      </c>
      <c r="C27" s="18"/>
      <c r="D27" t="s">
        <v>6</v>
      </c>
    </row>
    <row r="28" spans="1:9">
      <c r="A28" t="s">
        <v>136</v>
      </c>
      <c r="C28" s="18" t="s">
        <v>143</v>
      </c>
      <c r="D28">
        <v>5</v>
      </c>
      <c r="G28" t="s">
        <v>144</v>
      </c>
      <c r="I28">
        <f>C10/C11</f>
        <v>1.5</v>
      </c>
    </row>
    <row r="29" spans="1:9">
      <c r="A29" t="s">
        <v>138</v>
      </c>
      <c r="C29" s="18" t="s">
        <v>145</v>
      </c>
      <c r="D29">
        <f>I28*D28</f>
        <v>7.5</v>
      </c>
    </row>
    <row r="30" spans="1:9">
      <c r="A30" t="s">
        <v>146</v>
      </c>
      <c r="C30" s="18">
        <v>1.5</v>
      </c>
    </row>
    <row r="31" spans="1:9" ht="18">
      <c r="A31" t="s">
        <v>147</v>
      </c>
      <c r="C31" t="s">
        <v>148</v>
      </c>
      <c r="D31" t="s">
        <v>6</v>
      </c>
      <c r="F31">
        <f>8/1.5</f>
        <v>5.333333333333333</v>
      </c>
    </row>
    <row r="32" spans="1:9">
      <c r="A32" t="s">
        <v>149</v>
      </c>
    </row>
    <row r="33" spans="1:7">
      <c r="A33" t="s">
        <v>150</v>
      </c>
      <c r="C33" s="9">
        <f>C7/3^0.5/1.25*0.7*D28*1</f>
        <v>662.79810902969052</v>
      </c>
      <c r="D33" t="s">
        <v>4</v>
      </c>
    </row>
    <row r="34" spans="1:7">
      <c r="A34" t="s">
        <v>151</v>
      </c>
      <c r="C34" s="9">
        <f>C7/3^0.5/1.25*0.7*D29*1</f>
        <v>994.19716354453567</v>
      </c>
      <c r="D34" t="s">
        <v>4</v>
      </c>
    </row>
    <row r="35" spans="1:7">
      <c r="A35" t="s">
        <v>152</v>
      </c>
      <c r="C35" s="9">
        <f>G6*1000/C33</f>
        <v>90.525303531474407</v>
      </c>
      <c r="D35" t="s">
        <v>6</v>
      </c>
    </row>
    <row r="36" spans="1:7">
      <c r="A36" t="s">
        <v>153</v>
      </c>
      <c r="C36" s="9">
        <f>(C6-G6)*1000/C34</f>
        <v>90.525303531474407</v>
      </c>
      <c r="D36" t="s">
        <v>6</v>
      </c>
    </row>
    <row r="37" spans="1:7" ht="18">
      <c r="A37" t="s">
        <v>154</v>
      </c>
      <c r="C37" s="9"/>
    </row>
    <row r="38" spans="1:7">
      <c r="C38" s="9"/>
    </row>
    <row r="39" spans="1:7">
      <c r="A39" t="s">
        <v>155</v>
      </c>
      <c r="C39">
        <v>95</v>
      </c>
      <c r="D39" t="s">
        <v>6</v>
      </c>
    </row>
    <row r="41" spans="1:7">
      <c r="A41" t="s">
        <v>156</v>
      </c>
    </row>
    <row r="42" spans="1:7">
      <c r="C42" s="21">
        <f>D28*C35/C9</f>
        <v>3.621012141258976</v>
      </c>
      <c r="D42" t="s">
        <v>6</v>
      </c>
      <c r="F42" t="s">
        <v>157</v>
      </c>
      <c r="G42" t="s">
        <v>158</v>
      </c>
    </row>
    <row r="43" spans="1:7">
      <c r="C43" s="21">
        <f>C42*I28</f>
        <v>5.4315182118884637</v>
      </c>
      <c r="D43" t="s">
        <v>6</v>
      </c>
      <c r="F43" t="s">
        <v>159</v>
      </c>
    </row>
  </sheetData>
  <mergeCells count="1">
    <mergeCell ref="A1: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topLeftCell="A32" zoomScale="165" workbookViewId="0">
      <selection activeCell="C37" sqref="C37"/>
    </sheetView>
  </sheetViews>
  <sheetFormatPr defaultColWidth="8.85546875" defaultRowHeight="15"/>
  <cols>
    <col min="1" max="1" width="27.140625" customWidth="1"/>
    <col min="2" max="2" width="18.42578125" customWidth="1"/>
  </cols>
  <sheetData>
    <row r="1" spans="1:9" ht="50.25" customHeight="1">
      <c r="A1" s="30" t="s">
        <v>160</v>
      </c>
      <c r="B1" s="30"/>
      <c r="C1" s="30"/>
      <c r="D1" s="30"/>
      <c r="E1" s="30"/>
      <c r="F1" s="30"/>
      <c r="G1" s="30"/>
      <c r="H1" s="30"/>
      <c r="I1" s="30"/>
    </row>
    <row r="2" spans="1:9" ht="118.5" customHeight="1"/>
    <row r="3" spans="1:9" ht="17.25">
      <c r="A3" s="10" t="s">
        <v>161</v>
      </c>
    </row>
    <row r="4" spans="1:9">
      <c r="A4" t="s">
        <v>162</v>
      </c>
      <c r="C4">
        <v>200</v>
      </c>
      <c r="D4" t="s">
        <v>31</v>
      </c>
    </row>
    <row r="5" spans="1:9">
      <c r="A5" t="s">
        <v>118</v>
      </c>
      <c r="C5">
        <v>410</v>
      </c>
      <c r="D5" t="s">
        <v>12</v>
      </c>
    </row>
    <row r="6" spans="1:9">
      <c r="A6" t="s">
        <v>131</v>
      </c>
      <c r="C6">
        <v>250</v>
      </c>
      <c r="D6" t="s">
        <v>12</v>
      </c>
    </row>
    <row r="7" spans="1:9">
      <c r="A7" t="s">
        <v>163</v>
      </c>
      <c r="B7" t="s">
        <v>164</v>
      </c>
    </row>
    <row r="8" spans="1:9">
      <c r="A8" t="s">
        <v>165</v>
      </c>
      <c r="C8">
        <v>100</v>
      </c>
      <c r="D8" t="s">
        <v>6</v>
      </c>
      <c r="F8" t="s">
        <v>81</v>
      </c>
    </row>
    <row r="9" spans="1:9">
      <c r="A9" t="s">
        <v>166</v>
      </c>
      <c r="C9">
        <v>100</v>
      </c>
      <c r="D9" t="s">
        <v>6</v>
      </c>
    </row>
    <row r="10" spans="1:9">
      <c r="A10" t="s">
        <v>167</v>
      </c>
      <c r="C10">
        <v>8</v>
      </c>
      <c r="D10" t="s">
        <v>6</v>
      </c>
    </row>
    <row r="11" spans="1:9">
      <c r="A11" t="s">
        <v>168</v>
      </c>
    </row>
    <row r="12" spans="1:9">
      <c r="A12" t="s">
        <v>169</v>
      </c>
      <c r="C12">
        <v>27.6</v>
      </c>
      <c r="D12" t="s">
        <v>6</v>
      </c>
    </row>
    <row r="13" spans="1:9">
      <c r="A13" t="s">
        <v>107</v>
      </c>
      <c r="B13" s="18" t="s">
        <v>137</v>
      </c>
    </row>
    <row r="14" spans="1:9">
      <c r="A14" s="10" t="s">
        <v>170</v>
      </c>
    </row>
    <row r="15" spans="1:9">
      <c r="A15" t="s">
        <v>109</v>
      </c>
      <c r="C15">
        <v>3</v>
      </c>
      <c r="D15" t="s">
        <v>6</v>
      </c>
    </row>
    <row r="16" spans="1:9">
      <c r="A16" t="s">
        <v>110</v>
      </c>
      <c r="C16" s="18">
        <f>3/4*C10</f>
        <v>6</v>
      </c>
      <c r="D16" t="s">
        <v>6</v>
      </c>
    </row>
    <row r="17" spans="1:8" hidden="1">
      <c r="A17" s="10" t="s">
        <v>139</v>
      </c>
    </row>
    <row r="18" spans="1:8" hidden="1">
      <c r="A18" s="5" t="s">
        <v>140</v>
      </c>
    </row>
    <row r="19" spans="1:8" ht="18" hidden="1">
      <c r="A19" s="5" t="s">
        <v>37</v>
      </c>
      <c r="C19" s="9" t="e">
        <f>(C6/1.1)*G19/1000</f>
        <v>#REF!</v>
      </c>
      <c r="D19" t="s">
        <v>31</v>
      </c>
      <c r="F19" t="s">
        <v>38</v>
      </c>
      <c r="G19" t="e">
        <f>C9*#REF!</f>
        <v>#REF!</v>
      </c>
    </row>
    <row r="20" spans="1:8" hidden="1"/>
    <row r="21" spans="1:8" hidden="1">
      <c r="A21" t="s">
        <v>141</v>
      </c>
      <c r="C21" t="e">
        <f>#REF!</f>
        <v>#REF!</v>
      </c>
      <c r="D21" t="s">
        <v>31</v>
      </c>
      <c r="E21" t="s">
        <v>114</v>
      </c>
      <c r="F21" s="9" t="e">
        <f>C19</f>
        <v>#REF!</v>
      </c>
      <c r="G21" t="s">
        <v>31</v>
      </c>
      <c r="H21" t="e">
        <f>(C21&lt;F21)</f>
        <v>#REF!</v>
      </c>
    </row>
    <row r="22" spans="1:8" hidden="1"/>
    <row r="24" spans="1:8">
      <c r="A24" s="10" t="s">
        <v>142</v>
      </c>
    </row>
    <row r="26" spans="1:8">
      <c r="A26" t="s">
        <v>116</v>
      </c>
      <c r="C26" s="18">
        <v>5</v>
      </c>
      <c r="D26" t="s">
        <v>6</v>
      </c>
    </row>
    <row r="27" spans="1:8" ht="18">
      <c r="A27" t="s">
        <v>147</v>
      </c>
      <c r="C27">
        <f>0.7*C26</f>
        <v>3.5</v>
      </c>
      <c r="D27" t="s">
        <v>6</v>
      </c>
    </row>
    <row r="28" spans="1:8">
      <c r="A28" t="s">
        <v>149</v>
      </c>
      <c r="F28" t="s">
        <v>171</v>
      </c>
    </row>
    <row r="29" spans="1:8" ht="18">
      <c r="A29" t="s">
        <v>172</v>
      </c>
      <c r="C29" s="11">
        <f>(C5/3^0.5/G29)*(C27*1)/1000</f>
        <v>0.66279810902969039</v>
      </c>
      <c r="D29" t="s">
        <v>173</v>
      </c>
      <c r="F29" s="20" t="s">
        <v>174</v>
      </c>
      <c r="G29">
        <v>1.25</v>
      </c>
      <c r="H29" t="s">
        <v>175</v>
      </c>
    </row>
    <row r="30" spans="1:8" ht="26.25" customHeight="1">
      <c r="A30" t="s">
        <v>176</v>
      </c>
      <c r="B30" s="25" t="s">
        <v>177</v>
      </c>
      <c r="C30" s="12" t="s">
        <v>85</v>
      </c>
      <c r="D30" s="10" t="s">
        <v>6</v>
      </c>
      <c r="G30">
        <v>1.5</v>
      </c>
      <c r="H30" t="s">
        <v>178</v>
      </c>
    </row>
    <row r="31" spans="1:8" ht="20.25" customHeight="1">
      <c r="B31" s="25"/>
      <c r="F31" t="s">
        <v>179</v>
      </c>
    </row>
    <row r="33" spans="1:9">
      <c r="A33" s="35" t="s">
        <v>180</v>
      </c>
      <c r="B33" s="35"/>
      <c r="C33" s="35"/>
      <c r="D33" s="35"/>
      <c r="E33" s="35"/>
      <c r="F33" s="35"/>
      <c r="G33" s="35"/>
      <c r="H33" s="35"/>
      <c r="I33" s="35"/>
    </row>
    <row r="34" spans="1:9">
      <c r="A34" s="35"/>
      <c r="B34" s="35"/>
      <c r="C34" s="35"/>
      <c r="D34" s="35"/>
      <c r="E34" s="35"/>
      <c r="F34" s="35"/>
      <c r="G34" s="35"/>
      <c r="H34" s="35"/>
      <c r="I34" s="35"/>
    </row>
    <row r="35" spans="1:9">
      <c r="A35" t="s">
        <v>181</v>
      </c>
    </row>
    <row r="36" spans="1:9" ht="18">
      <c r="A36" t="s">
        <v>182</v>
      </c>
    </row>
    <row r="37" spans="1:9" ht="18">
      <c r="A37" t="s">
        <v>183</v>
      </c>
      <c r="C37" s="9" t="s">
        <v>85</v>
      </c>
      <c r="D37" t="s">
        <v>6</v>
      </c>
    </row>
    <row r="38" spans="1:9" ht="18">
      <c r="A38" t="s">
        <v>184</v>
      </c>
      <c r="C38" s="9" t="e">
        <f xml:space="preserve"> C30 - C37</f>
        <v>#VALUE!</v>
      </c>
      <c r="D38" t="s">
        <v>6</v>
      </c>
    </row>
  </sheetData>
  <mergeCells count="3">
    <mergeCell ref="A1:I1"/>
    <mergeCell ref="B30:B31"/>
    <mergeCell ref="A33:I3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4F7D68E061D1438D093AB6CE092698" ma:contentTypeVersion="3" ma:contentTypeDescription="Create a new document." ma:contentTypeScope="" ma:versionID="a6b26c21f2ca0d5f855555422c75eb53">
  <xsd:schema xmlns:xsd="http://www.w3.org/2001/XMLSchema" xmlns:xs="http://www.w3.org/2001/XMLSchema" xmlns:p="http://schemas.microsoft.com/office/2006/metadata/properties" xmlns:ns2="66e06080-d105-4d13-b16c-2a5f973decd2" targetNamespace="http://schemas.microsoft.com/office/2006/metadata/properties" ma:root="true" ma:fieldsID="d5ec23fefa2f84ff8f049c3dac126d90" ns2:_="">
    <xsd:import namespace="66e06080-d105-4d13-b16c-2a5f973de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e06080-d105-4d13-b16c-2a5f973dec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87E88A-BF1C-4001-AFEC-53E8FB546BD0}"/>
</file>

<file path=customXml/itemProps2.xml><?xml version="1.0" encoding="utf-8"?>
<ds:datastoreItem xmlns:ds="http://schemas.openxmlformats.org/officeDocument/2006/customXml" ds:itemID="{1D422792-D2A2-4EC3-9DFF-BF19D1C283FB}"/>
</file>

<file path=customXml/itemProps3.xml><?xml version="1.0" encoding="utf-8"?>
<ds:datastoreItem xmlns:ds="http://schemas.openxmlformats.org/officeDocument/2006/customXml" ds:itemID="{54B4F90A-2DE1-42C3-8040-C7ECC29EC1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Supratic Gupta</cp:lastModifiedBy>
  <cp:revision/>
  <dcterms:created xsi:type="dcterms:W3CDTF">2006-09-16T00:00:00Z</dcterms:created>
  <dcterms:modified xsi:type="dcterms:W3CDTF">2024-01-16T04:17:32Z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0x010100A34F7D68E061D1438D093AB6CE092698</vt:lpwstr>
  </property>
</Properties>
</file>