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SS\connections\"/>
    </mc:Choice>
  </mc:AlternateContent>
  <xr:revisionPtr revIDLastSave="7" documentId="8_{08971936-31E4-4822-97DC-27FB98D385F5}" xr6:coauthVersionLast="47" xr6:coauthVersionMax="47" xr10:uidLastSave="{0973B522-D307-4EB5-B72C-5B9D8692B963}"/>
  <bookViews>
    <workbookView xWindow="-108" yWindow="-108" windowWidth="23256" windowHeight="12456" xr2:uid="{58DE0879-55EE-45EA-917F-4C95F6C86FC1}"/>
  </bookViews>
  <sheets>
    <sheet name="11.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E20" i="1"/>
  <c r="E48" i="1"/>
  <c r="F69" i="1"/>
  <c r="G66" i="1"/>
  <c r="F70" i="1" s="1"/>
  <c r="E60" i="1"/>
  <c r="E50" i="1"/>
  <c r="E52" i="1" s="1"/>
  <c r="E39" i="1"/>
  <c r="E15" i="1"/>
  <c r="E8" i="1"/>
  <c r="E18" i="1" s="1"/>
  <c r="E5" i="1"/>
  <c r="E54" i="1" l="1"/>
  <c r="E6" i="1"/>
  <c r="E61" i="1"/>
  <c r="E42" i="1"/>
  <c r="E19" i="1"/>
  <c r="G65" i="1"/>
  <c r="F71" i="1"/>
  <c r="E62" i="1"/>
  <c r="E63" i="1" s="1"/>
  <c r="G67" i="1"/>
  <c r="E56" i="1"/>
</calcChain>
</file>

<file path=xl/sharedStrings.xml><?xml version="1.0" encoding="utf-8"?>
<sst xmlns="http://schemas.openxmlformats.org/spreadsheetml/2006/main" count="111" uniqueCount="59">
  <si>
    <t>Q 11.2</t>
  </si>
  <si>
    <t>Given</t>
  </si>
  <si>
    <t>edge, e</t>
  </si>
  <si>
    <t>mm</t>
  </si>
  <si>
    <t>m</t>
  </si>
  <si>
    <t>M20 bolts (class 8.8), d</t>
  </si>
  <si>
    <t>Pitch,p</t>
  </si>
  <si>
    <t>do</t>
  </si>
  <si>
    <t>Gauge,g</t>
  </si>
  <si>
    <t>Asb</t>
  </si>
  <si>
    <t>mm2</t>
  </si>
  <si>
    <t>Anb</t>
  </si>
  <si>
    <t xml:space="preserve">        =</t>
  </si>
  <si>
    <t>fub</t>
  </si>
  <si>
    <t>N/mm2</t>
  </si>
  <si>
    <t>Proof stress, fo</t>
  </si>
  <si>
    <t>Thickness, t</t>
  </si>
  <si>
    <t>width</t>
  </si>
  <si>
    <t>fy</t>
  </si>
  <si>
    <t>fu</t>
  </si>
  <si>
    <t>Load, P</t>
  </si>
  <si>
    <t>kN</t>
  </si>
  <si>
    <t>eccentricity, e</t>
  </si>
  <si>
    <t>Moment, M</t>
  </si>
  <si>
    <t>kNm</t>
  </si>
  <si>
    <t>(a)</t>
  </si>
  <si>
    <t>If no slip is permitted at the ultimate load</t>
  </si>
  <si>
    <t xml:space="preserve">Vnf </t>
  </si>
  <si>
    <t>N</t>
  </si>
  <si>
    <t>Vdsf</t>
  </si>
  <si>
    <t>no of bolts, n</t>
  </si>
  <si>
    <t>Provide 18 bolts</t>
  </si>
  <si>
    <t>n</t>
  </si>
  <si>
    <t>Σri^2</t>
  </si>
  <si>
    <t>m2</t>
  </si>
  <si>
    <t>Now</t>
  </si>
  <si>
    <t>V1x</t>
  </si>
  <si>
    <t>V1y</t>
  </si>
  <si>
    <t xml:space="preserve">Therefore </t>
  </si>
  <si>
    <t>V1</t>
  </si>
  <si>
    <t>&lt;</t>
  </si>
  <si>
    <t>ok</t>
  </si>
  <si>
    <t>(b)</t>
  </si>
  <si>
    <t>If slip is permitted at the ultimate load but not at the working load</t>
  </si>
  <si>
    <t>Vdsb</t>
  </si>
  <si>
    <t>kb</t>
  </si>
  <si>
    <t>Vdpb</t>
  </si>
  <si>
    <t>Bolt Strength</t>
  </si>
  <si>
    <t>Provide 12 bolts</t>
  </si>
  <si>
    <t>For no slip at the working load</t>
  </si>
  <si>
    <t>working load</t>
  </si>
  <si>
    <t>P'</t>
  </si>
  <si>
    <t>Moment</t>
  </si>
  <si>
    <t>M'</t>
  </si>
  <si>
    <t>kN-mm</t>
  </si>
  <si>
    <t>V1x'</t>
  </si>
  <si>
    <t>V1y'</t>
  </si>
  <si>
    <t>V1'</t>
  </si>
  <si>
    <t>Hence, no slip will occur at the working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</si>
</sst>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3" borderId="0" xfId="0" applyFont="1" applyFill="1"/>
    <xf numFmtId="0" fontId="0" fillId="0" borderId="0" xfId="0" applyAlignment="1">
      <alignment horizontal="right"/>
    </xf>
    <xf numFmtId="0" fontId="0" fillId="3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464820</xdr:colOff>
      <xdr:row>1</xdr:row>
      <xdr:rowOff>175260</xdr:rowOff>
    </xdr:from>
    <xdr:to>
      <xdr:col>22</xdr:col>
      <xdr:colOff>150495</xdr:colOff>
      <xdr:row>14</xdr:row>
      <xdr:rowOff>131912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37C2A5-413F-4FE7-B91D-FF88545D7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39200" y="358140"/>
          <a:ext cx="5172075" cy="233409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508635</xdr:colOff>
      <xdr:row>15</xdr:row>
      <xdr:rowOff>133350</xdr:rowOff>
    </xdr:from>
    <xdr:to>
      <xdr:col>23</xdr:col>
      <xdr:colOff>219578</xdr:colOff>
      <xdr:row>31</xdr:row>
      <xdr:rowOff>118362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811B72-D8F6-4B28-BAFA-BBF9097B6C57}"/>
            </a:ext>
            <a:ext uri="{147F2762-F138-4A5C-976F-8EAC2B608ADB}">
              <a16:predDERef xmlns:a16="http://schemas.microsoft.com/office/drawing/2014/main" pred="{D837C2A5-413F-4FE7-B91D-FF88545D7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33485" y="2847975"/>
          <a:ext cx="5806943" cy="288061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18</xdr:row>
      <xdr:rowOff>76200</xdr:rowOff>
    </xdr:from>
    <xdr:to>
      <xdr:col>13</xdr:col>
      <xdr:colOff>281940</xdr:colOff>
      <xdr:row>28</xdr:row>
      <xdr:rowOff>167640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95B7225-B6F6-4890-A875-280A0FA0A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26380" y="3368040"/>
          <a:ext cx="3329940" cy="1920240"/>
        </a:xfrm>
        <a:prstGeom prst="rect">
          <a:avLst/>
        </a:prstGeom>
      </xdr:spPr>
    </xdr:pic>
    <xdr:clientData/>
  </xdr:twoCellAnchor>
  <xdr:twoCellAnchor editAs="oneCell">
    <xdr:from>
      <xdr:col>1</xdr:col>
      <xdr:colOff>542925</xdr:colOff>
      <xdr:row>22</xdr:row>
      <xdr:rowOff>85726</xdr:rowOff>
    </xdr:from>
    <xdr:to>
      <xdr:col>6</xdr:col>
      <xdr:colOff>611505</xdr:colOff>
      <xdr:row>36</xdr:row>
      <xdr:rowOff>49530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82189B2-8DE9-4B79-9223-152FE8A2FA87}"/>
            </a:ext>
            <a:ext uri="{147F2762-F138-4A5C-976F-8EAC2B608ADB}">
              <a16:predDERef xmlns:a16="http://schemas.microsoft.com/office/drawing/2014/main" pred="{E95B7225-B6F6-4890-A875-280A0FA0A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2525" y="4067176"/>
          <a:ext cx="3516630" cy="2497454"/>
        </a:xfrm>
        <a:prstGeom prst="rect">
          <a:avLst/>
        </a:prstGeom>
      </xdr:spPr>
    </xdr:pic>
    <xdr:clientData/>
  </xdr:twoCellAnchor>
  <xdr:twoCellAnchor editAs="oneCell">
    <xdr:from>
      <xdr:col>11</xdr:col>
      <xdr:colOff>205740</xdr:colOff>
      <xdr:row>44</xdr:row>
      <xdr:rowOff>0</xdr:rowOff>
    </xdr:from>
    <xdr:to>
      <xdr:col>16</xdr:col>
      <xdr:colOff>320314</xdr:colOff>
      <xdr:row>59</xdr:row>
      <xdr:rowOff>160272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6F418CB-35F5-4680-8E38-52771985D5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60920" y="8046720"/>
          <a:ext cx="3162574" cy="2903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20B0D-39BF-4A8C-9AD4-8A4657DB0929}">
  <dimension ref="A1:N72"/>
  <sheetViews>
    <sheetView tabSelected="1" workbookViewId="0">
      <selection activeCell="E41" sqref="E41"/>
    </sheetView>
  </sheetViews>
  <sheetFormatPr defaultRowHeight="14.45"/>
  <cols>
    <col min="4" max="4" width="12.28515625" bestFit="1" customWidth="1"/>
    <col min="5" max="5" width="12" bestFit="1" customWidth="1"/>
    <col min="7" max="7" width="12.5703125" bestFit="1" customWidth="1"/>
  </cols>
  <sheetData>
    <row r="1" spans="1:14">
      <c r="A1" s="1" t="s">
        <v>0</v>
      </c>
    </row>
    <row r="2" spans="1:14">
      <c r="B2" s="7" t="s">
        <v>1</v>
      </c>
      <c r="C2" s="7"/>
      <c r="D2" s="7"/>
      <c r="J2" t="s">
        <v>2</v>
      </c>
      <c r="K2">
        <v>40</v>
      </c>
      <c r="L2" t="s">
        <v>3</v>
      </c>
      <c r="M2">
        <v>0.04</v>
      </c>
      <c r="N2" t="s">
        <v>4</v>
      </c>
    </row>
    <row r="3" spans="1:14">
      <c r="B3" s="8" t="s">
        <v>5</v>
      </c>
      <c r="C3" s="8"/>
      <c r="D3" s="8"/>
      <c r="E3">
        <v>20</v>
      </c>
      <c r="F3" t="s">
        <v>3</v>
      </c>
      <c r="J3" t="s">
        <v>6</v>
      </c>
      <c r="K3">
        <v>60</v>
      </c>
      <c r="L3" t="s">
        <v>3</v>
      </c>
      <c r="M3">
        <v>0.06</v>
      </c>
      <c r="N3" t="s">
        <v>4</v>
      </c>
    </row>
    <row r="4" spans="1:14">
      <c r="D4" t="s">
        <v>7</v>
      </c>
      <c r="E4">
        <v>22</v>
      </c>
      <c r="F4" t="s">
        <v>3</v>
      </c>
      <c r="J4" t="s">
        <v>8</v>
      </c>
      <c r="K4">
        <v>50</v>
      </c>
      <c r="L4" t="s">
        <v>3</v>
      </c>
      <c r="M4">
        <v>0.05</v>
      </c>
      <c r="N4" t="s">
        <v>4</v>
      </c>
    </row>
    <row r="5" spans="1:14">
      <c r="D5" t="s">
        <v>9</v>
      </c>
      <c r="E5">
        <f>3.14*20*20/4</f>
        <v>314</v>
      </c>
      <c r="F5" t="s">
        <v>10</v>
      </c>
    </row>
    <row r="6" spans="1:14">
      <c r="D6" t="s">
        <v>11</v>
      </c>
      <c r="E6">
        <f>0.78*E5</f>
        <v>244.92000000000002</v>
      </c>
      <c r="F6" t="s">
        <v>10</v>
      </c>
      <c r="G6" t="s">
        <v>12</v>
      </c>
      <c r="H6">
        <v>245</v>
      </c>
      <c r="I6" t="s">
        <v>10</v>
      </c>
    </row>
    <row r="7" spans="1:14">
      <c r="D7" t="s">
        <v>13</v>
      </c>
      <c r="E7">
        <v>800</v>
      </c>
      <c r="F7" t="s">
        <v>14</v>
      </c>
    </row>
    <row r="8" spans="1:14">
      <c r="B8" s="8" t="s">
        <v>15</v>
      </c>
      <c r="C8" s="8"/>
      <c r="D8" s="8"/>
      <c r="E8">
        <f>0.7*E7</f>
        <v>560</v>
      </c>
      <c r="F8" t="s">
        <v>14</v>
      </c>
    </row>
    <row r="9" spans="1:14">
      <c r="D9" t="s">
        <v>16</v>
      </c>
      <c r="E9">
        <v>12</v>
      </c>
      <c r="F9" t="s">
        <v>3</v>
      </c>
    </row>
    <row r="10" spans="1:14">
      <c r="B10" s="2"/>
      <c r="C10" s="2"/>
      <c r="D10" s="3" t="s">
        <v>17</v>
      </c>
      <c r="E10">
        <v>200</v>
      </c>
      <c r="F10" t="s">
        <v>3</v>
      </c>
    </row>
    <row r="11" spans="1:14">
      <c r="B11" s="2"/>
      <c r="C11" s="2"/>
      <c r="D11" s="3" t="s">
        <v>18</v>
      </c>
      <c r="E11">
        <v>250</v>
      </c>
      <c r="F11" t="s">
        <v>14</v>
      </c>
    </row>
    <row r="12" spans="1:14">
      <c r="D12" s="3" t="s">
        <v>19</v>
      </c>
      <c r="E12">
        <v>410</v>
      </c>
      <c r="F12" t="s">
        <v>14</v>
      </c>
    </row>
    <row r="13" spans="1:14">
      <c r="D13" s="3" t="s">
        <v>20</v>
      </c>
      <c r="E13">
        <v>200</v>
      </c>
      <c r="F13" t="s">
        <v>21</v>
      </c>
    </row>
    <row r="14" spans="1:14">
      <c r="D14" t="s">
        <v>22</v>
      </c>
      <c r="E14">
        <v>400</v>
      </c>
      <c r="F14" t="s">
        <v>3</v>
      </c>
      <c r="G14">
        <v>0.4</v>
      </c>
      <c r="H14" t="s">
        <v>4</v>
      </c>
    </row>
    <row r="15" spans="1:14">
      <c r="D15" s="3" t="s">
        <v>23</v>
      </c>
      <c r="E15">
        <f>E13*G14</f>
        <v>80</v>
      </c>
      <c r="F15" t="s">
        <v>24</v>
      </c>
    </row>
    <row r="17" spans="1:8">
      <c r="A17" s="1" t="s">
        <v>25</v>
      </c>
      <c r="B17" s="7" t="s">
        <v>26</v>
      </c>
      <c r="C17" s="7"/>
      <c r="D17" s="7"/>
      <c r="E17" s="7"/>
    </row>
    <row r="18" spans="1:8">
      <c r="D18" t="s">
        <v>27</v>
      </c>
      <c r="E18">
        <f>0.55*1*1*H6*E8</f>
        <v>75460</v>
      </c>
      <c r="F18" t="s">
        <v>28</v>
      </c>
    </row>
    <row r="19" spans="1:8">
      <c r="D19" t="s">
        <v>29</v>
      </c>
      <c r="E19">
        <f>E18/1.25</f>
        <v>60368</v>
      </c>
      <c r="F19" t="s">
        <v>28</v>
      </c>
      <c r="G19" s="4">
        <v>60</v>
      </c>
      <c r="H19" t="s">
        <v>21</v>
      </c>
    </row>
    <row r="20" spans="1:8">
      <c r="D20" t="s">
        <v>30</v>
      </c>
      <c r="E20">
        <f>SQRT(6*E15/(2*M3*G19))</f>
        <v>8.1649658092772608</v>
      </c>
      <c r="F20">
        <v>9</v>
      </c>
    </row>
    <row r="22" spans="1:8">
      <c r="D22" t="s">
        <v>31</v>
      </c>
      <c r="F22" s="5" t="s">
        <v>32</v>
      </c>
      <c r="G22" s="6">
        <v>18</v>
      </c>
    </row>
    <row r="39" spans="1:11">
      <c r="D39" t="s">
        <v>33</v>
      </c>
      <c r="E39">
        <f>4*((50^2+240^2)+(50^2+180^2)+(50^2+120^2)+(50^2+60^2))</f>
        <v>472000</v>
      </c>
      <c r="F39" t="s">
        <v>10</v>
      </c>
      <c r="G39">
        <v>0.47199999999999998</v>
      </c>
      <c r="H39" t="s">
        <v>34</v>
      </c>
    </row>
    <row r="40" spans="1:11">
      <c r="C40" t="s">
        <v>35</v>
      </c>
      <c r="D40" t="s">
        <v>36</v>
      </c>
      <c r="E40">
        <f>E15*0.24/G39</f>
        <v>40.677966101694913</v>
      </c>
      <c r="F40" t="s">
        <v>21</v>
      </c>
    </row>
    <row r="41" spans="1:11">
      <c r="D41" t="s">
        <v>37</v>
      </c>
      <c r="F41" t="s">
        <v>21</v>
      </c>
    </row>
    <row r="42" spans="1:11">
      <c r="C42" t="s">
        <v>38</v>
      </c>
      <c r="D42" t="s">
        <v>39</v>
      </c>
      <c r="E42" s="6">
        <f>SQRT(E40^2+E41^2)</f>
        <v>40.677966101694913</v>
      </c>
      <c r="F42" t="s">
        <v>21</v>
      </c>
      <c r="G42" s="2" t="s">
        <v>40</v>
      </c>
      <c r="H42" s="6">
        <v>60</v>
      </c>
      <c r="I42" t="s">
        <v>21</v>
      </c>
      <c r="K42" t="s">
        <v>41</v>
      </c>
    </row>
    <row r="46" spans="1:11">
      <c r="A46" s="1" t="s">
        <v>42</v>
      </c>
      <c r="B46" s="1" t="s">
        <v>43</v>
      </c>
      <c r="C46" s="1"/>
      <c r="D46" s="1"/>
      <c r="E46" s="1"/>
      <c r="F46" s="1"/>
      <c r="G46" s="1"/>
    </row>
    <row r="48" spans="1:11">
      <c r="D48" t="s">
        <v>44</v>
      </c>
      <c r="E48">
        <f>E7*E5/(SQRT(3)*1.25)</f>
        <v>116024.31009634721</v>
      </c>
      <c r="F48" t="s">
        <v>28</v>
      </c>
      <c r="G48">
        <v>116</v>
      </c>
      <c r="H48" t="s">
        <v>21</v>
      </c>
    </row>
    <row r="50" spans="4:11">
      <c r="D50" t="s">
        <v>45</v>
      </c>
      <c r="E50">
        <f>MIN(K2/(3*E4), K3/(3*E4)-0.25, E7/E12, 1)</f>
        <v>0.60606060606060608</v>
      </c>
    </row>
    <row r="52" spans="4:11">
      <c r="D52" t="s">
        <v>46</v>
      </c>
      <c r="E52">
        <f>2.5*E50*E3*E9*E12/1.25</f>
        <v>119272.72727272726</v>
      </c>
      <c r="F52" t="s">
        <v>28</v>
      </c>
      <c r="G52">
        <v>119</v>
      </c>
      <c r="H52" t="s">
        <v>21</v>
      </c>
    </row>
    <row r="54" spans="4:11">
      <c r="D54" t="s">
        <v>47</v>
      </c>
      <c r="E54">
        <f>MIN(E48,E52)</f>
        <v>116024.31009634721</v>
      </c>
      <c r="F54" t="s">
        <v>28</v>
      </c>
      <c r="G54" s="6">
        <v>116</v>
      </c>
      <c r="H54" t="s">
        <v>21</v>
      </c>
    </row>
    <row r="56" spans="4:11">
      <c r="D56" t="s">
        <v>30</v>
      </c>
      <c r="E56">
        <f>SQRT(6*E15/(2*M3*G54))</f>
        <v>5.8722021951470351</v>
      </c>
      <c r="G56">
        <v>6</v>
      </c>
    </row>
    <row r="58" spans="4:11">
      <c r="D58" t="s">
        <v>48</v>
      </c>
      <c r="F58" t="s">
        <v>32</v>
      </c>
      <c r="G58" s="6">
        <v>12</v>
      </c>
    </row>
    <row r="60" spans="4:11">
      <c r="D60" t="s">
        <v>33</v>
      </c>
      <c r="E60">
        <f>4*((50^2+150^2)+(50^2+90^2)+(50^2+30^2))</f>
        <v>156000</v>
      </c>
      <c r="F60" t="s">
        <v>10</v>
      </c>
      <c r="G60">
        <v>0.156</v>
      </c>
      <c r="H60" t="s">
        <v>34</v>
      </c>
    </row>
    <row r="61" spans="4:11">
      <c r="D61" t="s">
        <v>36</v>
      </c>
      <c r="E61">
        <f>E15*0.15/G60</f>
        <v>76.92307692307692</v>
      </c>
      <c r="F61" t="s">
        <v>21</v>
      </c>
    </row>
    <row r="62" spans="4:11">
      <c r="D62" t="s">
        <v>37</v>
      </c>
      <c r="E62">
        <f>E13/G58+E15*0.05/G60</f>
        <v>42.307692307692307</v>
      </c>
      <c r="F62" t="s">
        <v>21</v>
      </c>
    </row>
    <row r="63" spans="4:11">
      <c r="D63" t="s">
        <v>39</v>
      </c>
      <c r="E63" s="6">
        <f>SQRT(E61^2+E62^2)</f>
        <v>87.790093927025595</v>
      </c>
      <c r="F63" t="s">
        <v>21</v>
      </c>
      <c r="G63" t="s">
        <v>40</v>
      </c>
      <c r="H63" s="6">
        <v>116</v>
      </c>
      <c r="I63" t="s">
        <v>21</v>
      </c>
      <c r="K63" t="s">
        <v>41</v>
      </c>
    </row>
    <row r="65" spans="3:10">
      <c r="C65" t="s">
        <v>49</v>
      </c>
      <c r="F65" t="s">
        <v>29</v>
      </c>
      <c r="G65">
        <f>E18/1.1</f>
        <v>68600</v>
      </c>
      <c r="H65" t="s">
        <v>28</v>
      </c>
      <c r="I65" s="6">
        <v>68.599999999999994</v>
      </c>
      <c r="J65" t="s">
        <v>21</v>
      </c>
    </row>
    <row r="66" spans="3:10">
      <c r="E66" t="s">
        <v>50</v>
      </c>
      <c r="F66" t="s">
        <v>51</v>
      </c>
      <c r="G66">
        <f>E13/1.5</f>
        <v>133.33333333333334</v>
      </c>
      <c r="H66" t="s">
        <v>21</v>
      </c>
    </row>
    <row r="67" spans="3:10">
      <c r="E67" t="s">
        <v>52</v>
      </c>
      <c r="F67" t="s">
        <v>53</v>
      </c>
      <c r="G67">
        <f>G66*E14</f>
        <v>53333.333333333336</v>
      </c>
      <c r="H67" t="s">
        <v>54</v>
      </c>
      <c r="I67">
        <v>53.33</v>
      </c>
      <c r="J67" t="s">
        <v>24</v>
      </c>
    </row>
    <row r="69" spans="3:10">
      <c r="E69" t="s">
        <v>55</v>
      </c>
      <c r="F69">
        <f>I67*0.15/G60</f>
        <v>51.278846153846153</v>
      </c>
      <c r="G69" t="s">
        <v>21</v>
      </c>
    </row>
    <row r="70" spans="3:10">
      <c r="E70" t="s">
        <v>56</v>
      </c>
      <c r="F70">
        <f>G66/12+I67*0.05/G60</f>
        <v>28.20405982905983</v>
      </c>
      <c r="G70" t="s">
        <v>21</v>
      </c>
    </row>
    <row r="71" spans="3:10">
      <c r="E71" t="s">
        <v>57</v>
      </c>
      <c r="F71" s="6">
        <f>SQRT(F69^2+F70^2)</f>
        <v>58.523406033065172</v>
      </c>
      <c r="G71" t="s">
        <v>21</v>
      </c>
      <c r="H71" s="2" t="s">
        <v>40</v>
      </c>
      <c r="I71" s="6">
        <v>68.599999999999994</v>
      </c>
      <c r="J71" t="s">
        <v>21</v>
      </c>
    </row>
    <row r="72" spans="3:10">
      <c r="D72" t="s">
        <v>58</v>
      </c>
    </row>
  </sheetData>
  <mergeCells count="4">
    <mergeCell ref="B2:D2"/>
    <mergeCell ref="B3:D3"/>
    <mergeCell ref="B8:D8"/>
    <mergeCell ref="B17:E17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4F7D68E061D1438D093AB6CE092698" ma:contentTypeVersion="3" ma:contentTypeDescription="Create a new document." ma:contentTypeScope="" ma:versionID="a6b26c21f2ca0d5f855555422c75eb53">
  <xsd:schema xmlns:xsd="http://www.w3.org/2001/XMLSchema" xmlns:xs="http://www.w3.org/2001/XMLSchema" xmlns:p="http://schemas.microsoft.com/office/2006/metadata/properties" xmlns:ns2="66e06080-d105-4d13-b16c-2a5f973decd2" targetNamespace="http://schemas.microsoft.com/office/2006/metadata/properties" ma:root="true" ma:fieldsID="d5ec23fefa2f84ff8f049c3dac126d90" ns2:_="">
    <xsd:import namespace="66e06080-d105-4d13-b16c-2a5f973dec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06080-d105-4d13-b16c-2a5f973dec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4FDBF3-C768-444B-88CC-56A85FBAB5D5}"/>
</file>

<file path=customXml/itemProps2.xml><?xml version="1.0" encoding="utf-8"?>
<ds:datastoreItem xmlns:ds="http://schemas.openxmlformats.org/officeDocument/2006/customXml" ds:itemID="{C520CE52-7F65-4E76-8626-BB39C5428436}"/>
</file>

<file path=customXml/itemProps3.xml><?xml version="1.0" encoding="utf-8"?>
<ds:datastoreItem xmlns:ds="http://schemas.openxmlformats.org/officeDocument/2006/customXml" ds:itemID="{EC0049BE-403E-4D2C-84BE-55E0E29950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Prateek Kumar</cp:lastModifiedBy>
  <cp:revision/>
  <dcterms:created xsi:type="dcterms:W3CDTF">2023-02-01T06:56:42Z</dcterms:created>
  <dcterms:modified xsi:type="dcterms:W3CDTF">2024-01-04T18:45:52Z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0x010100A34F7D68E061D1438D093AB6CE092698</vt:lpwstr>
  </property>
</Properties>
</file>