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heory" sheetId="1" state="visible" r:id="rId2"/>
    <sheet name="Theory plot" sheetId="2" state="visible" r:id="rId3"/>
    <sheet name="LUT Implementation" sheetId="3" state="visible" r:id="rId4"/>
    <sheet name="Error plo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<sst xmlns="http://schemas.openxmlformats.org/spreadsheetml/2006/main" count="109" uniqueCount="88">
  <si>
    <t xml:space="preserve">Constants</t>
  </si>
  <si>
    <t xml:space="preserve">Laser angle error</t>
  </si>
  <si>
    <t xml:space="preserve">°</t>
  </si>
  <si>
    <t xml:space="preserve">Distance between lasers</t>
  </si>
  <si>
    <t xml:space="preserve">dla =</t>
  </si>
  <si>
    <t xml:space="preserve">mm</t>
  </si>
  <si>
    <t xml:space="preserve">60mm @ 3600mm</t>
  </si>
  <si>
    <t xml:space="preserve">Distance between photodiodes</t>
  </si>
  <si>
    <t xml:space="preserve">dph =</t>
  </si>
  <si>
    <t xml:space="preserve">Turret's angular speed</t>
  </si>
  <si>
    <t xml:space="preserve">ftu =</t>
  </si>
  <si>
    <t xml:space="preserve">rps</t>
  </si>
  <si>
    <t xml:space="preserve">Measured values</t>
  </si>
  <si>
    <t xml:space="preserve">Photodiode A 1st pulse timing</t>
  </si>
  <si>
    <t xml:space="preserve">ta1 =</t>
  </si>
  <si>
    <t xml:space="preserve">us</t>
  </si>
  <si>
    <t xml:space="preserve">Photodiode A 2nd pulse timing </t>
  </si>
  <si>
    <t xml:space="preserve">ta2 =</t>
  </si>
  <si>
    <t xml:space="preserve">(ta1 &lt; ta2)</t>
  </si>
  <si>
    <t xml:space="preserve">Photodiode B 1st pulse timing </t>
  </si>
  <si>
    <t xml:space="preserve">tb1 =</t>
  </si>
  <si>
    <t xml:space="preserve">(ta1 &lt; tb1)</t>
  </si>
  <si>
    <t xml:space="preserve">Photodiode B 2nd pulse timing</t>
  </si>
  <si>
    <t xml:space="preserve">tb2 =</t>
  </si>
  <si>
    <t xml:space="preserve">(tb1 &lt; tb2)</t>
  </si>
  <si>
    <t xml:space="preserve">Selected orientation quarter offset</t>
  </si>
  <si>
    <t xml:space="preserve">qua =</t>
  </si>
  <si>
    <t xml:space="preserve">0° for North, -90° for West, +90° for East, +180° for South</t>
  </si>
  <si>
    <t xml:space="preserve">Computed values</t>
  </si>
  <si>
    <t xml:space="preserve">Turret's rotation angle between 2 real lasers</t>
  </si>
  <si>
    <t xml:space="preserve">Atur =</t>
  </si>
  <si>
    <t xml:space="preserve">Turret's rotation angle between 2 perfect // lasers</t>
  </si>
  <si>
    <t xml:space="preserve">atu =</t>
  </si>
  <si>
    <t xml:space="preserve">Turret's sight distance between 2 photodiodes</t>
  </si>
  <si>
    <t xml:space="preserve">dtu =</t>
  </si>
  <si>
    <t xml:space="preserve">Final Opponent's values</t>
  </si>
  <si>
    <t xml:space="preserve">Distance to opponent</t>
  </si>
  <si>
    <t xml:space="preserve">dop =</t>
  </si>
  <si>
    <t xml:space="preserve">Angle to opponent</t>
  </si>
  <si>
    <t xml:space="preserve">aop =</t>
  </si>
  <si>
    <t xml:space="preserve">turret's position at (ta2-ta1)/</t>
  </si>
  <si>
    <t xml:space="preserve">Opponent's Orientation</t>
  </si>
  <si>
    <t xml:space="preserve">oop =</t>
  </si>
  <si>
    <t xml:space="preserve">relative to aop</t>
  </si>
  <si>
    <t xml:space="preserve">Δtx [us]</t>
  </si>
  <si>
    <t xml:space="preserve">atu [°]</t>
  </si>
  <si>
    <r>
      <rPr>
        <sz val="11"/>
        <color rgb="FF000000"/>
        <rFont val="Calibri"/>
        <family val="2"/>
        <charset val="1"/>
      </rPr>
      <t xml:space="preserve">d</t>
    </r>
    <r>
      <rPr>
        <vertAlign val="subscript"/>
        <sz val="11"/>
        <color rgb="FF000000"/>
        <rFont val="Calibri"/>
        <family val="2"/>
        <charset val="1"/>
      </rPr>
      <t xml:space="preserve">op</t>
    </r>
    <r>
      <rPr>
        <sz val="11"/>
        <color rgb="FF000000"/>
        <rFont val="Calibri"/>
        <family val="2"/>
        <charset val="1"/>
      </rPr>
      <t xml:space="preserve"> [mm]</t>
    </r>
  </si>
  <si>
    <t xml:space="preserve">Fcy max</t>
  </si>
  <si>
    <t xml:space="preserve">MHz</t>
  </si>
  <si>
    <t xml:space="preserve">Tcy min</t>
  </si>
  <si>
    <t xml:space="preserve">ns</t>
  </si>
  <si>
    <t xml:space="preserve">indexes</t>
  </si>
  <si>
    <t xml:space="preserve">Algo operations</t>
  </si>
  <si>
    <t xml:space="preserve">LUT step</t>
  </si>
  <si>
    <t xml:space="preserve">Measured Δtx</t>
  </si>
  <si>
    <t xml:space="preserve">Ncy</t>
  </si>
  <si>
    <t xml:space="preserve">LUT min</t>
  </si>
  <si>
    <t xml:space="preserve">LUT upper</t>
  </si>
  <si>
    <t xml:space="preserve">1 loop with uint16 comparison, up to 127 cycles (LUT size)</t>
  </si>
  <si>
    <t xml:space="preserve">LUT bot</t>
  </si>
  <si>
    <t xml:space="preserve">uint16 Copy + uint8 increment</t>
  </si>
  <si>
    <t xml:space="preserve">Saved operations if no interpolation</t>
  </si>
  <si>
    <t xml:space="preserve">LUT contents</t>
  </si>
  <si>
    <t xml:space="preserve">ΔLUT</t>
  </si>
  <si>
    <t xml:space="preserve">uint16 Subtraction</t>
  </si>
  <si>
    <t xml:space="preserve">LUT #</t>
  </si>
  <si>
    <r>
      <rPr>
        <b val="true"/>
        <sz val="11"/>
        <color rgb="FF000000"/>
        <rFont val="Calibri"/>
        <family val="2"/>
        <charset val="1"/>
      </rPr>
      <t xml:space="preserve">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</t>
    </r>
    <r>
      <rPr>
        <b val="true"/>
        <sz val="11"/>
        <color rgb="FF000000"/>
        <rFont val="Calibri"/>
        <family val="2"/>
        <charset val="1"/>
      </rPr>
      <t xml:space="preserve"> [mm]</t>
    </r>
  </si>
  <si>
    <t xml:space="preserve">Δtx [Ncy]</t>
  </si>
  <si>
    <r>
      <rPr>
        <b val="true"/>
        <sz val="11"/>
        <color rgb="FF000000"/>
        <rFont val="Calibri"/>
        <family val="2"/>
        <charset val="1"/>
      </rPr>
      <t xml:space="preserve">LUT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</t>
    </r>
  </si>
  <si>
    <t xml:space="preserve">uint16 Copy</t>
  </si>
  <si>
    <t xml:space="preserve">Linear interp</t>
  </si>
  <si>
    <t xml:space="preserve">uint16 Subration + N left shift + uint16 division</t>
  </si>
  <si>
    <r>
      <rPr>
        <b val="true"/>
        <sz val="11"/>
        <color rgb="FF000000"/>
        <rFont val="Calibri"/>
        <family val="2"/>
        <charset val="1"/>
      </rPr>
      <t xml:space="preserve">Computed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</t>
    </r>
  </si>
  <si>
    <t xml:space="preserve">uint16 Addition</t>
  </si>
  <si>
    <r>
      <rPr>
        <b val="true"/>
        <sz val="11"/>
        <color rgb="FF000000"/>
        <rFont val="Calibri"/>
        <family val="2"/>
        <charset val="1"/>
      </rPr>
      <t xml:space="preserve">Real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</t>
    </r>
  </si>
  <si>
    <t xml:space="preserve">Error</t>
  </si>
  <si>
    <t xml:space="preserve">LUT size</t>
  </si>
  <si>
    <t xml:space="preserve">bit</t>
  </si>
  <si>
    <t xml:space="preserve">kiB</t>
  </si>
  <si>
    <t xml:space="preserve">Measured Δtx [Ncy]</t>
  </si>
  <si>
    <t xml:space="preserve">LUT up</t>
  </si>
  <si>
    <t xml:space="preserve">ΔLUT [Ncy]</t>
  </si>
  <si>
    <r>
      <rPr>
        <b val="true"/>
        <sz val="11"/>
        <color rgb="FF000000"/>
        <rFont val="Calibri"/>
        <family val="2"/>
        <charset val="1"/>
      </rPr>
      <t xml:space="preserve">LUT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 [mm]</t>
    </r>
  </si>
  <si>
    <r>
      <rPr>
        <b val="true"/>
        <sz val="11"/>
        <color rgb="FF000000"/>
        <rFont val="Calibri"/>
        <family val="2"/>
        <charset val="1"/>
      </rPr>
      <t xml:space="preserve">Interp dop</t>
    </r>
    <r>
      <rPr>
        <b val="true"/>
        <vertAlign val="subscript"/>
        <sz val="11"/>
        <color rgb="FF000000"/>
        <rFont val="Calibri"/>
        <family val="2"/>
        <charset val="1"/>
      </rPr>
      <t xml:space="preserve"> [mm]</t>
    </r>
  </si>
  <si>
    <r>
      <rPr>
        <b val="true"/>
        <sz val="11"/>
        <color rgb="FF000000"/>
        <rFont val="Calibri"/>
        <family val="2"/>
        <charset val="1"/>
      </rPr>
      <t xml:space="preserve">Computed Interp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 [mm]</t>
    </r>
  </si>
  <si>
    <r>
      <rPr>
        <b val="true"/>
        <sz val="11"/>
        <color rgb="FF000000"/>
        <rFont val="Calibri"/>
        <family val="2"/>
        <charset val="1"/>
      </rPr>
      <t xml:space="preserve">Real d</t>
    </r>
    <r>
      <rPr>
        <b val="true"/>
        <vertAlign val="subscript"/>
        <sz val="11"/>
        <color rgb="FF000000"/>
        <rFont val="Calibri"/>
        <family val="2"/>
        <charset val="1"/>
      </rPr>
      <t xml:space="preserve">op </t>
    </r>
    <r>
      <rPr>
        <b val="true"/>
        <sz val="11"/>
        <color rgb="FF000000"/>
        <rFont val="Calibri"/>
        <family val="2"/>
        <charset val="1"/>
      </rPr>
      <t xml:space="preserve">[mm]</t>
    </r>
  </si>
  <si>
    <t xml:space="preserve">Error Non-Interp [mm]</t>
  </si>
  <si>
    <t xml:space="preserve">Error Interp [mm]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</si>
</sst>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0.0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C0504D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i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77933C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D99694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7B7B7"/>
      <rgbColor rgb="FF878787"/>
      <rgbColor rgb="FF9999FF"/>
      <rgbColor rgb="FF7030A0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Distance to opponent against measured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'Theory plot'!$D$2</c:f>
              <c:strCache>
                <c:ptCount val="1"/>
                <c:pt idx="0">
                  <c:v>dop [mm]</c:v>
                </c:pt>
              </c:strCache>
            </c:strRef>
          </c:tx>
          <c:spPr>
            <a:solidFill>
              <a:srgbClr val="4a7ebb"/>
            </a:solidFill>
            <a:ln w="1908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'Theory plot'!$B$3:$B$31</c:f>
              <c:numCache>
                <c:formatCode>General</c:formatCode>
                <c:ptCount val="2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</c:numCache>
            </c:numRef>
          </c:xVal>
          <c:yVal>
            <c:numRef>
              <c:f>'Theory plot'!$D$3:$D$31</c:f>
              <c:numCache>
                <c:formatCode>General</c:formatCode>
                <c:ptCount val="29"/>
                <c:pt idx="0">
                  <c:v>4051.28930494854</c:v>
                </c:pt>
                <c:pt idx="1">
                  <c:v>2025.75351548496</c:v>
                </c:pt>
                <c:pt idx="2">
                  <c:v>1350.62331469253</c:v>
                </c:pt>
                <c:pt idx="3">
                  <c:v>1013.09452472313</c:v>
                </c:pt>
                <c:pt idx="4">
                  <c:v>810.606314382033</c:v>
                </c:pt>
                <c:pt idx="5">
                  <c:v>675.6384102544</c:v>
                </c:pt>
                <c:pt idx="6">
                  <c:v>579.253555438716</c:v>
                </c:pt>
                <c:pt idx="7">
                  <c:v>506.983124231085</c:v>
                </c:pt>
                <c:pt idx="8">
                  <c:v>450.788993687498</c:v>
                </c:pt>
                <c:pt idx="9">
                  <c:v>405.848292249486</c:v>
                </c:pt>
                <c:pt idx="10">
                  <c:v>369.091921847387</c:v>
                </c:pt>
                <c:pt idx="11">
                  <c:v>338.473818952611</c:v>
                </c:pt>
                <c:pt idx="12">
                  <c:v>312.577479760213</c:v>
                </c:pt>
                <c:pt idx="13">
                  <c:v>290.391117436636</c:v>
                </c:pt>
                <c:pt idx="14">
                  <c:v>271.172756468866</c:v>
                </c:pt>
                <c:pt idx="15">
                  <c:v>254.365916633152</c:v>
                </c:pt>
                <c:pt idx="16">
                  <c:v>239.545055563456</c:v>
                </c:pt>
                <c:pt idx="17">
                  <c:v>226.379197130864</c:v>
                </c:pt>
                <c:pt idx="18">
                  <c:v>214.607045598349</c:v>
                </c:pt>
                <c:pt idx="19">
                  <c:v>204.019565529497</c:v>
                </c:pt>
                <c:pt idx="20">
                  <c:v>194.447538866572</c:v>
                </c:pt>
                <c:pt idx="21">
                  <c:v>185.752515533111</c:v>
                </c:pt>
                <c:pt idx="22">
                  <c:v>177.820124749259</c:v>
                </c:pt>
                <c:pt idx="23">
                  <c:v>170.555058518611</c:v>
                </c:pt>
                <c:pt idx="24">
                  <c:v>163.877259078569</c:v>
                </c:pt>
                <c:pt idx="25">
                  <c:v>157.718986170169</c:v>
                </c:pt>
                <c:pt idx="26">
                  <c:v>152.022536026062</c:v>
                </c:pt>
                <c:pt idx="27">
                  <c:v>146.738449147094</c:v>
                </c:pt>
                <c:pt idx="28">
                  <c:v>141.82408888405</c:v>
                </c:pt>
              </c:numCache>
            </c:numRef>
          </c:yVal>
          <c:smooth val="1"/>
        </c:ser>
        <c:axId val="25728908"/>
        <c:axId val="38977171"/>
      </c:scatterChart>
      <c:valAx>
        <c:axId val="25728908"/>
        <c:scaling>
          <c:orientation val="minMax"/>
          <c:max val="1500"/>
          <c:min val="50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between photodiode X pulses (Δtx) [us]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977171"/>
        <c:crosses val="autoZero"/>
        <c:crossBetween val="midCat"/>
      </c:valAx>
      <c:valAx>
        <c:axId val="38977171"/>
        <c:scaling>
          <c:orientation val="minMax"/>
          <c:max val="50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to opponent (dop) [mm]</a:t>
                </a:r>
              </a:p>
            </c:rich>
          </c:tx>
          <c:overlay val="0"/>
        </c:title>
        <c:numFmt formatCode="0" sourceLinked="0"/>
        <c:majorTickMark val="out"/>
        <c:minorTickMark val="in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728908"/>
        <c:crosses val="autoZero"/>
        <c:crossBetween val="midCat"/>
        <c:majorUnit val="1000"/>
        <c:minorUnit val="200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Computation Error [mm]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'Error plots'!$J$2</c:f>
              <c:strCache>
                <c:ptCount val="1"/>
                <c:pt idx="0">
                  <c:v>Error Interp [mm]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diamond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'Error plots'!$H$3:$H$1195</c:f>
              <c:numCache>
                <c:formatCode>General</c:formatCode>
                <c:ptCount val="1193"/>
                <c:pt idx="0">
                  <c:v>128.9529567179</c:v>
                </c:pt>
                <c:pt idx="1">
                  <c:v>129.050055234115</c:v>
                </c:pt>
                <c:pt idx="2">
                  <c:v>129.147308768282</c:v>
                </c:pt>
                <c:pt idx="3">
                  <c:v>129.244717684215</c:v>
                </c:pt>
                <c:pt idx="4">
                  <c:v>129.34228234687</c:v>
                </c:pt>
                <c:pt idx="5">
                  <c:v>129.440003122347</c:v>
                </c:pt>
                <c:pt idx="6">
                  <c:v>129.537880377898</c:v>
                </c:pt>
                <c:pt idx="7">
                  <c:v>129.635914481928</c:v>
                </c:pt>
                <c:pt idx="8">
                  <c:v>129.734105804</c:v>
                </c:pt>
                <c:pt idx="9">
                  <c:v>129.832454714841</c:v>
                </c:pt>
                <c:pt idx="10">
                  <c:v>129.930961586346</c:v>
                </c:pt>
                <c:pt idx="11">
                  <c:v>130.029626791583</c:v>
                </c:pt>
                <c:pt idx="12">
                  <c:v>130.128450704798</c:v>
                </c:pt>
                <c:pt idx="13">
                  <c:v>130.227433701416</c:v>
                </c:pt>
                <c:pt idx="14">
                  <c:v>130.32657615805</c:v>
                </c:pt>
                <c:pt idx="15">
                  <c:v>130.425878452506</c:v>
                </c:pt>
                <c:pt idx="16">
                  <c:v>130.525340963783</c:v>
                </c:pt>
                <c:pt idx="17">
                  <c:v>130.624964072083</c:v>
                </c:pt>
                <c:pt idx="18">
                  <c:v>130.724748158811</c:v>
                </c:pt>
                <c:pt idx="19">
                  <c:v>130.824693606584</c:v>
                </c:pt>
                <c:pt idx="20">
                  <c:v>130.924800799234</c:v>
                </c:pt>
                <c:pt idx="21">
                  <c:v>131.025070121812</c:v>
                </c:pt>
                <c:pt idx="22">
                  <c:v>131.125501960593</c:v>
                </c:pt>
                <c:pt idx="23">
                  <c:v>131.226096703084</c:v>
                </c:pt>
                <c:pt idx="24">
                  <c:v>131.326854738023</c:v>
                </c:pt>
                <c:pt idx="25">
                  <c:v>131.427776455391</c:v>
                </c:pt>
                <c:pt idx="26">
                  <c:v>131.52886224641</c:v>
                </c:pt>
                <c:pt idx="27">
                  <c:v>131.630112503553</c:v>
                </c:pt>
                <c:pt idx="28">
                  <c:v>131.731527620548</c:v>
                </c:pt>
                <c:pt idx="29">
                  <c:v>131.83310799238</c:v>
                </c:pt>
                <c:pt idx="30">
                  <c:v>131.934854015299</c:v>
                </c:pt>
                <c:pt idx="31">
                  <c:v>132.036766086826</c:v>
                </c:pt>
                <c:pt idx="32">
                  <c:v>132.138844605755</c:v>
                </c:pt>
                <c:pt idx="33">
                  <c:v>132.241089972159</c:v>
                </c:pt>
                <c:pt idx="34">
                  <c:v>132.343502587397</c:v>
                </c:pt>
                <c:pt idx="35">
                  <c:v>132.446082854116</c:v>
                </c:pt>
                <c:pt idx="36">
                  <c:v>132.548831176261</c:v>
                </c:pt>
                <c:pt idx="37">
                  <c:v>132.651747959075</c:v>
                </c:pt>
                <c:pt idx="38">
                  <c:v>132.754833609105</c:v>
                </c:pt>
                <c:pt idx="39">
                  <c:v>132.858088534213</c:v>
                </c:pt>
                <c:pt idx="40">
                  <c:v>132.961513143574</c:v>
                </c:pt>
                <c:pt idx="41">
                  <c:v>133.065107847684</c:v>
                </c:pt>
                <c:pt idx="42">
                  <c:v>133.168873058368</c:v>
                </c:pt>
                <c:pt idx="43">
                  <c:v>133.27280918878</c:v>
                </c:pt>
                <c:pt idx="44">
                  <c:v>133.376916653413</c:v>
                </c:pt>
                <c:pt idx="45">
                  <c:v>133.481195868105</c:v>
                </c:pt>
                <c:pt idx="46">
                  <c:v>133.585647250037</c:v>
                </c:pt>
                <c:pt idx="47">
                  <c:v>133.690271217749</c:v>
                </c:pt>
                <c:pt idx="48">
                  <c:v>133.795068191137</c:v>
                </c:pt>
                <c:pt idx="49">
                  <c:v>133.900038591463</c:v>
                </c:pt>
                <c:pt idx="50">
                  <c:v>134.005182841359</c:v>
                </c:pt>
                <c:pt idx="51">
                  <c:v>134.110501364832</c:v>
                </c:pt>
                <c:pt idx="52">
                  <c:v>134.215994587272</c:v>
                </c:pt>
                <c:pt idx="53">
                  <c:v>134.321662935456</c:v>
                </c:pt>
                <c:pt idx="54">
                  <c:v>134.427506837552</c:v>
                </c:pt>
                <c:pt idx="55">
                  <c:v>134.533526723128</c:v>
                </c:pt>
                <c:pt idx="56">
                  <c:v>134.639723023155</c:v>
                </c:pt>
                <c:pt idx="57">
                  <c:v>134.746096170016</c:v>
                </c:pt>
                <c:pt idx="58">
                  <c:v>134.852646597507</c:v>
                </c:pt>
                <c:pt idx="59">
                  <c:v>134.959374740847</c:v>
                </c:pt>
                <c:pt idx="60">
                  <c:v>135.066281036683</c:v>
                </c:pt>
                <c:pt idx="61">
                  <c:v>135.173365923092</c:v>
                </c:pt>
                <c:pt idx="62">
                  <c:v>135.280629839594</c:v>
                </c:pt>
                <c:pt idx="63">
                  <c:v>135.38807322715</c:v>
                </c:pt>
                <c:pt idx="64">
                  <c:v>135.495696528176</c:v>
                </c:pt>
                <c:pt idx="65">
                  <c:v>135.603500186542</c:v>
                </c:pt>
                <c:pt idx="66">
                  <c:v>135.71148464758</c:v>
                </c:pt>
                <c:pt idx="67">
                  <c:v>135.819650358094</c:v>
                </c:pt>
                <c:pt idx="68">
                  <c:v>135.927997766362</c:v>
                </c:pt>
                <c:pt idx="69">
                  <c:v>136.03652732214</c:v>
                </c:pt>
                <c:pt idx="70">
                  <c:v>136.145239476675</c:v>
                </c:pt>
                <c:pt idx="71">
                  <c:v>136.254134682706</c:v>
                </c:pt>
                <c:pt idx="72">
                  <c:v>136.36321339447</c:v>
                </c:pt>
                <c:pt idx="73">
                  <c:v>136.472476067712</c:v>
                </c:pt>
                <c:pt idx="74">
                  <c:v>136.581923159687</c:v>
                </c:pt>
                <c:pt idx="75">
                  <c:v>136.69155512917</c:v>
                </c:pt>
                <c:pt idx="76">
                  <c:v>136.801372436458</c:v>
                </c:pt>
                <c:pt idx="77">
                  <c:v>136.911375543382</c:v>
                </c:pt>
                <c:pt idx="78">
                  <c:v>137.021564913307</c:v>
                </c:pt>
                <c:pt idx="79">
                  <c:v>137.131941011143</c:v>
                </c:pt>
                <c:pt idx="80">
                  <c:v>137.242504303352</c:v>
                </c:pt>
                <c:pt idx="81">
                  <c:v>137.353255257949</c:v>
                </c:pt>
                <c:pt idx="82">
                  <c:v>137.464194344515</c:v>
                </c:pt>
                <c:pt idx="83">
                  <c:v>137.575322034197</c:v>
                </c:pt>
                <c:pt idx="84">
                  <c:v>137.686638799722</c:v>
                </c:pt>
                <c:pt idx="85">
                  <c:v>137.798145115398</c:v>
                </c:pt>
                <c:pt idx="86">
                  <c:v>137.909841457121</c:v>
                </c:pt>
                <c:pt idx="87">
                  <c:v>138.021728302385</c:v>
                </c:pt>
                <c:pt idx="88">
                  <c:v>138.133806130286</c:v>
                </c:pt>
                <c:pt idx="89">
                  <c:v>138.246075421528</c:v>
                </c:pt>
                <c:pt idx="90">
                  <c:v>138.358536658434</c:v>
                </c:pt>
                <c:pt idx="91">
                  <c:v>138.471190324947</c:v>
                </c:pt>
                <c:pt idx="92">
                  <c:v>138.584036906642</c:v>
                </c:pt>
                <c:pt idx="93">
                  <c:v>138.697076890729</c:v>
                </c:pt>
                <c:pt idx="94">
                  <c:v>138.810310766062</c:v>
                </c:pt>
                <c:pt idx="95">
                  <c:v>138.923739023147</c:v>
                </c:pt>
                <c:pt idx="96">
                  <c:v>139.037362154145</c:v>
                </c:pt>
                <c:pt idx="97">
                  <c:v>139.151180652883</c:v>
                </c:pt>
                <c:pt idx="98">
                  <c:v>139.26519501486</c:v>
                </c:pt>
                <c:pt idx="99">
                  <c:v>139.379405737251</c:v>
                </c:pt>
                <c:pt idx="100">
                  <c:v>139.49381331892</c:v>
                </c:pt>
                <c:pt idx="101">
                  <c:v>139.608418260421</c:v>
                </c:pt>
                <c:pt idx="102">
                  <c:v>139.723221064009</c:v>
                </c:pt>
                <c:pt idx="103">
                  <c:v>139.838222233648</c:v>
                </c:pt>
                <c:pt idx="104">
                  <c:v>139.953422275014</c:v>
                </c:pt>
                <c:pt idx="105">
                  <c:v>140.068821695505</c:v>
                </c:pt>
                <c:pt idx="106">
                  <c:v>140.18442100425</c:v>
                </c:pt>
                <c:pt idx="107">
                  <c:v>140.300220712112</c:v>
                </c:pt>
                <c:pt idx="108">
                  <c:v>140.416221331701</c:v>
                </c:pt>
                <c:pt idx="109">
                  <c:v>140.532423377375</c:v>
                </c:pt>
                <c:pt idx="110">
                  <c:v>140.648827365254</c:v>
                </c:pt>
                <c:pt idx="111">
                  <c:v>140.765433813221</c:v>
                </c:pt>
                <c:pt idx="112">
                  <c:v>140.882243240935</c:v>
                </c:pt>
                <c:pt idx="113">
                  <c:v>140.999256169838</c:v>
                </c:pt>
                <c:pt idx="114">
                  <c:v>141.116473123157</c:v>
                </c:pt>
                <c:pt idx="115">
                  <c:v>141.23389462592</c:v>
                </c:pt>
                <c:pt idx="116">
                  <c:v>141.351521204956</c:v>
                </c:pt>
                <c:pt idx="117">
                  <c:v>141.469353388909</c:v>
                </c:pt>
                <c:pt idx="118">
                  <c:v>141.587391708243</c:v>
                </c:pt>
                <c:pt idx="119">
                  <c:v>141.705636695247</c:v>
                </c:pt>
                <c:pt idx="120">
                  <c:v>141.82408888405</c:v>
                </c:pt>
                <c:pt idx="121">
                  <c:v>141.942748810621</c:v>
                </c:pt>
                <c:pt idx="122">
                  <c:v>142.061617012783</c:v>
                </c:pt>
                <c:pt idx="123">
                  <c:v>142.180694030219</c:v>
                </c:pt>
                <c:pt idx="124">
                  <c:v>142.299980404478</c:v>
                </c:pt>
                <c:pt idx="125">
                  <c:v>142.419476678985</c:v>
                </c:pt>
                <c:pt idx="126">
                  <c:v>142.53918339905</c:v>
                </c:pt>
                <c:pt idx="127">
                  <c:v>142.659101111876</c:v>
                </c:pt>
                <c:pt idx="128">
                  <c:v>142.779230366563</c:v>
                </c:pt>
                <c:pt idx="129">
                  <c:v>142.899571714124</c:v>
                </c:pt>
                <c:pt idx="130">
                  <c:v>143.020125707484</c:v>
                </c:pt>
                <c:pt idx="131">
                  <c:v>143.140892901498</c:v>
                </c:pt>
                <c:pt idx="132">
                  <c:v>143.261873852952</c:v>
                </c:pt>
                <c:pt idx="133">
                  <c:v>143.383069120574</c:v>
                </c:pt>
                <c:pt idx="134">
                  <c:v>143.504479265043</c:v>
                </c:pt>
                <c:pt idx="135">
                  <c:v>143.626104848998</c:v>
                </c:pt>
                <c:pt idx="136">
                  <c:v>143.747946437043</c:v>
                </c:pt>
                <c:pt idx="137">
                  <c:v>143.870004595762</c:v>
                </c:pt>
                <c:pt idx="138">
                  <c:v>143.992279893721</c:v>
                </c:pt>
                <c:pt idx="139">
                  <c:v>144.114772901479</c:v>
                </c:pt>
                <c:pt idx="140">
                  <c:v>144.237484191601</c:v>
                </c:pt>
                <c:pt idx="141">
                  <c:v>144.360414338659</c:v>
                </c:pt>
                <c:pt idx="142">
                  <c:v>144.483563919247</c:v>
                </c:pt>
                <c:pt idx="143">
                  <c:v>144.606933511988</c:v>
                </c:pt>
                <c:pt idx="144">
                  <c:v>144.730523697542</c:v>
                </c:pt>
                <c:pt idx="145">
                  <c:v>144.854335058616</c:v>
                </c:pt>
                <c:pt idx="146">
                  <c:v>144.978368179973</c:v>
                </c:pt>
                <c:pt idx="147">
                  <c:v>145.10262364844</c:v>
                </c:pt>
                <c:pt idx="148">
                  <c:v>145.227102052919</c:v>
                </c:pt>
                <c:pt idx="149">
                  <c:v>145.351803984394</c:v>
                </c:pt>
                <c:pt idx="150">
                  <c:v>145.476730035943</c:v>
                </c:pt>
                <c:pt idx="151">
                  <c:v>145.601880802743</c:v>
                </c:pt>
                <c:pt idx="152">
                  <c:v>145.727256882085</c:v>
                </c:pt>
                <c:pt idx="153">
                  <c:v>145.852858873377</c:v>
                </c:pt>
                <c:pt idx="154">
                  <c:v>145.97868737816</c:v>
                </c:pt>
                <c:pt idx="155">
                  <c:v>146.104743000111</c:v>
                </c:pt>
                <c:pt idx="156">
                  <c:v>146.231026345059</c:v>
                </c:pt>
                <c:pt idx="157">
                  <c:v>146.357538020988</c:v>
                </c:pt>
                <c:pt idx="158">
                  <c:v>146.484278638052</c:v>
                </c:pt>
                <c:pt idx="159">
                  <c:v>146.611248808581</c:v>
                </c:pt>
                <c:pt idx="160">
                  <c:v>146.738449147094</c:v>
                </c:pt>
                <c:pt idx="161">
                  <c:v>146.865880270306</c:v>
                </c:pt>
                <c:pt idx="162">
                  <c:v>146.993542797138</c:v>
                </c:pt>
                <c:pt idx="163">
                  <c:v>147.12143734873</c:v>
                </c:pt>
                <c:pt idx="164">
                  <c:v>147.249564548446</c:v>
                </c:pt>
                <c:pt idx="165">
                  <c:v>147.377925021888</c:v>
                </c:pt>
                <c:pt idx="166">
                  <c:v>147.506519396906</c:v>
                </c:pt>
                <c:pt idx="167">
                  <c:v>147.635348303604</c:v>
                </c:pt>
                <c:pt idx="168">
                  <c:v>147.764412374354</c:v>
                </c:pt>
                <c:pt idx="169">
                  <c:v>147.893712243807</c:v>
                </c:pt>
                <c:pt idx="170">
                  <c:v>148.023248548899</c:v>
                </c:pt>
                <c:pt idx="171">
                  <c:v>148.153021928864</c:v>
                </c:pt>
                <c:pt idx="172">
                  <c:v>148.283033025244</c:v>
                </c:pt>
                <c:pt idx="173">
                  <c:v>148.413282481902</c:v>
                </c:pt>
                <c:pt idx="174">
                  <c:v>148.543770945026</c:v>
                </c:pt>
                <c:pt idx="175">
                  <c:v>148.674499063146</c:v>
                </c:pt>
                <c:pt idx="176">
                  <c:v>148.805467487142</c:v>
                </c:pt>
                <c:pt idx="177">
                  <c:v>148.936676870255</c:v>
                </c:pt>
                <c:pt idx="178">
                  <c:v>149.068127868095</c:v>
                </c:pt>
                <c:pt idx="179">
                  <c:v>149.199821138657</c:v>
                </c:pt>
                <c:pt idx="180">
                  <c:v>149.331757342327</c:v>
                </c:pt>
                <c:pt idx="181">
                  <c:v>149.463937141898</c:v>
                </c:pt>
                <c:pt idx="182">
                  <c:v>149.596361202574</c:v>
                </c:pt>
                <c:pt idx="183">
                  <c:v>149.729030191988</c:v>
                </c:pt>
                <c:pt idx="184">
                  <c:v>149.861944780208</c:v>
                </c:pt>
                <c:pt idx="185">
                  <c:v>149.995105639751</c:v>
                </c:pt>
                <c:pt idx="186">
                  <c:v>150.128513445593</c:v>
                </c:pt>
                <c:pt idx="187">
                  <c:v>150.262168875181</c:v>
                </c:pt>
                <c:pt idx="188">
                  <c:v>150.396072608443</c:v>
                </c:pt>
                <c:pt idx="189">
                  <c:v>150.530225327801</c:v>
                </c:pt>
                <c:pt idx="190">
                  <c:v>150.664627718182</c:v>
                </c:pt>
                <c:pt idx="191">
                  <c:v>150.799280467028</c:v>
                </c:pt>
                <c:pt idx="192">
                  <c:v>150.934184264308</c:v>
                </c:pt>
                <c:pt idx="193">
                  <c:v>151.069339802534</c:v>
                </c:pt>
                <c:pt idx="194">
                  <c:v>151.204747776765</c:v>
                </c:pt>
                <c:pt idx="195">
                  <c:v>151.340408884624</c:v>
                </c:pt>
                <c:pt idx="196">
                  <c:v>151.47632382631</c:v>
                </c:pt>
                <c:pt idx="197">
                  <c:v>151.612493304608</c:v>
                </c:pt>
                <c:pt idx="198">
                  <c:v>151.7489180249</c:v>
                </c:pt>
                <c:pt idx="199">
                  <c:v>151.885598695179</c:v>
                </c:pt>
                <c:pt idx="200">
                  <c:v>152.022536026062</c:v>
                </c:pt>
                <c:pt idx="201">
                  <c:v>152.1597307308</c:v>
                </c:pt>
                <c:pt idx="202">
                  <c:v>152.297183525289</c:v>
                </c:pt>
                <c:pt idx="203">
                  <c:v>152.434895128087</c:v>
                </c:pt>
                <c:pt idx="204">
                  <c:v>152.572866260422</c:v>
                </c:pt>
                <c:pt idx="205">
                  <c:v>152.711097646207</c:v>
                </c:pt>
                <c:pt idx="206">
                  <c:v>152.849590012051</c:v>
                </c:pt>
                <c:pt idx="207">
                  <c:v>152.988344087271</c:v>
                </c:pt>
                <c:pt idx="208">
                  <c:v>153.127360603907</c:v>
                </c:pt>
                <c:pt idx="209">
                  <c:v>153.266640296734</c:v>
                </c:pt>
                <c:pt idx="210">
                  <c:v>153.406183903271</c:v>
                </c:pt>
                <c:pt idx="211">
                  <c:v>153.545992163802</c:v>
                </c:pt>
                <c:pt idx="212">
                  <c:v>153.686065821379</c:v>
                </c:pt>
                <c:pt idx="213">
                  <c:v>153.826405621844</c:v>
                </c:pt>
                <c:pt idx="214">
                  <c:v>153.967012313835</c:v>
                </c:pt>
                <c:pt idx="215">
                  <c:v>154.107886648803</c:v>
                </c:pt>
                <c:pt idx="216">
                  <c:v>154.249029381026</c:v>
                </c:pt>
                <c:pt idx="217">
                  <c:v>154.390441267618</c:v>
                </c:pt>
                <c:pt idx="218">
                  <c:v>154.532123068547</c:v>
                </c:pt>
                <c:pt idx="219">
                  <c:v>154.674075546646</c:v>
                </c:pt>
                <c:pt idx="220">
                  <c:v>154.816299467627</c:v>
                </c:pt>
                <c:pt idx="221">
                  <c:v>154.958795600093</c:v>
                </c:pt>
                <c:pt idx="222">
                  <c:v>155.101564715556</c:v>
                </c:pt>
                <c:pt idx="223">
                  <c:v>155.244607588446</c:v>
                </c:pt>
                <c:pt idx="224">
                  <c:v>155.387924996128</c:v>
                </c:pt>
                <c:pt idx="225">
                  <c:v>155.531517718913</c:v>
                </c:pt>
                <c:pt idx="226">
                  <c:v>155.675386540076</c:v>
                </c:pt>
                <c:pt idx="227">
                  <c:v>155.819532245866</c:v>
                </c:pt>
                <c:pt idx="228">
                  <c:v>155.963955625522</c:v>
                </c:pt>
                <c:pt idx="229">
                  <c:v>156.108657471288</c:v>
                </c:pt>
                <c:pt idx="230">
                  <c:v>156.253638578427</c:v>
                </c:pt>
                <c:pt idx="231">
                  <c:v>156.398899745232</c:v>
                </c:pt>
                <c:pt idx="232">
                  <c:v>156.544441773047</c:v>
                </c:pt>
                <c:pt idx="233">
                  <c:v>156.690265466276</c:v>
                </c:pt>
                <c:pt idx="234">
                  <c:v>156.836371632398</c:v>
                </c:pt>
                <c:pt idx="235">
                  <c:v>156.982761081985</c:v>
                </c:pt>
                <c:pt idx="236">
                  <c:v>157.129434628715</c:v>
                </c:pt>
                <c:pt idx="237">
                  <c:v>157.276393089388</c:v>
                </c:pt>
                <c:pt idx="238">
                  <c:v>157.423637283936</c:v>
                </c:pt>
                <c:pt idx="239">
                  <c:v>157.571168035446</c:v>
                </c:pt>
                <c:pt idx="240">
                  <c:v>157.718986170169</c:v>
                </c:pt>
                <c:pt idx="241">
                  <c:v>157.867092517538</c:v>
                </c:pt>
                <c:pt idx="242">
                  <c:v>158.015487910182</c:v>
                </c:pt>
                <c:pt idx="243">
                  <c:v>158.164173183943</c:v>
                </c:pt>
                <c:pt idx="244">
                  <c:v>158.31314917789</c:v>
                </c:pt>
                <c:pt idx="245">
                  <c:v>158.462416734335</c:v>
                </c:pt>
                <c:pt idx="246">
                  <c:v>158.611976698848</c:v>
                </c:pt>
                <c:pt idx="247">
                  <c:v>158.761829920277</c:v>
                </c:pt>
                <c:pt idx="248">
                  <c:v>158.911977250756</c:v>
                </c:pt>
                <c:pt idx="249">
                  <c:v>159.062419545728</c:v>
                </c:pt>
                <c:pt idx="250">
                  <c:v>159.213157663959</c:v>
                </c:pt>
                <c:pt idx="251">
                  <c:v>159.364192467552</c:v>
                </c:pt>
                <c:pt idx="252">
                  <c:v>159.515524821964</c:v>
                </c:pt>
                <c:pt idx="253">
                  <c:v>159.667155596027</c:v>
                </c:pt>
                <c:pt idx="254">
                  <c:v>159.819085661957</c:v>
                </c:pt>
                <c:pt idx="255">
                  <c:v>159.971315895376</c:v>
                </c:pt>
                <c:pt idx="256">
                  <c:v>160.123847175326</c:v>
                </c:pt>
                <c:pt idx="257">
                  <c:v>160.276680384287</c:v>
                </c:pt>
                <c:pt idx="258">
                  <c:v>160.429816408192</c:v>
                </c:pt>
                <c:pt idx="259">
                  <c:v>160.583256136447</c:v>
                </c:pt>
                <c:pt idx="260">
                  <c:v>160.737000461945</c:v>
                </c:pt>
                <c:pt idx="261">
                  <c:v>160.891050281085</c:v>
                </c:pt>
                <c:pt idx="262">
                  <c:v>161.045406493789</c:v>
                </c:pt>
                <c:pt idx="263">
                  <c:v>161.200070003517</c:v>
                </c:pt>
                <c:pt idx="264">
                  <c:v>161.355041717289</c:v>
                </c:pt>
                <c:pt idx="265">
                  <c:v>161.510322545698</c:v>
                </c:pt>
                <c:pt idx="266">
                  <c:v>161.665913402929</c:v>
                </c:pt>
                <c:pt idx="267">
                  <c:v>161.821815206778</c:v>
                </c:pt>
                <c:pt idx="268">
                  <c:v>161.978028878671</c:v>
                </c:pt>
                <c:pt idx="269">
                  <c:v>162.134555343676</c:v>
                </c:pt>
                <c:pt idx="270">
                  <c:v>162.291395530528</c:v>
                </c:pt>
                <c:pt idx="271">
                  <c:v>162.448550371643</c:v>
                </c:pt>
                <c:pt idx="272">
                  <c:v>162.606020803138</c:v>
                </c:pt>
                <c:pt idx="273">
                  <c:v>162.763807764848</c:v>
                </c:pt>
                <c:pt idx="274">
                  <c:v>162.921912200346</c:v>
                </c:pt>
                <c:pt idx="275">
                  <c:v>163.080335056961</c:v>
                </c:pt>
                <c:pt idx="276">
                  <c:v>163.239077285795</c:v>
                </c:pt>
                <c:pt idx="277">
                  <c:v>163.398139841747</c:v>
                </c:pt>
                <c:pt idx="278">
                  <c:v>163.557523683524</c:v>
                </c:pt>
                <c:pt idx="279">
                  <c:v>163.717229773668</c:v>
                </c:pt>
                <c:pt idx="280">
                  <c:v>163.877259078569</c:v>
                </c:pt>
                <c:pt idx="281">
                  <c:v>164.037612568487</c:v>
                </c:pt>
                <c:pt idx="282">
                  <c:v>164.198291217574</c:v>
                </c:pt>
                <c:pt idx="283">
                  <c:v>164.359296003887</c:v>
                </c:pt>
                <c:pt idx="284">
                  <c:v>164.520627909413</c:v>
                </c:pt>
                <c:pt idx="285">
                  <c:v>164.682287920089</c:v>
                </c:pt>
                <c:pt idx="286">
                  <c:v>164.844277025816</c:v>
                </c:pt>
                <c:pt idx="287">
                  <c:v>165.006596220485</c:v>
                </c:pt>
                <c:pt idx="288">
                  <c:v>165.169246501996</c:v>
                </c:pt>
                <c:pt idx="289">
                  <c:v>165.332228872276</c:v>
                </c:pt>
                <c:pt idx="290">
                  <c:v>165.4955443373</c:v>
                </c:pt>
                <c:pt idx="291">
                  <c:v>165.659193907113</c:v>
                </c:pt>
                <c:pt idx="292">
                  <c:v>165.823178595849</c:v>
                </c:pt>
                <c:pt idx="293">
                  <c:v>165.987499421754</c:v>
                </c:pt>
                <c:pt idx="294">
                  <c:v>166.152157407203</c:v>
                </c:pt>
                <c:pt idx="295">
                  <c:v>166.317153578724</c:v>
                </c:pt>
                <c:pt idx="296">
                  <c:v>166.482488967018</c:v>
                </c:pt>
                <c:pt idx="297">
                  <c:v>166.648164606982</c:v>
                </c:pt>
                <c:pt idx="298">
                  <c:v>166.814181537728</c:v>
                </c:pt>
                <c:pt idx="299">
                  <c:v>166.980540802603</c:v>
                </c:pt>
                <c:pt idx="300">
                  <c:v>167.147243449216</c:v>
                </c:pt>
                <c:pt idx="301">
                  <c:v>167.314290529456</c:v>
                </c:pt>
                <c:pt idx="302">
                  <c:v>167.481683099514</c:v>
                </c:pt>
                <c:pt idx="303">
                  <c:v>167.649422219906</c:v>
                </c:pt>
                <c:pt idx="304">
                  <c:v>167.817508955495</c:v>
                </c:pt>
                <c:pt idx="305">
                  <c:v>167.985944375512</c:v>
                </c:pt>
                <c:pt idx="306">
                  <c:v>168.15472955358</c:v>
                </c:pt>
                <c:pt idx="307">
                  <c:v>168.323865567737</c:v>
                </c:pt>
                <c:pt idx="308">
                  <c:v>168.493353500457</c:v>
                </c:pt>
                <c:pt idx="309">
                  <c:v>168.663194438673</c:v>
                </c:pt>
                <c:pt idx="310">
                  <c:v>168.833389473801</c:v>
                </c:pt>
                <c:pt idx="311">
                  <c:v>169.003939701763</c:v>
                </c:pt>
                <c:pt idx="312">
                  <c:v>169.174846223011</c:v>
                </c:pt>
                <c:pt idx="313">
                  <c:v>169.346110142547</c:v>
                </c:pt>
                <c:pt idx="314">
                  <c:v>169.517732569951</c:v>
                </c:pt>
                <c:pt idx="315">
                  <c:v>169.689714619401</c:v>
                </c:pt>
                <c:pt idx="316">
                  <c:v>169.8620574097</c:v>
                </c:pt>
                <c:pt idx="317">
                  <c:v>170.034762064299</c:v>
                </c:pt>
                <c:pt idx="318">
                  <c:v>170.207829711318</c:v>
                </c:pt>
                <c:pt idx="319">
                  <c:v>170.381261483576</c:v>
                </c:pt>
                <c:pt idx="320">
                  <c:v>170.555058518611</c:v>
                </c:pt>
                <c:pt idx="321">
                  <c:v>170.729221958706</c:v>
                </c:pt>
                <c:pt idx="322">
                  <c:v>170.903752950914</c:v>
                </c:pt>
                <c:pt idx="323">
                  <c:v>171.078652647083</c:v>
                </c:pt>
                <c:pt idx="324">
                  <c:v>171.253922203881</c:v>
                </c:pt>
                <c:pt idx="325">
                  <c:v>171.429562782821</c:v>
                </c:pt>
                <c:pt idx="326">
                  <c:v>171.605575550285</c:v>
                </c:pt>
                <c:pt idx="327">
                  <c:v>171.781961677553</c:v>
                </c:pt>
                <c:pt idx="328">
                  <c:v>171.958722340827</c:v>
                </c:pt>
                <c:pt idx="329">
                  <c:v>172.135858721255</c:v>
                </c:pt>
                <c:pt idx="330">
                  <c:v>172.313372004958</c:v>
                </c:pt>
                <c:pt idx="331">
                  <c:v>172.49126338306</c:v>
                </c:pt>
                <c:pt idx="332">
                  <c:v>172.669534051708</c:v>
                </c:pt>
                <c:pt idx="333">
                  <c:v>172.848185212104</c:v>
                </c:pt>
                <c:pt idx="334">
                  <c:v>173.027218070528</c:v>
                </c:pt>
                <c:pt idx="335">
                  <c:v>173.206633838368</c:v>
                </c:pt>
                <c:pt idx="336">
                  <c:v>173.386433732143</c:v>
                </c:pt>
                <c:pt idx="337">
                  <c:v>173.566618973535</c:v>
                </c:pt>
                <c:pt idx="338">
                  <c:v>173.747190789413</c:v>
                </c:pt>
                <c:pt idx="339">
                  <c:v>173.92815041186</c:v>
                </c:pt>
                <c:pt idx="340">
                  <c:v>174.109499078205</c:v>
                </c:pt>
                <c:pt idx="341">
                  <c:v>174.291238031048</c:v>
                </c:pt>
                <c:pt idx="342">
                  <c:v>174.473368518285</c:v>
                </c:pt>
                <c:pt idx="343">
                  <c:v>174.655891793144</c:v>
                </c:pt>
                <c:pt idx="344">
                  <c:v>174.838809114207</c:v>
                </c:pt>
                <c:pt idx="345">
                  <c:v>175.022121745439</c:v>
                </c:pt>
                <c:pt idx="346">
                  <c:v>175.205830956222</c:v>
                </c:pt>
                <c:pt idx="347">
                  <c:v>175.389938021379</c:v>
                </c:pt>
                <c:pt idx="348">
                  <c:v>175.574444221203</c:v>
                </c:pt>
                <c:pt idx="349">
                  <c:v>175.759350841492</c:v>
                </c:pt>
                <c:pt idx="350">
                  <c:v>175.94465917357</c:v>
                </c:pt>
                <c:pt idx="351">
                  <c:v>176.130370514325</c:v>
                </c:pt>
                <c:pt idx="352">
                  <c:v>176.316486166235</c:v>
                </c:pt>
                <c:pt idx="353">
                  <c:v>176.503007437397</c:v>
                </c:pt>
                <c:pt idx="354">
                  <c:v>176.689935641561</c:v>
                </c:pt>
                <c:pt idx="355">
                  <c:v>176.877272098155</c:v>
                </c:pt>
                <c:pt idx="356">
                  <c:v>177.065018132324</c:v>
                </c:pt>
                <c:pt idx="357">
                  <c:v>177.253175074953</c:v>
                </c:pt>
                <c:pt idx="358">
                  <c:v>177.441744262702</c:v>
                </c:pt>
                <c:pt idx="359">
                  <c:v>177.630727038036</c:v>
                </c:pt>
                <c:pt idx="360">
                  <c:v>177.820124749259</c:v>
                </c:pt>
                <c:pt idx="361">
                  <c:v>178.009938750542</c:v>
                </c:pt>
                <c:pt idx="362">
                  <c:v>178.200170401959</c:v>
                </c:pt>
                <c:pt idx="363">
                  <c:v>178.390821069514</c:v>
                </c:pt>
                <c:pt idx="364">
                  <c:v>178.58189212518</c:v>
                </c:pt>
                <c:pt idx="365">
                  <c:v>178.773384946927</c:v>
                </c:pt>
                <c:pt idx="366">
                  <c:v>178.965300918753</c:v>
                </c:pt>
                <c:pt idx="367">
                  <c:v>179.157641430725</c:v>
                </c:pt>
                <c:pt idx="368">
                  <c:v>179.350407879003</c:v>
                </c:pt>
                <c:pt idx="369">
                  <c:v>179.543601665881</c:v>
                </c:pt>
                <c:pt idx="370">
                  <c:v>179.737224199813</c:v>
                </c:pt>
                <c:pt idx="371">
                  <c:v>179.931276895455</c:v>
                </c:pt>
                <c:pt idx="372">
                  <c:v>180.125761173695</c:v>
                </c:pt>
                <c:pt idx="373">
                  <c:v>180.320678461685</c:v>
                </c:pt>
                <c:pt idx="374">
                  <c:v>180.516030192882</c:v>
                </c:pt>
                <c:pt idx="375">
                  <c:v>180.711817807077</c:v>
                </c:pt>
                <c:pt idx="376">
                  <c:v>180.908042750431</c:v>
                </c:pt>
                <c:pt idx="377">
                  <c:v>181.104706475514</c:v>
                </c:pt>
                <c:pt idx="378">
                  <c:v>181.301810441337</c:v>
                </c:pt>
                <c:pt idx="379">
                  <c:v>181.499356113389</c:v>
                </c:pt>
                <c:pt idx="380">
                  <c:v>181.697344963671</c:v>
                </c:pt>
                <c:pt idx="381">
                  <c:v>181.895778470736</c:v>
                </c:pt>
                <c:pt idx="382">
                  <c:v>182.094658119723</c:v>
                </c:pt>
                <c:pt idx="383">
                  <c:v>182.293985402393</c:v>
                </c:pt>
                <c:pt idx="384">
                  <c:v>182.493761817168</c:v>
                </c:pt>
                <c:pt idx="385">
                  <c:v>182.693988869167</c:v>
                </c:pt>
                <c:pt idx="386">
                  <c:v>182.894668070244</c:v>
                </c:pt>
                <c:pt idx="387">
                  <c:v>183.095800939024</c:v>
                </c:pt>
                <c:pt idx="388">
                  <c:v>183.297389000946</c:v>
                </c:pt>
                <c:pt idx="389">
                  <c:v>183.499433788293</c:v>
                </c:pt>
                <c:pt idx="390">
                  <c:v>183.701936840238</c:v>
                </c:pt>
                <c:pt idx="391">
                  <c:v>183.90489970288</c:v>
                </c:pt>
                <c:pt idx="392">
                  <c:v>184.108323929281</c:v>
                </c:pt>
                <c:pt idx="393">
                  <c:v>184.312211079508</c:v>
                </c:pt>
                <c:pt idx="394">
                  <c:v>184.516562720672</c:v>
                </c:pt>
                <c:pt idx="395">
                  <c:v>184.721380426968</c:v>
                </c:pt>
                <c:pt idx="396">
                  <c:v>184.926665779712</c:v>
                </c:pt>
                <c:pt idx="397">
                  <c:v>185.132420367385</c:v>
                </c:pt>
                <c:pt idx="398">
                  <c:v>185.338645785675</c:v>
                </c:pt>
                <c:pt idx="399">
                  <c:v>185.545343637511</c:v>
                </c:pt>
                <c:pt idx="400">
                  <c:v>185.752515533111</c:v>
                </c:pt>
                <c:pt idx="401">
                  <c:v>185.960163090022</c:v>
                </c:pt>
                <c:pt idx="402">
                  <c:v>186.168287933157</c:v>
                </c:pt>
                <c:pt idx="403">
                  <c:v>186.376891694843</c:v>
                </c:pt>
                <c:pt idx="404">
                  <c:v>186.585976014862</c:v>
                </c:pt>
                <c:pt idx="405">
                  <c:v>186.795542540491</c:v>
                </c:pt>
                <c:pt idx="406">
                  <c:v>187.005592926546</c:v>
                </c:pt>
                <c:pt idx="407">
                  <c:v>187.216128835426</c:v>
                </c:pt>
                <c:pt idx="408">
                  <c:v>187.427151937158</c:v>
                </c:pt>
                <c:pt idx="409">
                  <c:v>187.638663909437</c:v>
                </c:pt>
                <c:pt idx="410">
                  <c:v>187.850666437671</c:v>
                </c:pt>
                <c:pt idx="411">
                  <c:v>188.063161215029</c:v>
                </c:pt>
                <c:pt idx="412">
                  <c:v>188.276149942482</c:v>
                </c:pt>
                <c:pt idx="413">
                  <c:v>188.489634328847</c:v>
                </c:pt>
                <c:pt idx="414">
                  <c:v>188.703616090838</c:v>
                </c:pt>
                <c:pt idx="415">
                  <c:v>188.918096953105</c:v>
                </c:pt>
                <c:pt idx="416">
                  <c:v>189.133078648285</c:v>
                </c:pt>
                <c:pt idx="417">
                  <c:v>189.348562917044</c:v>
                </c:pt>
                <c:pt idx="418">
                  <c:v>189.564551508128</c:v>
                </c:pt>
                <c:pt idx="419">
                  <c:v>189.781046178406</c:v>
                </c:pt>
                <c:pt idx="420">
                  <c:v>189.99804869292</c:v>
                </c:pt>
                <c:pt idx="421">
                  <c:v>190.215560824931</c:v>
                </c:pt>
                <c:pt idx="422">
                  <c:v>190.433584355967</c:v>
                </c:pt>
                <c:pt idx="423">
                  <c:v>190.652121075873</c:v>
                </c:pt>
                <c:pt idx="424">
                  <c:v>190.871172782856</c:v>
                </c:pt>
                <c:pt idx="425">
                  <c:v>191.090741283539</c:v>
                </c:pt>
                <c:pt idx="426">
                  <c:v>191.310828393004</c:v>
                </c:pt>
                <c:pt idx="427">
                  <c:v>191.531435934848</c:v>
                </c:pt>
                <c:pt idx="428">
                  <c:v>191.752565741227</c:v>
                </c:pt>
                <c:pt idx="429">
                  <c:v>191.974219652912</c:v>
                </c:pt>
                <c:pt idx="430">
                  <c:v>192.196399519336</c:v>
                </c:pt>
                <c:pt idx="431">
                  <c:v>192.419107198645</c:v>
                </c:pt>
                <c:pt idx="432">
                  <c:v>192.642344557751</c:v>
                </c:pt>
                <c:pt idx="433">
                  <c:v>192.866113472382</c:v>
                </c:pt>
                <c:pt idx="434">
                  <c:v>193.090415827138</c:v>
                </c:pt>
                <c:pt idx="435">
                  <c:v>193.315253515537</c:v>
                </c:pt>
                <c:pt idx="436">
                  <c:v>193.540628440073</c:v>
                </c:pt>
                <c:pt idx="437">
                  <c:v>193.766542512268</c:v>
                </c:pt>
                <c:pt idx="438">
                  <c:v>193.992997652726</c:v>
                </c:pt>
                <c:pt idx="439">
                  <c:v>194.219995791185</c:v>
                </c:pt>
                <c:pt idx="440">
                  <c:v>194.447538866572</c:v>
                </c:pt>
                <c:pt idx="441">
                  <c:v>194.67562882706</c:v>
                </c:pt>
                <c:pt idx="442">
                  <c:v>194.904267630122</c:v>
                </c:pt>
                <c:pt idx="443">
                  <c:v>195.133457242584</c:v>
                </c:pt>
                <c:pt idx="444">
                  <c:v>195.363199640684</c:v>
                </c:pt>
                <c:pt idx="445">
                  <c:v>195.593496810129</c:v>
                </c:pt>
                <c:pt idx="446">
                  <c:v>195.824350746149</c:v>
                </c:pt>
                <c:pt idx="447">
                  <c:v>196.055763453554</c:v>
                </c:pt>
                <c:pt idx="448">
                  <c:v>196.287736946795</c:v>
                </c:pt>
                <c:pt idx="449">
                  <c:v>196.52027325002</c:v>
                </c:pt>
                <c:pt idx="450">
                  <c:v>196.75337439713</c:v>
                </c:pt>
                <c:pt idx="451">
                  <c:v>196.987042431843</c:v>
                </c:pt>
                <c:pt idx="452">
                  <c:v>197.221279407749</c:v>
                </c:pt>
                <c:pt idx="453">
                  <c:v>197.456087388371</c:v>
                </c:pt>
                <c:pt idx="454">
                  <c:v>197.691468447227</c:v>
                </c:pt>
                <c:pt idx="455">
                  <c:v>197.927424667886</c:v>
                </c:pt>
                <c:pt idx="456">
                  <c:v>198.163958144034</c:v>
                </c:pt>
                <c:pt idx="457">
                  <c:v>198.401070979533</c:v>
                </c:pt>
                <c:pt idx="458">
                  <c:v>198.638765288484</c:v>
                </c:pt>
                <c:pt idx="459">
                  <c:v>198.877043195285</c:v>
                </c:pt>
                <c:pt idx="460">
                  <c:v>199.115906834703</c:v>
                </c:pt>
                <c:pt idx="461">
                  <c:v>199.355358351926</c:v>
                </c:pt>
                <c:pt idx="462">
                  <c:v>199.595399902637</c:v>
                </c:pt>
                <c:pt idx="463">
                  <c:v>199.83603365307</c:v>
                </c:pt>
                <c:pt idx="464">
                  <c:v>200.07726178008</c:v>
                </c:pt>
                <c:pt idx="465">
                  <c:v>200.319086471207</c:v>
                </c:pt>
                <c:pt idx="466">
                  <c:v>200.56150992474</c:v>
                </c:pt>
                <c:pt idx="467">
                  <c:v>200.804534349783</c:v>
                </c:pt>
                <c:pt idx="468">
                  <c:v>201.048161966326</c:v>
                </c:pt>
                <c:pt idx="469">
                  <c:v>201.292395005307</c:v>
                </c:pt>
                <c:pt idx="470">
                  <c:v>201.53723570868</c:v>
                </c:pt>
                <c:pt idx="471">
                  <c:v>201.782686329486</c:v>
                </c:pt>
                <c:pt idx="472">
                  <c:v>202.028749131921</c:v>
                </c:pt>
                <c:pt idx="473">
                  <c:v>202.275426391402</c:v>
                </c:pt>
                <c:pt idx="474">
                  <c:v>202.522720394641</c:v>
                </c:pt>
                <c:pt idx="475">
                  <c:v>202.770633439712</c:v>
                </c:pt>
                <c:pt idx="476">
                  <c:v>203.019167836123</c:v>
                </c:pt>
                <c:pt idx="477">
                  <c:v>203.268325904886</c:v>
                </c:pt>
                <c:pt idx="478">
                  <c:v>203.51810997859</c:v>
                </c:pt>
                <c:pt idx="479">
                  <c:v>203.768522401474</c:v>
                </c:pt>
                <c:pt idx="480">
                  <c:v>204.019565529497</c:v>
                </c:pt>
                <c:pt idx="481">
                  <c:v>204.271241730413</c:v>
                </c:pt>
                <c:pt idx="482">
                  <c:v>204.523553383847</c:v>
                </c:pt>
                <c:pt idx="483">
                  <c:v>204.776502881365</c:v>
                </c:pt>
                <c:pt idx="484">
                  <c:v>205.030092626553</c:v>
                </c:pt>
                <c:pt idx="485">
                  <c:v>205.284325035089</c:v>
                </c:pt>
                <c:pt idx="486">
                  <c:v>205.539202534824</c:v>
                </c:pt>
                <c:pt idx="487">
                  <c:v>205.794727565853</c:v>
                </c:pt>
                <c:pt idx="488">
                  <c:v>206.050902580597</c:v>
                </c:pt>
                <c:pt idx="489">
                  <c:v>206.307730043878</c:v>
                </c:pt>
                <c:pt idx="490">
                  <c:v>206.565212433</c:v>
                </c:pt>
                <c:pt idx="491">
                  <c:v>206.823352237825</c:v>
                </c:pt>
                <c:pt idx="492">
                  <c:v>207.082151960856</c:v>
                </c:pt>
                <c:pt idx="493">
                  <c:v>207.341614117313</c:v>
                </c:pt>
                <c:pt idx="494">
                  <c:v>207.601741235221</c:v>
                </c:pt>
                <c:pt idx="495">
                  <c:v>207.862535855482</c:v>
                </c:pt>
                <c:pt idx="496">
                  <c:v>208.124000531966</c:v>
                </c:pt>
                <c:pt idx="497">
                  <c:v>208.386137831589</c:v>
                </c:pt>
                <c:pt idx="498">
                  <c:v>208.648950334397</c:v>
                </c:pt>
                <c:pt idx="499">
                  <c:v>208.91244063365</c:v>
                </c:pt>
                <c:pt idx="500">
                  <c:v>209.176611335909</c:v>
                </c:pt>
                <c:pt idx="501">
                  <c:v>209.441465061118</c:v>
                </c:pt>
                <c:pt idx="502">
                  <c:v>209.707004442693</c:v>
                </c:pt>
                <c:pt idx="503">
                  <c:v>209.973232127605</c:v>
                </c:pt>
                <c:pt idx="504">
                  <c:v>210.240150776473</c:v>
                </c:pt>
                <c:pt idx="505">
                  <c:v>210.507763063646</c:v>
                </c:pt>
                <c:pt idx="506">
                  <c:v>210.776071677295</c:v>
                </c:pt>
                <c:pt idx="507">
                  <c:v>211.045079319503</c:v>
                </c:pt>
                <c:pt idx="508">
                  <c:v>211.314788706352</c:v>
                </c:pt>
                <c:pt idx="509">
                  <c:v>211.585202568018</c:v>
                </c:pt>
                <c:pt idx="510">
                  <c:v>211.856323648857</c:v>
                </c:pt>
                <c:pt idx="511">
                  <c:v>212.128154707504</c:v>
                </c:pt>
                <c:pt idx="512">
                  <c:v>212.40069851696</c:v>
                </c:pt>
                <c:pt idx="513">
                  <c:v>212.673957864688</c:v>
                </c:pt>
                <c:pt idx="514">
                  <c:v>212.947935552709</c:v>
                </c:pt>
                <c:pt idx="515">
                  <c:v>213.222634397694</c:v>
                </c:pt>
                <c:pt idx="516">
                  <c:v>213.498057231063</c:v>
                </c:pt>
                <c:pt idx="517">
                  <c:v>213.774206899079</c:v>
                </c:pt>
                <c:pt idx="518">
                  <c:v>214.051086262946</c:v>
                </c:pt>
                <c:pt idx="519">
                  <c:v>214.328698198908</c:v>
                </c:pt>
                <c:pt idx="520">
                  <c:v>214.607045598349</c:v>
                </c:pt>
                <c:pt idx="521">
                  <c:v>214.88613136789</c:v>
                </c:pt>
                <c:pt idx="522">
                  <c:v>215.165958429491</c:v>
                </c:pt>
                <c:pt idx="523">
                  <c:v>215.446529720551</c:v>
                </c:pt>
                <c:pt idx="524">
                  <c:v>215.727848194015</c:v>
                </c:pt>
                <c:pt idx="525">
                  <c:v>216.00991681847</c:v>
                </c:pt>
                <c:pt idx="526">
                  <c:v>216.292738578251</c:v>
                </c:pt>
                <c:pt idx="527">
                  <c:v>216.57631647355</c:v>
                </c:pt>
                <c:pt idx="528">
                  <c:v>216.860653520516</c:v>
                </c:pt>
                <c:pt idx="529">
                  <c:v>217.145752751363</c:v>
                </c:pt>
                <c:pt idx="530">
                  <c:v>217.431617214478</c:v>
                </c:pt>
                <c:pt idx="531">
                  <c:v>217.718249974528</c:v>
                </c:pt>
                <c:pt idx="532">
                  <c:v>218.005654112568</c:v>
                </c:pt>
                <c:pt idx="533">
                  <c:v>218.293832726154</c:v>
                </c:pt>
                <c:pt idx="534">
                  <c:v>218.58278892945</c:v>
                </c:pt>
                <c:pt idx="535">
                  <c:v>218.87252585334</c:v>
                </c:pt>
                <c:pt idx="536">
                  <c:v>219.163046645543</c:v>
                </c:pt>
                <c:pt idx="537">
                  <c:v>219.454354470724</c:v>
                </c:pt>
                <c:pt idx="538">
                  <c:v>219.746452510607</c:v>
                </c:pt>
                <c:pt idx="539">
                  <c:v>220.039343964095</c:v>
                </c:pt>
                <c:pt idx="540">
                  <c:v>220.333032047379</c:v>
                </c:pt>
                <c:pt idx="541">
                  <c:v>220.627519994062</c:v>
                </c:pt>
                <c:pt idx="542">
                  <c:v>220.922811055272</c:v>
                </c:pt>
                <c:pt idx="543">
                  <c:v>221.218908499784</c:v>
                </c:pt>
                <c:pt idx="544">
                  <c:v>221.515815614138</c:v>
                </c:pt>
                <c:pt idx="545">
                  <c:v>221.813535702759</c:v>
                </c:pt>
                <c:pt idx="546">
                  <c:v>222.112072088083</c:v>
                </c:pt>
                <c:pt idx="547">
                  <c:v>222.411428110674</c:v>
                </c:pt>
                <c:pt idx="548">
                  <c:v>222.711607129355</c:v>
                </c:pt>
                <c:pt idx="549">
                  <c:v>223.012612521324</c:v>
                </c:pt>
                <c:pt idx="550">
                  <c:v>223.314447682288</c:v>
                </c:pt>
                <c:pt idx="551">
                  <c:v>223.617116026586</c:v>
                </c:pt>
                <c:pt idx="552">
                  <c:v>223.920620987317</c:v>
                </c:pt>
                <c:pt idx="553">
                  <c:v>224.224966016471</c:v>
                </c:pt>
                <c:pt idx="554">
                  <c:v>224.530154585055</c:v>
                </c:pt>
                <c:pt idx="555">
                  <c:v>224.83619018323</c:v>
                </c:pt>
                <c:pt idx="556">
                  <c:v>225.143076320438</c:v>
                </c:pt>
                <c:pt idx="557">
                  <c:v>225.450816525538</c:v>
                </c:pt>
                <c:pt idx="558">
                  <c:v>225.759414346941</c:v>
                </c:pt>
                <c:pt idx="559">
                  <c:v>226.068873352743</c:v>
                </c:pt>
                <c:pt idx="560">
                  <c:v>226.379197130864</c:v>
                </c:pt>
                <c:pt idx="561">
                  <c:v>226.690389289187</c:v>
                </c:pt>
                <c:pt idx="562">
                  <c:v>227.00245345569</c:v>
                </c:pt>
                <c:pt idx="563">
                  <c:v>227.315393278597</c:v>
                </c:pt>
                <c:pt idx="564">
                  <c:v>227.62921242651</c:v>
                </c:pt>
                <c:pt idx="565">
                  <c:v>227.943914588558</c:v>
                </c:pt>
                <c:pt idx="566">
                  <c:v>228.259503474533</c:v>
                </c:pt>
                <c:pt idx="567">
                  <c:v>228.575982815046</c:v>
                </c:pt>
                <c:pt idx="568">
                  <c:v>228.893356361663</c:v>
                </c:pt>
                <c:pt idx="569">
                  <c:v>229.211627887057</c:v>
                </c:pt>
                <c:pt idx="570">
                  <c:v>229.530801185156</c:v>
                </c:pt>
                <c:pt idx="571">
                  <c:v>229.850880071295</c:v>
                </c:pt>
                <c:pt idx="572">
                  <c:v>230.171868382361</c:v>
                </c:pt>
                <c:pt idx="573">
                  <c:v>230.493769976954</c:v>
                </c:pt>
                <c:pt idx="574">
                  <c:v>230.816588735533</c:v>
                </c:pt>
                <c:pt idx="575">
                  <c:v>231.140328560575</c:v>
                </c:pt>
                <c:pt idx="576">
                  <c:v>231.464993376732</c:v>
                </c:pt>
                <c:pt idx="577">
                  <c:v>231.790587130986</c:v>
                </c:pt>
                <c:pt idx="578">
                  <c:v>232.11711379281</c:v>
                </c:pt>
                <c:pt idx="579">
                  <c:v>232.444577354327</c:v>
                </c:pt>
                <c:pt idx="580">
                  <c:v>232.772981830475</c:v>
                </c:pt>
                <c:pt idx="581">
                  <c:v>233.102331259165</c:v>
                </c:pt>
                <c:pt idx="582">
                  <c:v>233.43262970145</c:v>
                </c:pt>
                <c:pt idx="583">
                  <c:v>233.76388124169</c:v>
                </c:pt>
                <c:pt idx="584">
                  <c:v>234.096089987716</c:v>
                </c:pt>
                <c:pt idx="585">
                  <c:v>234.429260071005</c:v>
                </c:pt>
                <c:pt idx="586">
                  <c:v>234.763395646845</c:v>
                </c:pt>
                <c:pt idx="587">
                  <c:v>235.09850089451</c:v>
                </c:pt>
                <c:pt idx="588">
                  <c:v>235.434580017432</c:v>
                </c:pt>
                <c:pt idx="589">
                  <c:v>235.771637243375</c:v>
                </c:pt>
                <c:pt idx="590">
                  <c:v>236.109676824613</c:v>
                </c:pt>
                <c:pt idx="591">
                  <c:v>236.448703038107</c:v>
                </c:pt>
                <c:pt idx="592">
                  <c:v>236.788720185686</c:v>
                </c:pt>
                <c:pt idx="593">
                  <c:v>237.129732594224</c:v>
                </c:pt>
                <c:pt idx="594">
                  <c:v>237.471744615828</c:v>
                </c:pt>
                <c:pt idx="595">
                  <c:v>237.814760628015</c:v>
                </c:pt>
                <c:pt idx="596">
                  <c:v>238.158785033907</c:v>
                </c:pt>
                <c:pt idx="597">
                  <c:v>238.503822262411</c:v>
                </c:pt>
                <c:pt idx="598">
                  <c:v>238.849876768409</c:v>
                </c:pt>
                <c:pt idx="599">
                  <c:v>239.196953032954</c:v>
                </c:pt>
                <c:pt idx="600">
                  <c:v>239.545055563456</c:v>
                </c:pt>
                <c:pt idx="601">
                  <c:v>239.894188893879</c:v>
                </c:pt>
                <c:pt idx="602">
                  <c:v>240.244357584937</c:v>
                </c:pt>
                <c:pt idx="603">
                  <c:v>240.595566224291</c:v>
                </c:pt>
                <c:pt idx="604">
                  <c:v>240.947819426749</c:v>
                </c:pt>
                <c:pt idx="605">
                  <c:v>241.301121834466</c:v>
                </c:pt>
                <c:pt idx="606">
                  <c:v>241.655478117147</c:v>
                </c:pt>
                <c:pt idx="607">
                  <c:v>242.010892972253</c:v>
                </c:pt>
                <c:pt idx="608">
                  <c:v>242.367371125206</c:v>
                </c:pt>
                <c:pt idx="609">
                  <c:v>242.724917329599</c:v>
                </c:pt>
                <c:pt idx="610">
                  <c:v>243.083536367403</c:v>
                </c:pt>
                <c:pt idx="611">
                  <c:v>243.443233049184</c:v>
                </c:pt>
                <c:pt idx="612">
                  <c:v>243.804012214312</c:v>
                </c:pt>
                <c:pt idx="613">
                  <c:v>244.16587873118</c:v>
                </c:pt>
                <c:pt idx="614">
                  <c:v>244.528837497422</c:v>
                </c:pt>
                <c:pt idx="615">
                  <c:v>244.892893440132</c:v>
                </c:pt>
                <c:pt idx="616">
                  <c:v>245.258051516084</c:v>
                </c:pt>
                <c:pt idx="617">
                  <c:v>245.624316711959</c:v>
                </c:pt>
                <c:pt idx="618">
                  <c:v>245.99169404457</c:v>
                </c:pt>
                <c:pt idx="619">
                  <c:v>246.360188561088</c:v>
                </c:pt>
                <c:pt idx="620">
                  <c:v>246.729805339275</c:v>
                </c:pt>
                <c:pt idx="621">
                  <c:v>247.100549487714</c:v>
                </c:pt>
                <c:pt idx="622">
                  <c:v>247.472426146043</c:v>
                </c:pt>
                <c:pt idx="623">
                  <c:v>247.845440485192</c:v>
                </c:pt>
                <c:pt idx="624">
                  <c:v>248.219597707624</c:v>
                </c:pt>
                <c:pt idx="625">
                  <c:v>248.594903047571</c:v>
                </c:pt>
                <c:pt idx="626">
                  <c:v>248.97136177128</c:v>
                </c:pt>
                <c:pt idx="627">
                  <c:v>249.348979177256</c:v>
                </c:pt>
                <c:pt idx="628">
                  <c:v>249.727760596513</c:v>
                </c:pt>
                <c:pt idx="629">
                  <c:v>250.107711392821</c:v>
                </c:pt>
                <c:pt idx="630">
                  <c:v>250.488836962956</c:v>
                </c:pt>
                <c:pt idx="631">
                  <c:v>250.871142736958</c:v>
                </c:pt>
                <c:pt idx="632">
                  <c:v>251.254634178389</c:v>
                </c:pt>
                <c:pt idx="633">
                  <c:v>251.639316784585</c:v>
                </c:pt>
                <c:pt idx="634">
                  <c:v>252.025196086924</c:v>
                </c:pt>
                <c:pt idx="635">
                  <c:v>252.412277651088</c:v>
                </c:pt>
                <c:pt idx="636">
                  <c:v>252.800567077328</c:v>
                </c:pt>
                <c:pt idx="637">
                  <c:v>253.190070000734</c:v>
                </c:pt>
                <c:pt idx="638">
                  <c:v>253.580792091507</c:v>
                </c:pt>
                <c:pt idx="639">
                  <c:v>253.972739055232</c:v>
                </c:pt>
                <c:pt idx="640">
                  <c:v>254.365916633152</c:v>
                </c:pt>
                <c:pt idx="641">
                  <c:v>254.760330602453</c:v>
                </c:pt>
                <c:pt idx="642">
                  <c:v>255.15598677654</c:v>
                </c:pt>
                <c:pt idx="643">
                  <c:v>255.552891005324</c:v>
                </c:pt>
                <c:pt idx="644">
                  <c:v>255.951049175509</c:v>
                </c:pt>
                <c:pt idx="645">
                  <c:v>256.35046721088</c:v>
                </c:pt>
                <c:pt idx="646">
                  <c:v>256.751151072596</c:v>
                </c:pt>
                <c:pt idx="647">
                  <c:v>257.15310675949</c:v>
                </c:pt>
                <c:pt idx="648">
                  <c:v>257.556340308357</c:v>
                </c:pt>
                <c:pt idx="649">
                  <c:v>257.960857794265</c:v>
                </c:pt>
                <c:pt idx="650">
                  <c:v>258.366665330853</c:v>
                </c:pt>
                <c:pt idx="651">
                  <c:v>258.773769070638</c:v>
                </c:pt>
                <c:pt idx="652">
                  <c:v>259.182175205328</c:v>
                </c:pt>
                <c:pt idx="653">
                  <c:v>259.59188996613</c:v>
                </c:pt>
                <c:pt idx="654">
                  <c:v>260.002919624068</c:v>
                </c:pt>
                <c:pt idx="655">
                  <c:v>260.415270490302</c:v>
                </c:pt>
                <c:pt idx="656">
                  <c:v>260.828948916447</c:v>
                </c:pt>
                <c:pt idx="657">
                  <c:v>261.243961294902</c:v>
                </c:pt>
                <c:pt idx="658">
                  <c:v>261.660314059173</c:v>
                </c:pt>
                <c:pt idx="659">
                  <c:v>262.078013684207</c:v>
                </c:pt>
                <c:pt idx="660">
                  <c:v>262.497066686726</c:v>
                </c:pt>
                <c:pt idx="661">
                  <c:v>262.917479625562</c:v>
                </c:pt>
                <c:pt idx="662">
                  <c:v>263.339259102002</c:v>
                </c:pt>
                <c:pt idx="663">
                  <c:v>263.762411760128</c:v>
                </c:pt>
                <c:pt idx="664">
                  <c:v>264.186944287167</c:v>
                </c:pt>
                <c:pt idx="665">
                  <c:v>264.612863413839</c:v>
                </c:pt>
                <c:pt idx="666">
                  <c:v>265.040175914715</c:v>
                </c:pt>
                <c:pt idx="667">
                  <c:v>265.468888608572</c:v>
                </c:pt>
                <c:pt idx="668">
                  <c:v>265.899008358753</c:v>
                </c:pt>
                <c:pt idx="669">
                  <c:v>266.330542073536</c:v>
                </c:pt>
                <c:pt idx="670">
                  <c:v>266.763496706498</c:v>
                </c:pt>
                <c:pt idx="671">
                  <c:v>267.19787925689</c:v>
                </c:pt>
                <c:pt idx="672">
                  <c:v>267.63369677001</c:v>
                </c:pt>
                <c:pt idx="673">
                  <c:v>268.070956337584</c:v>
                </c:pt>
                <c:pt idx="674">
                  <c:v>268.509665098149</c:v>
                </c:pt>
                <c:pt idx="675">
                  <c:v>268.94983023744</c:v>
                </c:pt>
                <c:pt idx="676">
                  <c:v>269.39145898878</c:v>
                </c:pt>
                <c:pt idx="677">
                  <c:v>269.834558633472</c:v>
                </c:pt>
                <c:pt idx="678">
                  <c:v>270.279136501206</c:v>
                </c:pt>
                <c:pt idx="679">
                  <c:v>270.72519997045</c:v>
                </c:pt>
                <c:pt idx="680">
                  <c:v>271.172756468866</c:v>
                </c:pt>
                <c:pt idx="681">
                  <c:v>271.621813473717</c:v>
                </c:pt>
                <c:pt idx="682">
                  <c:v>272.072378512279</c:v>
                </c:pt>
                <c:pt idx="683">
                  <c:v>272.524459162266</c:v>
                </c:pt>
                <c:pt idx="684">
                  <c:v>272.978063052246</c:v>
                </c:pt>
                <c:pt idx="685">
                  <c:v>273.433197862077</c:v>
                </c:pt>
                <c:pt idx="686">
                  <c:v>273.889871323329</c:v>
                </c:pt>
                <c:pt idx="687">
                  <c:v>274.348091219728</c:v>
                </c:pt>
                <c:pt idx="688">
                  <c:v>274.807865387591</c:v>
                </c:pt>
                <c:pt idx="689">
                  <c:v>275.269201716275</c:v>
                </c:pt>
                <c:pt idx="690">
                  <c:v>275.732108148624</c:v>
                </c:pt>
                <c:pt idx="691">
                  <c:v>276.196592681425</c:v>
                </c:pt>
                <c:pt idx="692">
                  <c:v>276.662663365864</c:v>
                </c:pt>
                <c:pt idx="693">
                  <c:v>277.130328307991</c:v>
                </c:pt>
                <c:pt idx="694">
                  <c:v>277.599595669189</c:v>
                </c:pt>
                <c:pt idx="695">
                  <c:v>278.070473666645</c:v>
                </c:pt>
                <c:pt idx="696">
                  <c:v>278.54297057383</c:v>
                </c:pt>
                <c:pt idx="697">
                  <c:v>279.017094720978</c:v>
                </c:pt>
                <c:pt idx="698">
                  <c:v>279.492854495579</c:v>
                </c:pt>
                <c:pt idx="699">
                  <c:v>279.970258342866</c:v>
                </c:pt>
                <c:pt idx="700">
                  <c:v>280.449314766318</c:v>
                </c:pt>
                <c:pt idx="701">
                  <c:v>280.93003232816</c:v>
                </c:pt>
                <c:pt idx="702">
                  <c:v>281.41241964987</c:v>
                </c:pt>
                <c:pt idx="703">
                  <c:v>281.896485412696</c:v>
                </c:pt>
                <c:pt idx="704">
                  <c:v>282.382238358173</c:v>
                </c:pt>
                <c:pt idx="705">
                  <c:v>282.869687288647</c:v>
                </c:pt>
                <c:pt idx="706">
                  <c:v>283.358841067805</c:v>
                </c:pt>
                <c:pt idx="707">
                  <c:v>283.849708621209</c:v>
                </c:pt>
                <c:pt idx="708">
                  <c:v>284.34229893684</c:v>
                </c:pt>
                <c:pt idx="709">
                  <c:v>284.836621065643</c:v>
                </c:pt>
                <c:pt idx="710">
                  <c:v>285.332684122077</c:v>
                </c:pt>
                <c:pt idx="711">
                  <c:v>285.830497284675</c:v>
                </c:pt>
                <c:pt idx="712">
                  <c:v>286.330069796612</c:v>
                </c:pt>
                <c:pt idx="713">
                  <c:v>286.831410966267</c:v>
                </c:pt>
                <c:pt idx="714">
                  <c:v>287.334530167805</c:v>
                </c:pt>
                <c:pt idx="715">
                  <c:v>287.839436841758</c:v>
                </c:pt>
                <c:pt idx="716">
                  <c:v>288.34614049561</c:v>
                </c:pt>
                <c:pt idx="717">
                  <c:v>288.854650704399</c:v>
                </c:pt>
                <c:pt idx="718">
                  <c:v>289.364977111308</c:v>
                </c:pt>
                <c:pt idx="719">
                  <c:v>289.877129428282</c:v>
                </c:pt>
                <c:pt idx="720">
                  <c:v>290.391117436636</c:v>
                </c:pt>
                <c:pt idx="721">
                  <c:v>290.906950987676</c:v>
                </c:pt>
                <c:pt idx="722">
                  <c:v>291.42464000333</c:v>
                </c:pt>
                <c:pt idx="723">
                  <c:v>291.944194476777</c:v>
                </c:pt>
                <c:pt idx="724">
                  <c:v>292.465624473091</c:v>
                </c:pt>
                <c:pt idx="725">
                  <c:v>292.988940129888</c:v>
                </c:pt>
                <c:pt idx="726">
                  <c:v>293.514151657978</c:v>
                </c:pt>
                <c:pt idx="727">
                  <c:v>294.041269342034</c:v>
                </c:pt>
                <c:pt idx="728">
                  <c:v>294.570303541251</c:v>
                </c:pt>
                <c:pt idx="729">
                  <c:v>295.101264690031</c:v>
                </c:pt>
                <c:pt idx="730">
                  <c:v>295.634163298662</c:v>
                </c:pt>
                <c:pt idx="731">
                  <c:v>296.16900995401</c:v>
                </c:pt>
                <c:pt idx="732">
                  <c:v>296.705815320219</c:v>
                </c:pt>
                <c:pt idx="733">
                  <c:v>297.244590139416</c:v>
                </c:pt>
                <c:pt idx="734">
                  <c:v>297.785345232425</c:v>
                </c:pt>
                <c:pt idx="735">
                  <c:v>298.32809149949</c:v>
                </c:pt>
                <c:pt idx="736">
                  <c:v>298.872839921004</c:v>
                </c:pt>
                <c:pt idx="737">
                  <c:v>299.419601558249</c:v>
                </c:pt>
                <c:pt idx="738">
                  <c:v>299.968387554139</c:v>
                </c:pt>
                <c:pt idx="739">
                  <c:v>300.519209133977</c:v>
                </c:pt>
                <c:pt idx="740">
                  <c:v>301.072077606218</c:v>
                </c:pt>
                <c:pt idx="741">
                  <c:v>301.627004363236</c:v>
                </c:pt>
                <c:pt idx="742">
                  <c:v>302.184000882112</c:v>
                </c:pt>
                <c:pt idx="743">
                  <c:v>302.743078725415</c:v>
                </c:pt>
                <c:pt idx="744">
                  <c:v>303.304249542002</c:v>
                </c:pt>
                <c:pt idx="745">
                  <c:v>303.867525067828</c:v>
                </c:pt>
                <c:pt idx="746">
                  <c:v>304.432917126754</c:v>
                </c:pt>
                <c:pt idx="747">
                  <c:v>305.000437631381</c:v>
                </c:pt>
                <c:pt idx="748">
                  <c:v>305.570098583876</c:v>
                </c:pt>
                <c:pt idx="749">
                  <c:v>306.141912076819</c:v>
                </c:pt>
                <c:pt idx="750">
                  <c:v>306.715890294055</c:v>
                </c:pt>
                <c:pt idx="751">
                  <c:v>307.292045511558</c:v>
                </c:pt>
                <c:pt idx="752">
                  <c:v>307.870390098302</c:v>
                </c:pt>
                <c:pt idx="753">
                  <c:v>308.450936517145</c:v>
                </c:pt>
                <c:pt idx="754">
                  <c:v>309.033697325717</c:v>
                </c:pt>
                <c:pt idx="755">
                  <c:v>309.61868517733</c:v>
                </c:pt>
                <c:pt idx="756">
                  <c:v>310.205912821883</c:v>
                </c:pt>
                <c:pt idx="757">
                  <c:v>310.795393106793</c:v>
                </c:pt>
                <c:pt idx="758">
                  <c:v>311.387138977922</c:v>
                </c:pt>
                <c:pt idx="759">
                  <c:v>311.981163480527</c:v>
                </c:pt>
                <c:pt idx="760">
                  <c:v>312.577479760213</c:v>
                </c:pt>
                <c:pt idx="761">
                  <c:v>313.176101063901</c:v>
                </c:pt>
                <c:pt idx="762">
                  <c:v>313.777040740806</c:v>
                </c:pt>
                <c:pt idx="763">
                  <c:v>314.380312243424</c:v>
                </c:pt>
                <c:pt idx="764">
                  <c:v>314.985929128537</c:v>
                </c:pt>
                <c:pt idx="765">
                  <c:v>315.59390505822</c:v>
                </c:pt>
                <c:pt idx="766">
                  <c:v>316.204253800871</c:v>
                </c:pt>
                <c:pt idx="767">
                  <c:v>316.816989232245</c:v>
                </c:pt>
                <c:pt idx="768">
                  <c:v>317.432125336499</c:v>
                </c:pt>
                <c:pt idx="769">
                  <c:v>318.049676207259</c:v>
                </c:pt>
                <c:pt idx="770">
                  <c:v>318.669656048687</c:v>
                </c:pt>
                <c:pt idx="771">
                  <c:v>319.292079176572</c:v>
                </c:pt>
                <c:pt idx="772">
                  <c:v>319.916960019425</c:v>
                </c:pt>
                <c:pt idx="773">
                  <c:v>320.544313119594</c:v>
                </c:pt>
                <c:pt idx="774">
                  <c:v>321.174153134384</c:v>
                </c:pt>
                <c:pt idx="775">
                  <c:v>321.806494837201</c:v>
                </c:pt>
                <c:pt idx="776">
                  <c:v>322.441353118699</c:v>
                </c:pt>
                <c:pt idx="777">
                  <c:v>323.078742987949</c:v>
                </c:pt>
                <c:pt idx="778">
                  <c:v>323.718679573616</c:v>
                </c:pt>
                <c:pt idx="779">
                  <c:v>324.361178125154</c:v>
                </c:pt>
                <c:pt idx="780">
                  <c:v>325.006254014011</c:v>
                </c:pt>
                <c:pt idx="781">
                  <c:v>325.653922734858</c:v>
                </c:pt>
                <c:pt idx="782">
                  <c:v>326.304199906818</c:v>
                </c:pt>
                <c:pt idx="783">
                  <c:v>326.957101274723</c:v>
                </c:pt>
                <c:pt idx="784">
                  <c:v>327.612642710382</c:v>
                </c:pt>
                <c:pt idx="785">
                  <c:v>328.27084021386</c:v>
                </c:pt>
                <c:pt idx="786">
                  <c:v>328.931709914778</c:v>
                </c:pt>
                <c:pt idx="787">
                  <c:v>329.595268073627</c:v>
                </c:pt>
                <c:pt idx="788">
                  <c:v>330.261531083098</c:v>
                </c:pt>
                <c:pt idx="789">
                  <c:v>330.930515469427</c:v>
                </c:pt>
                <c:pt idx="790">
                  <c:v>331.602237893762</c:v>
                </c:pt>
                <c:pt idx="791">
                  <c:v>332.276715153535</c:v>
                </c:pt>
                <c:pt idx="792">
                  <c:v>332.953964183866</c:v>
                </c:pt>
                <c:pt idx="793">
                  <c:v>333.63400205897</c:v>
                </c:pt>
                <c:pt idx="794">
                  <c:v>334.316845993594</c:v>
                </c:pt>
                <c:pt idx="795">
                  <c:v>335.002513344463</c:v>
                </c:pt>
                <c:pt idx="796">
                  <c:v>335.691021611744</c:v>
                </c:pt>
                <c:pt idx="797">
                  <c:v>336.382388440536</c:v>
                </c:pt>
                <c:pt idx="798">
                  <c:v>337.076631622371</c:v>
                </c:pt>
                <c:pt idx="799">
                  <c:v>337.773769096735</c:v>
                </c:pt>
                <c:pt idx="800">
                  <c:v>338.473818952611</c:v>
                </c:pt>
                <c:pt idx="801">
                  <c:v>339.17679943004</c:v>
                </c:pt>
                <c:pt idx="802">
                  <c:v>339.882728921699</c:v>
                </c:pt>
                <c:pt idx="803">
                  <c:v>340.591625974502</c:v>
                </c:pt>
                <c:pt idx="804">
                  <c:v>341.30350929122</c:v>
                </c:pt>
                <c:pt idx="805">
                  <c:v>342.018397732123</c:v>
                </c:pt>
                <c:pt idx="806">
                  <c:v>342.736310316638</c:v>
                </c:pt>
                <c:pt idx="807">
                  <c:v>343.457266225036</c:v>
                </c:pt>
                <c:pt idx="808">
                  <c:v>344.181284800132</c:v>
                </c:pt>
                <c:pt idx="809">
                  <c:v>344.908385549011</c:v>
                </c:pt>
                <c:pt idx="810">
                  <c:v>345.638588144779</c:v>
                </c:pt>
                <c:pt idx="811">
                  <c:v>346.371912428328</c:v>
                </c:pt>
                <c:pt idx="812">
                  <c:v>347.108378410133</c:v>
                </c:pt>
                <c:pt idx="813">
                  <c:v>347.848006272065</c:v>
                </c:pt>
                <c:pt idx="814">
                  <c:v>348.590816369229</c:v>
                </c:pt>
                <c:pt idx="815">
                  <c:v>349.336829231831</c:v>
                </c:pt>
                <c:pt idx="816">
                  <c:v>350.086065567061</c:v>
                </c:pt>
                <c:pt idx="817">
                  <c:v>350.838546261006</c:v>
                </c:pt>
                <c:pt idx="818">
                  <c:v>351.594292380585</c:v>
                </c:pt>
                <c:pt idx="819">
                  <c:v>352.353325175511</c:v>
                </c:pt>
                <c:pt idx="820">
                  <c:v>353.115666080279</c:v>
                </c:pt>
                <c:pt idx="821">
                  <c:v>353.881336716176</c:v>
                </c:pt>
                <c:pt idx="822">
                  <c:v>354.650358893325</c:v>
                </c:pt>
                <c:pt idx="823">
                  <c:v>355.422754612744</c:v>
                </c:pt>
                <c:pt idx="824">
                  <c:v>356.198546068446</c:v>
                </c:pt>
                <c:pt idx="825">
                  <c:v>356.977755649555</c:v>
                </c:pt>
                <c:pt idx="826">
                  <c:v>357.76040594246</c:v>
                </c:pt>
                <c:pt idx="827">
                  <c:v>358.546519732985</c:v>
                </c:pt>
                <c:pt idx="828">
                  <c:v>359.336120008602</c:v>
                </c:pt>
                <c:pt idx="829">
                  <c:v>360.129229960663</c:v>
                </c:pt>
                <c:pt idx="830">
                  <c:v>360.925872986666</c:v>
                </c:pt>
                <c:pt idx="831">
                  <c:v>361.726072692551</c:v>
                </c:pt>
                <c:pt idx="832">
                  <c:v>362.529852895025</c:v>
                </c:pt>
                <c:pt idx="833">
                  <c:v>363.337237623923</c:v>
                </c:pt>
                <c:pt idx="834">
                  <c:v>364.148251124593</c:v>
                </c:pt>
                <c:pt idx="835">
                  <c:v>364.962917860319</c:v>
                </c:pt>
                <c:pt idx="836">
                  <c:v>365.781262514779</c:v>
                </c:pt>
                <c:pt idx="837">
                  <c:v>366.603309994526</c:v>
                </c:pt>
                <c:pt idx="838">
                  <c:v>367.429085431512</c:v>
                </c:pt>
                <c:pt idx="839">
                  <c:v>368.258614185649</c:v>
                </c:pt>
                <c:pt idx="840">
                  <c:v>369.091921847387</c:v>
                </c:pt>
                <c:pt idx="841">
                  <c:v>369.929034240355</c:v>
                </c:pt>
                <c:pt idx="842">
                  <c:v>370.769977424008</c:v>
                </c:pt>
                <c:pt idx="843">
                  <c:v>371.614777696337</c:v>
                </c:pt>
                <c:pt idx="844">
                  <c:v>372.463461596598</c:v>
                </c:pt>
                <c:pt idx="845">
                  <c:v>373.316055908088</c:v>
                </c:pt>
                <c:pt idx="846">
                  <c:v>374.172587660953</c:v>
                </c:pt>
                <c:pt idx="847">
                  <c:v>375.033084135044</c:v>
                </c:pt>
                <c:pt idx="848">
                  <c:v>375.897572862801</c:v>
                </c:pt>
                <c:pt idx="849">
                  <c:v>376.76608163219</c:v>
                </c:pt>
                <c:pt idx="850">
                  <c:v>377.638638489666</c:v>
                </c:pt>
                <c:pt idx="851">
                  <c:v>378.515271743195</c:v>
                </c:pt>
                <c:pt idx="852">
                  <c:v>379.3960099653</c:v>
                </c:pt>
                <c:pt idx="853">
                  <c:v>380.280881996165</c:v>
                </c:pt>
                <c:pt idx="854">
                  <c:v>381.169916946776</c:v>
                </c:pt>
                <c:pt idx="855">
                  <c:v>382.063144202103</c:v>
                </c:pt>
                <c:pt idx="856">
                  <c:v>382.960593424336</c:v>
                </c:pt>
                <c:pt idx="857">
                  <c:v>383.862294556156</c:v>
                </c:pt>
                <c:pt idx="858">
                  <c:v>384.768277824066</c:v>
                </c:pt>
                <c:pt idx="859">
                  <c:v>385.678573741754</c:v>
                </c:pt>
                <c:pt idx="860">
                  <c:v>386.593213113516</c:v>
                </c:pt>
                <c:pt idx="861">
                  <c:v>387.512227037726</c:v>
                </c:pt>
                <c:pt idx="862">
                  <c:v>388.435646910347</c:v>
                </c:pt>
                <c:pt idx="863">
                  <c:v>389.363504428505</c:v>
                </c:pt>
                <c:pt idx="864">
                  <c:v>390.295831594108</c:v>
                </c:pt>
                <c:pt idx="865">
                  <c:v>391.232660717515</c:v>
                </c:pt>
                <c:pt idx="866">
                  <c:v>392.174024421265</c:v>
                </c:pt>
                <c:pt idx="867">
                  <c:v>393.119955643852</c:v>
                </c:pt>
                <c:pt idx="868">
                  <c:v>394.070487643566</c:v>
                </c:pt>
                <c:pt idx="869">
                  <c:v>395.025654002375</c:v>
                </c:pt>
                <c:pt idx="870">
                  <c:v>395.98548862988</c:v>
                </c:pt>
                <c:pt idx="871">
                  <c:v>396.950025767317</c:v>
                </c:pt>
                <c:pt idx="872">
                  <c:v>397.919299991618</c:v>
                </c:pt>
                <c:pt idx="873">
                  <c:v>398.893346219544</c:v>
                </c:pt>
                <c:pt idx="874">
                  <c:v>399.872199711858</c:v>
                </c:pt>
                <c:pt idx="875">
                  <c:v>400.855896077583</c:v>
                </c:pt>
                <c:pt idx="876">
                  <c:v>401.844471278304</c:v>
                </c:pt>
                <c:pt idx="877">
                  <c:v>402.83796163255</c:v>
                </c:pt>
                <c:pt idx="878">
                  <c:v>403.836403820225</c:v>
                </c:pt>
                <c:pt idx="879">
                  <c:v>404.839834887121</c:v>
                </c:pt>
                <c:pt idx="880">
                  <c:v>405.848292249486</c:v>
                </c:pt>
                <c:pt idx="881">
                  <c:v>406.861813698672</c:v>
                </c:pt>
                <c:pt idx="882">
                  <c:v>407.880437405842</c:v>
                </c:pt>
                <c:pt idx="883">
                  <c:v>408.904201926759</c:v>
                </c:pt>
                <c:pt idx="884">
                  <c:v>409.933146206637</c:v>
                </c:pt>
                <c:pt idx="885">
                  <c:v>410.967309585071</c:v>
                </c:pt>
                <c:pt idx="886">
                  <c:v>412.006731801048</c:v>
                </c:pt>
                <c:pt idx="887">
                  <c:v>413.05145299802</c:v>
                </c:pt>
                <c:pt idx="888">
                  <c:v>414.10151372907</c:v>
                </c:pt>
                <c:pt idx="889">
                  <c:v>415.156954962144</c:v>
                </c:pt>
                <c:pt idx="890">
                  <c:v>416.217818085376</c:v>
                </c:pt>
                <c:pt idx="891">
                  <c:v>417.284144912484</c:v>
                </c:pt>
                <c:pt idx="892">
                  <c:v>418.355977688257</c:v>
                </c:pt>
                <c:pt idx="893">
                  <c:v>419.433359094123</c:v>
                </c:pt>
                <c:pt idx="894">
                  <c:v>420.516332253805</c:v>
                </c:pt>
                <c:pt idx="895">
                  <c:v>421.604940739067</c:v>
                </c:pt>
                <c:pt idx="896">
                  <c:v>422.699228575546</c:v>
                </c:pt>
                <c:pt idx="897">
                  <c:v>423.799240248677</c:v>
                </c:pt>
                <c:pt idx="898">
                  <c:v>424.905020709712</c:v>
                </c:pt>
                <c:pt idx="899">
                  <c:v>426.016615381834</c:v>
                </c:pt>
                <c:pt idx="900">
                  <c:v>427.134070166365</c:v>
                </c:pt>
                <c:pt idx="901">
                  <c:v>428.257431449074</c:v>
                </c:pt>
                <c:pt idx="902">
                  <c:v>429.386746106587</c:v>
                </c:pt>
                <c:pt idx="903">
                  <c:v>430.522061512895</c:v>
                </c:pt>
                <c:pt idx="904">
                  <c:v>431.663425545969</c:v>
                </c:pt>
                <c:pt idx="905">
                  <c:v>432.810886594478</c:v>
                </c:pt>
                <c:pt idx="906">
                  <c:v>433.964493564618</c:v>
                </c:pt>
                <c:pt idx="907">
                  <c:v>435.124295887051</c:v>
                </c:pt>
                <c:pt idx="908">
                  <c:v>436.29034352395</c:v>
                </c:pt>
                <c:pt idx="909">
                  <c:v>437.462686976167</c:v>
                </c:pt>
                <c:pt idx="910">
                  <c:v>438.641377290509</c:v>
                </c:pt>
                <c:pt idx="911">
                  <c:v>439.826466067136</c:v>
                </c:pt>
                <c:pt idx="912">
                  <c:v>441.01800546708</c:v>
                </c:pt>
                <c:pt idx="913">
                  <c:v>442.21604821989</c:v>
                </c:pt>
                <c:pt idx="914">
                  <c:v>443.420647631392</c:v>
                </c:pt>
                <c:pt idx="915">
                  <c:v>444.631857591586</c:v>
                </c:pt>
                <c:pt idx="916">
                  <c:v>445.849732582672</c:v>
                </c:pt>
                <c:pt idx="917">
                  <c:v>447.074327687207</c:v>
                </c:pt>
                <c:pt idx="918">
                  <c:v>448.305698596394</c:v>
                </c:pt>
                <c:pt idx="919">
                  <c:v>449.543901618514</c:v>
                </c:pt>
                <c:pt idx="920">
                  <c:v>450.788993687498</c:v>
                </c:pt>
                <c:pt idx="921">
                  <c:v>452.041032371638</c:v>
                </c:pt>
                <c:pt idx="922">
                  <c:v>453.300075882449</c:v>
                </c:pt>
                <c:pt idx="923">
                  <c:v>454.566183083676</c:v>
                </c:pt>
                <c:pt idx="924">
                  <c:v>455.839413500456</c:v>
                </c:pt>
                <c:pt idx="925">
                  <c:v>457.119827328633</c:v>
                </c:pt>
                <c:pt idx="926">
                  <c:v>458.40748544423</c:v>
                </c:pt>
                <c:pt idx="927">
                  <c:v>459.702449413085</c:v>
                </c:pt>
                <c:pt idx="928">
                  <c:v>461.004781500648</c:v>
                </c:pt>
                <c:pt idx="929">
                  <c:v>462.31454468195</c:v>
                </c:pt>
                <c:pt idx="930">
                  <c:v>463.631802651734</c:v>
                </c:pt>
                <c:pt idx="931">
                  <c:v>464.956619834773</c:v>
                </c:pt>
                <c:pt idx="932">
                  <c:v>466.289061396353</c:v>
                </c:pt>
                <c:pt idx="933">
                  <c:v>467.629193252949</c:v>
                </c:pt>
                <c:pt idx="934">
                  <c:v>468.977082083074</c:v>
                </c:pt>
                <c:pt idx="935">
                  <c:v>470.332795338327</c:v>
                </c:pt>
                <c:pt idx="936">
                  <c:v>471.696401254632</c:v>
                </c:pt>
                <c:pt idx="937">
                  <c:v>473.067968863663</c:v>
                </c:pt>
                <c:pt idx="938">
                  <c:v>474.447568004487</c:v>
                </c:pt>
                <c:pt idx="939">
                  <c:v>475.835269335397</c:v>
                </c:pt>
                <c:pt idx="940">
                  <c:v>477.231144345961</c:v>
                </c:pt>
                <c:pt idx="941">
                  <c:v>478.635265369284</c:v>
                </c:pt>
                <c:pt idx="942">
                  <c:v>480.047705594483</c:v>
                </c:pt>
                <c:pt idx="943">
                  <c:v>481.468539079392</c:v>
                </c:pt>
                <c:pt idx="944">
                  <c:v>482.897840763485</c:v>
                </c:pt>
                <c:pt idx="945">
                  <c:v>484.335686481038</c:v>
                </c:pt>
                <c:pt idx="946">
                  <c:v>485.782152974521</c:v>
                </c:pt>
                <c:pt idx="947">
                  <c:v>487.237317908239</c:v>
                </c:pt>
                <c:pt idx="948">
                  <c:v>488.701259882212</c:v>
                </c:pt>
                <c:pt idx="949">
                  <c:v>490.174058446308</c:v>
                </c:pt>
                <c:pt idx="950">
                  <c:v>491.65579411464</c:v>
                </c:pt>
                <c:pt idx="951">
                  <c:v>493.146548380215</c:v>
                </c:pt>
                <c:pt idx="952">
                  <c:v>494.646403729858</c:v>
                </c:pt>
                <c:pt idx="953">
                  <c:v>496.15544365941</c:v>
                </c:pt>
                <c:pt idx="954">
                  <c:v>497.673752689201</c:v>
                </c:pt>
                <c:pt idx="955">
                  <c:v>499.201416379811</c:v>
                </c:pt>
                <c:pt idx="956">
                  <c:v>500.738521348127</c:v>
                </c:pt>
                <c:pt idx="957">
                  <c:v>502.285155283691</c:v>
                </c:pt>
                <c:pt idx="958">
                  <c:v>503.841406965355</c:v>
                </c:pt>
                <c:pt idx="959">
                  <c:v>505.407366278253</c:v>
                </c:pt>
                <c:pt idx="960">
                  <c:v>506.983124231085</c:v>
                </c:pt>
                <c:pt idx="961">
                  <c:v>508.568772973725</c:v>
                </c:pt>
                <c:pt idx="962">
                  <c:v>510.164405815166</c:v>
                </c:pt>
                <c:pt idx="963">
                  <c:v>511.770117241805</c:v>
                </c:pt>
                <c:pt idx="964">
                  <c:v>513.386002936067</c:v>
                </c:pt>
                <c:pt idx="965">
                  <c:v>515.012159795396</c:v>
                </c:pt>
                <c:pt idx="966">
                  <c:v>516.648685951597</c:v>
                </c:pt>
                <c:pt idx="967">
                  <c:v>518.295680790559</c:v>
                </c:pt>
                <c:pt idx="968">
                  <c:v>519.953244972349</c:v>
                </c:pt>
                <c:pt idx="969">
                  <c:v>521.621480451698</c:v>
                </c:pt>
                <c:pt idx="970">
                  <c:v>523.300490498884</c:v>
                </c:pt>
                <c:pt idx="971">
                  <c:v>524.990379721017</c:v>
                </c:pt>
                <c:pt idx="972">
                  <c:v>526.691254083743</c:v>
                </c:pt>
                <c:pt idx="973">
                  <c:v>528.403220933369</c:v>
                </c:pt>
                <c:pt idx="974">
                  <c:v>530.126389019422</c:v>
                </c:pt>
                <c:pt idx="975">
                  <c:v>531.860868517654</c:v>
                </c:pt>
                <c:pt idx="976">
                  <c:v>533.606771053499</c:v>
                </c:pt>
                <c:pt idx="977">
                  <c:v>535.364209725995</c:v>
                </c:pt>
                <c:pt idx="978">
                  <c:v>537.133299132183</c:v>
                </c:pt>
                <c:pt idx="979">
                  <c:v>538.914155391987</c:v>
                </c:pt>
                <c:pt idx="980">
                  <c:v>540.7068961736</c:v>
                </c:pt>
                <c:pt idx="981">
                  <c:v>542.511640719372</c:v>
                </c:pt>
                <c:pt idx="982">
                  <c:v>544.328509872221</c:v>
                </c:pt>
                <c:pt idx="983">
                  <c:v>546.157626102581</c:v>
                </c:pt>
                <c:pt idx="984">
                  <c:v>547.999113535896</c:v>
                </c:pt>
                <c:pt idx="985">
                  <c:v>549.853097980664</c:v>
                </c:pt>
                <c:pt idx="986">
                  <c:v>551.719706957066</c:v>
                </c:pt>
                <c:pt idx="987">
                  <c:v>553.599069726174</c:v>
                </c:pt>
                <c:pt idx="988">
                  <c:v>555.491317319761</c:v>
                </c:pt>
                <c:pt idx="989">
                  <c:v>557.396582570726</c:v>
                </c:pt>
                <c:pt idx="990">
                  <c:v>559.315000144144</c:v>
                </c:pt>
                <c:pt idx="991">
                  <c:v>561.246706568971</c:v>
                </c:pt>
                <c:pt idx="992">
                  <c:v>563.191840270399</c:v>
                </c:pt>
                <c:pt idx="993">
                  <c:v>565.15054160289</c:v>
                </c:pt>
                <c:pt idx="994">
                  <c:v>567.12295288391</c:v>
                </c:pt>
                <c:pt idx="995">
                  <c:v>569.109218428362</c:v>
                </c:pt>
                <c:pt idx="996">
                  <c:v>571.109484583754</c:v>
                </c:pt>
                <c:pt idx="997">
                  <c:v>573.123899766115</c:v>
                </c:pt>
                <c:pt idx="998">
                  <c:v>575.152614496662</c:v>
                </c:pt>
                <c:pt idx="999">
                  <c:v>577.195781439267</c:v>
                </c:pt>
                <c:pt idx="1000">
                  <c:v>579.253555438716</c:v>
                </c:pt>
                <c:pt idx="1001">
                  <c:v>581.326093559791</c:v>
                </c:pt>
                <c:pt idx="1002">
                  <c:v>583.413555127203</c:v>
                </c:pt>
                <c:pt idx="1003">
                  <c:v>585.51610176638</c:v>
                </c:pt>
                <c:pt idx="1004">
                  <c:v>587.633897445149</c:v>
                </c:pt>
                <c:pt idx="1005">
                  <c:v>589.767108516325</c:v>
                </c:pt>
                <c:pt idx="1006">
                  <c:v>591.915903761233</c:v>
                </c:pt>
                <c:pt idx="1007">
                  <c:v>594.080454434185</c:v>
                </c:pt>
                <c:pt idx="1008">
                  <c:v>596.260934307941</c:v>
                </c:pt>
                <c:pt idx="1009">
                  <c:v>598.457519720173</c:v>
                </c:pt>
                <c:pt idx="1010">
                  <c:v>600.670389620965</c:v>
                </c:pt>
                <c:pt idx="1011">
                  <c:v>602.899725621368</c:v>
                </c:pt>
                <c:pt idx="1012">
                  <c:v>605.14571204305</c:v>
                </c:pt>
                <c:pt idx="1013">
                  <c:v>607.408535969051</c:v>
                </c:pt>
                <c:pt idx="1014">
                  <c:v>609.688387295694</c:v>
                </c:pt>
                <c:pt idx="1015">
                  <c:v>611.985458785659</c:v>
                </c:pt>
                <c:pt idx="1016">
                  <c:v>614.299946122277</c:v>
                </c:pt>
                <c:pt idx="1017">
                  <c:v>616.632047965052</c:v>
                </c:pt>
                <c:pt idx="1018">
                  <c:v>618.981966006458</c:v>
                </c:pt>
                <c:pt idx="1019">
                  <c:v>621.349905030044</c:v>
                </c:pt>
                <c:pt idx="1020">
                  <c:v>623.736072969874</c:v>
                </c:pt>
                <c:pt idx="1021">
                  <c:v>626.140680971354</c:v>
                </c:pt>
                <c:pt idx="1022">
                  <c:v>628.563943453461</c:v>
                </c:pt>
                <c:pt idx="1023">
                  <c:v>631.006078172433</c:v>
                </c:pt>
                <c:pt idx="1024">
                  <c:v>633.467306286953</c:v>
                </c:pt>
                <c:pt idx="1025">
                  <c:v>635.947852424859</c:v>
                </c:pt>
                <c:pt idx="1026">
                  <c:v>638.447944751439</c:v>
                </c:pt>
                <c:pt idx="1027">
                  <c:v>640.967815039334</c:v>
                </c:pt>
                <c:pt idx="1028">
                  <c:v>643.507698740124</c:v>
                </c:pt>
                <c:pt idx="1029">
                  <c:v>646.067835057601</c:v>
                </c:pt>
                <c:pt idx="1030">
                  <c:v>648.648467022822</c:v>
                </c:pt>
                <c:pt idx="1031">
                  <c:v>651.249841570957</c:v>
                </c:pt>
                <c:pt idx="1032">
                  <c:v>653.872209620004</c:v>
                </c:pt>
                <c:pt idx="1033">
                  <c:v>656.515826151412</c:v>
                </c:pt>
                <c:pt idx="1034">
                  <c:v>659.18095029267</c:v>
                </c:pt>
                <c:pt idx="1035">
                  <c:v>661.867845401923</c:v>
                </c:pt>
                <c:pt idx="1036">
                  <c:v>664.576779154661</c:v>
                </c:pt>
                <c:pt idx="1037">
                  <c:v>667.30802363256</c:v>
                </c:pt>
                <c:pt idx="1038">
                  <c:v>670.061855414512</c:v>
                </c:pt>
                <c:pt idx="1039">
                  <c:v>672.838555669934</c:v>
                </c:pt>
                <c:pt idx="1040">
                  <c:v>675.6384102544</c:v>
                </c:pt>
                <c:pt idx="1041">
                  <c:v>678.461709807679</c:v>
                </c:pt>
                <c:pt idx="1042">
                  <c:v>681.308749854245</c:v>
                </c:pt>
                <c:pt idx="1043">
                  <c:v>684.179830906326</c:v>
                </c:pt>
                <c:pt idx="1044">
                  <c:v>687.07525856958</c:v>
                </c:pt>
                <c:pt idx="1045">
                  <c:v>689.995343651466</c:v>
                </c:pt>
                <c:pt idx="1046">
                  <c:v>692.940402272392</c:v>
                </c:pt>
                <c:pt idx="1047">
                  <c:v>695.910755979725</c:v>
                </c:pt>
                <c:pt idx="1048">
                  <c:v>698.906731864757</c:v>
                </c:pt>
                <c:pt idx="1049">
                  <c:v>701.928662682699</c:v>
                </c:pt>
                <c:pt idx="1050">
                  <c:v>704.976886975808</c:v>
                </c:pt>
                <c:pt idx="1051">
                  <c:v>708.051749199747</c:v>
                </c:pt>
                <c:pt idx="1052">
                  <c:v>711.153599853263</c:v>
                </c:pt>
                <c:pt idx="1053">
                  <c:v>714.282795611292</c:v>
                </c:pt>
                <c:pt idx="1054">
                  <c:v>717.439699461602</c:v>
                </c:pt>
                <c:pt idx="1055">
                  <c:v>720.624680845081</c:v>
                </c:pt>
                <c:pt idx="1056">
                  <c:v>723.838115799774</c:v>
                </c:pt>
                <c:pt idx="1057">
                  <c:v>727.080387108806</c:v>
                </c:pt>
                <c:pt idx="1058">
                  <c:v>730.351884452297</c:v>
                </c:pt>
                <c:pt idx="1059">
                  <c:v>733.653004563404</c:v>
                </c:pt>
                <c:pt idx="1060">
                  <c:v>736.984151388612</c:v>
                </c:pt>
                <c:pt idx="1061">
                  <c:v>740.345736252428</c:v>
                </c:pt>
                <c:pt idx="1062">
                  <c:v>743.7381780266</c:v>
                </c:pt>
                <c:pt idx="1063">
                  <c:v>747.161903304013</c:v>
                </c:pt>
                <c:pt idx="1064">
                  <c:v>750.617346577423</c:v>
                </c:pt>
                <c:pt idx="1065">
                  <c:v>754.104950423176</c:v>
                </c:pt>
                <c:pt idx="1066">
                  <c:v>757.625165690071</c:v>
                </c:pt>
                <c:pt idx="1067">
                  <c:v>761.178451693556</c:v>
                </c:pt>
                <c:pt idx="1068">
                  <c:v>764.765276415408</c:v>
                </c:pt>
                <c:pt idx="1069">
                  <c:v>768.386116709097</c:v>
                </c:pt>
                <c:pt idx="1070">
                  <c:v>772.041458511021</c:v>
                </c:pt>
                <c:pt idx="1071">
                  <c:v>775.731797057795</c:v>
                </c:pt>
                <c:pt idx="1072">
                  <c:v>779.457637109819</c:v>
                </c:pt>
                <c:pt idx="1073">
                  <c:v>783.219493181316</c:v>
                </c:pt>
                <c:pt idx="1074">
                  <c:v>787.017889777081</c:v>
                </c:pt>
                <c:pt idx="1075">
                  <c:v>790.853361636149</c:v>
                </c:pt>
                <c:pt idx="1076">
                  <c:v>794.726453982635</c:v>
                </c:pt>
                <c:pt idx="1077">
                  <c:v>798.637722783991</c:v>
                </c:pt>
                <c:pt idx="1078">
                  <c:v>802.587735016923</c:v>
                </c:pt>
                <c:pt idx="1079">
                  <c:v>806.577068941262</c:v>
                </c:pt>
                <c:pt idx="1080">
                  <c:v>810.606314382033</c:v>
                </c:pt>
                <c:pt idx="1081">
                  <c:v>814.676073020044</c:v>
                </c:pt>
                <c:pt idx="1082">
                  <c:v>818.786958691273</c:v>
                </c:pt>
                <c:pt idx="1083">
                  <c:v>822.939597695374</c:v>
                </c:pt>
                <c:pt idx="1084">
                  <c:v>827.134629113628</c:v>
                </c:pt>
                <c:pt idx="1085">
                  <c:v>831.372705136678</c:v>
                </c:pt>
                <c:pt idx="1086">
                  <c:v>835.654491402398</c:v>
                </c:pt>
                <c:pt idx="1087">
                  <c:v>839.980667344267</c:v>
                </c:pt>
                <c:pt idx="1088">
                  <c:v>844.351926550631</c:v>
                </c:pt>
                <c:pt idx="1089">
                  <c:v>848.768977135247</c:v>
                </c:pt>
                <c:pt idx="1090">
                  <c:v>853.232542119534</c:v>
                </c:pt>
                <c:pt idx="1091">
                  <c:v>857.74335982695</c:v>
                </c:pt>
                <c:pt idx="1092">
                  <c:v>862.302184289968</c:v>
                </c:pt>
                <c:pt idx="1093">
                  <c:v>866.909785670097</c:v>
                </c:pt>
                <c:pt idx="1094">
                  <c:v>871.566950691463</c:v>
                </c:pt>
                <c:pt idx="1095">
                  <c:v>876.274483088444</c:v>
                </c:pt>
                <c:pt idx="1096">
                  <c:v>881.033204067906</c:v>
                </c:pt>
                <c:pt idx="1097">
                  <c:v>885.843952786595</c:v>
                </c:pt>
                <c:pt idx="1098">
                  <c:v>890.707586844264</c:v>
                </c:pt>
                <c:pt idx="1099">
                  <c:v>895.624982793148</c:v>
                </c:pt>
                <c:pt idx="1100">
                  <c:v>900.597036664423</c:v>
                </c:pt>
                <c:pt idx="1101">
                  <c:v>905.624664512309</c:v>
                </c:pt>
                <c:pt idx="1102">
                  <c:v>910.708802976518</c:v>
                </c:pt>
                <c:pt idx="1103">
                  <c:v>915.85040986376</c:v>
                </c:pt>
                <c:pt idx="1104">
                  <c:v>921.050464749085</c:v>
                </c:pt>
                <c:pt idx="1105">
                  <c:v>926.309969597828</c:v>
                </c:pt>
                <c:pt idx="1106">
                  <c:v>931.629949409015</c:v>
                </c:pt>
                <c:pt idx="1107">
                  <c:v>937.011452881072</c:v>
                </c:pt>
                <c:pt idx="1108">
                  <c:v>942.455553100762</c:v>
                </c:pt>
                <c:pt idx="1109">
                  <c:v>947.963348256296</c:v>
                </c:pt>
                <c:pt idx="1110">
                  <c:v>953.535962375609</c:v>
                </c:pt>
                <c:pt idx="1111">
                  <c:v>959.174546090849</c:v>
                </c:pt>
                <c:pt idx="1112">
                  <c:v>964.88027743017</c:v>
                </c:pt>
                <c:pt idx="1113">
                  <c:v>970.654362637971</c:v>
                </c:pt>
                <c:pt idx="1114">
                  <c:v>976.498037024785</c:v>
                </c:pt>
                <c:pt idx="1115">
                  <c:v>982.412565848067</c:v>
                </c:pt>
                <c:pt idx="1116">
                  <c:v>988.399245225211</c:v>
                </c:pt>
                <c:pt idx="1117">
                  <c:v>994.459403080178</c:v>
                </c:pt>
                <c:pt idx="1118">
                  <c:v>1000.59440012518</c:v>
                </c:pt>
                <c:pt idx="1119">
                  <c:v>1006.80563087893</c:v>
                </c:pt>
                <c:pt idx="1120">
                  <c:v>1013.09452472313</c:v>
                </c:pt>
                <c:pt idx="1121">
                  <c:v>1019.46254699876</c:v>
                </c:pt>
                <c:pt idx="1122">
                  <c:v>1025.91120014406</c:v>
                </c:pt>
                <c:pt idx="1123">
                  <c:v>1032.44202487592</c:v>
                </c:pt>
                <c:pt idx="1124">
                  <c:v>1039.05660141683</c:v>
                </c:pt>
                <c:pt idx="1125">
                  <c:v>1045.75655076919</c:v>
                </c:pt>
                <c:pt idx="1126">
                  <c:v>1052.54353603937</c:v>
                </c:pt>
                <c:pt idx="1127">
                  <c:v>1059.41926381367</c:v>
                </c:pt>
                <c:pt idx="1128">
                  <c:v>1066.38548558851</c:v>
                </c:pt>
                <c:pt idx="1129">
                  <c:v>1073.44399925761</c:v>
                </c:pt>
                <c:pt idx="1130">
                  <c:v>1080.59665065851</c:v>
                </c:pt>
                <c:pt idx="1131">
                  <c:v>1087.84533518144</c:v>
                </c:pt>
                <c:pt idx="1132">
                  <c:v>1095.19199944339</c:v>
                </c:pt>
                <c:pt idx="1133">
                  <c:v>1102.63864303052</c:v>
                </c:pt>
                <c:pt idx="1134">
                  <c:v>1110.18732031218</c:v>
                </c:pt>
                <c:pt idx="1135">
                  <c:v>1117.84014233</c:v>
                </c:pt>
                <c:pt idx="1136">
                  <c:v>1125.59927876561</c:v>
                </c:pt>
                <c:pt idx="1137">
                  <c:v>1133.46695999109</c:v>
                </c:pt>
                <c:pt idx="1138">
                  <c:v>1141.44547920587</c:v>
                </c:pt>
                <c:pt idx="1139">
                  <c:v>1149.5371946647</c:v>
                </c:pt>
                <c:pt idx="1140">
                  <c:v>1157.74453200103</c:v>
                </c:pt>
                <c:pt idx="1141">
                  <c:v>1166.06998665073</c:v>
                </c:pt>
                <c:pt idx="1142">
                  <c:v>1174.51612638113</c:v>
                </c:pt>
                <c:pt idx="1143">
                  <c:v>1183.08559393087</c:v>
                </c:pt>
                <c:pt idx="1144">
                  <c:v>1191.78110976622</c:v>
                </c:pt>
                <c:pt idx="1145">
                  <c:v>1200.60547495985</c:v>
                </c:pt>
                <c:pt idx="1146">
                  <c:v>1209.56157419853</c:v>
                </c:pt>
                <c:pt idx="1147">
                  <c:v>1218.65237892655</c:v>
                </c:pt>
                <c:pt idx="1148">
                  <c:v>1227.88095063195</c:v>
                </c:pt>
                <c:pt idx="1149">
                  <c:v>1237.25044428334</c:v>
                </c:pt>
                <c:pt idx="1150">
                  <c:v>1246.76411192528</c:v>
                </c:pt>
                <c:pt idx="1151">
                  <c:v>1256.42530644092</c:v>
                </c:pt>
                <c:pt idx="1152">
                  <c:v>1266.23748549102</c:v>
                </c:pt>
                <c:pt idx="1153">
                  <c:v>1276.20421563904</c:v>
                </c:pt>
                <c:pt idx="1154">
                  <c:v>1286.32917667269</c:v>
                </c:pt>
                <c:pt idx="1155">
                  <c:v>1296.61616613286</c:v>
                </c:pt>
                <c:pt idx="1156">
                  <c:v>1307.0691040618</c:v>
                </c:pt>
                <c:pt idx="1157">
                  <c:v>1317.69203798278</c:v>
                </c:pt>
                <c:pt idx="1158">
                  <c:v>1328.48914812478</c:v>
                </c:pt>
                <c:pt idx="1159">
                  <c:v>1339.46475290615</c:v>
                </c:pt>
                <c:pt idx="1160">
                  <c:v>1350.62331469253</c:v>
                </c:pt>
                <c:pt idx="1161">
                  <c:v>1361.96944584503</c:v>
                </c:pt>
                <c:pt idx="1162">
                  <c:v>1373.50791507603</c:v>
                </c:pt>
                <c:pt idx="1163">
                  <c:v>1385.24365413077</c:v>
                </c:pt>
                <c:pt idx="1164">
                  <c:v>1397.18176481469</c:v>
                </c:pt>
                <c:pt idx="1165">
                  <c:v>1409.32752638734</c:v>
                </c:pt>
                <c:pt idx="1166">
                  <c:v>1421.68640334544</c:v>
                </c:pt>
                <c:pt idx="1167">
                  <c:v>1434.26405361924</c:v>
                </c:pt>
                <c:pt idx="1168">
                  <c:v>1447.06633720792</c:v>
                </c:pt>
                <c:pt idx="1169">
                  <c:v>1460.09932528181</c:v>
                </c:pt>
                <c:pt idx="1170">
                  <c:v>1473.36930978105</c:v>
                </c:pt>
                <c:pt idx="1171">
                  <c:v>1486.88281354271</c:v>
                </c:pt>
                <c:pt idx="1172">
                  <c:v>1500.6466009904</c:v>
                </c:pt>
                <c:pt idx="1173">
                  <c:v>1514.66768942336</c:v>
                </c:pt>
                <c:pt idx="1174">
                  <c:v>1528.95336094463</c:v>
                </c:pt>
                <c:pt idx="1175">
                  <c:v>1543.51117507065</c:v>
                </c:pt>
                <c:pt idx="1176">
                  <c:v>1558.34898206853</c:v>
                </c:pt>
                <c:pt idx="1177">
                  <c:v>1573.4749370701</c:v>
                </c:pt>
                <c:pt idx="1178">
                  <c:v>1588.89751501632</c:v>
                </c:pt>
                <c:pt idx="1179">
                  <c:v>1604.62552648934</c:v>
                </c:pt>
                <c:pt idx="1180">
                  <c:v>1620.66813449463</c:v>
                </c:pt>
                <c:pt idx="1181">
                  <c:v>1637.03487226009</c:v>
                </c:pt>
                <c:pt idx="1182">
                  <c:v>1653.73566212496</c:v>
                </c:pt>
                <c:pt idx="1183">
                  <c:v>1670.78083559714</c:v>
                </c:pt>
                <c:pt idx="1184">
                  <c:v>1688.181154664</c:v>
                </c:pt>
                <c:pt idx="1185">
                  <c:v>1705.94783444923</c:v>
                </c:pt>
                <c:pt idx="1186">
                  <c:v>1724.09256731586</c:v>
                </c:pt>
                <c:pt idx="1187">
                  <c:v>1742.6275485242</c:v>
                </c:pt>
                <c:pt idx="1188">
                  <c:v>1761.56550356334</c:v>
                </c:pt>
                <c:pt idx="1189">
                  <c:v>1780.91971728447</c:v>
                </c:pt>
                <c:pt idx="1190">
                  <c:v>1800.70406497666</c:v>
                </c:pt>
                <c:pt idx="1191">
                  <c:v>1820.93304553746</c:v>
                </c:pt>
                <c:pt idx="1192">
                  <c:v>1841.62181690523</c:v>
                </c:pt>
              </c:numCache>
            </c:numRef>
          </c:xVal>
          <c:yVal>
            <c:numRef>
              <c:f>'Error plots'!$J$3:$J$1195</c:f>
              <c:numCache>
                <c:formatCode>General</c:formatCode>
                <c:ptCount val="1193"/>
                <c:pt idx="0">
                  <c:v>277.9529567179</c:v>
                </c:pt>
                <c:pt idx="1">
                  <c:v>277.050055234115</c:v>
                </c:pt>
                <c:pt idx="2">
                  <c:v>277.147308768282</c:v>
                </c:pt>
                <c:pt idx="3">
                  <c:v>276.244717684215</c:v>
                </c:pt>
                <c:pt idx="4">
                  <c:v>276.34228234687</c:v>
                </c:pt>
                <c:pt idx="5">
                  <c:v>275.440003122347</c:v>
                </c:pt>
                <c:pt idx="6">
                  <c:v>274.537880377898</c:v>
                </c:pt>
                <c:pt idx="7">
                  <c:v>274.635914481928</c:v>
                </c:pt>
                <c:pt idx="8">
                  <c:v>273.734105804</c:v>
                </c:pt>
                <c:pt idx="9">
                  <c:v>273.832454714841</c:v>
                </c:pt>
                <c:pt idx="10">
                  <c:v>272.930961586346</c:v>
                </c:pt>
                <c:pt idx="11">
                  <c:v>272.029626791583</c:v>
                </c:pt>
                <c:pt idx="12">
                  <c:v>272.128450704798</c:v>
                </c:pt>
                <c:pt idx="13">
                  <c:v>271.227433701416</c:v>
                </c:pt>
                <c:pt idx="14">
                  <c:v>270.32657615805</c:v>
                </c:pt>
                <c:pt idx="15">
                  <c:v>270.425878452506</c:v>
                </c:pt>
                <c:pt idx="16">
                  <c:v>269.525340963783</c:v>
                </c:pt>
                <c:pt idx="17">
                  <c:v>269.624964072083</c:v>
                </c:pt>
                <c:pt idx="18">
                  <c:v>268.724748158811</c:v>
                </c:pt>
                <c:pt idx="19">
                  <c:v>267.824693606584</c:v>
                </c:pt>
                <c:pt idx="20">
                  <c:v>267.924800799234</c:v>
                </c:pt>
                <c:pt idx="21">
                  <c:v>267.025070121812</c:v>
                </c:pt>
                <c:pt idx="22">
                  <c:v>267.125501960593</c:v>
                </c:pt>
                <c:pt idx="23">
                  <c:v>266.226096703083</c:v>
                </c:pt>
                <c:pt idx="24">
                  <c:v>265.326854738023</c:v>
                </c:pt>
                <c:pt idx="25">
                  <c:v>265.427776455391</c:v>
                </c:pt>
                <c:pt idx="26">
                  <c:v>264.52886224641</c:v>
                </c:pt>
                <c:pt idx="27">
                  <c:v>264.630112503553</c:v>
                </c:pt>
                <c:pt idx="28">
                  <c:v>263.731527620548</c:v>
                </c:pt>
                <c:pt idx="29">
                  <c:v>262.83310799238</c:v>
                </c:pt>
                <c:pt idx="30">
                  <c:v>262.934854015299</c:v>
                </c:pt>
                <c:pt idx="31">
                  <c:v>262.036766086826</c:v>
                </c:pt>
                <c:pt idx="32">
                  <c:v>262.138844605755</c:v>
                </c:pt>
                <c:pt idx="33">
                  <c:v>261.241089972159</c:v>
                </c:pt>
                <c:pt idx="34">
                  <c:v>260.343502587397</c:v>
                </c:pt>
                <c:pt idx="35">
                  <c:v>260.446082854116</c:v>
                </c:pt>
                <c:pt idx="36">
                  <c:v>259.548831176261</c:v>
                </c:pt>
                <c:pt idx="37">
                  <c:v>258.651747959075</c:v>
                </c:pt>
                <c:pt idx="38">
                  <c:v>258.754833609105</c:v>
                </c:pt>
                <c:pt idx="39">
                  <c:v>257.858088534213</c:v>
                </c:pt>
                <c:pt idx="40">
                  <c:v>257.961513143574</c:v>
                </c:pt>
                <c:pt idx="41">
                  <c:v>257.065107847684</c:v>
                </c:pt>
                <c:pt idx="42">
                  <c:v>256.168873058368</c:v>
                </c:pt>
                <c:pt idx="43">
                  <c:v>256.27280918878</c:v>
                </c:pt>
                <c:pt idx="44">
                  <c:v>255.376916653413</c:v>
                </c:pt>
                <c:pt idx="45">
                  <c:v>255.481195868105</c:v>
                </c:pt>
                <c:pt idx="46">
                  <c:v>254.585647250037</c:v>
                </c:pt>
                <c:pt idx="47">
                  <c:v>253.690271217749</c:v>
                </c:pt>
                <c:pt idx="48">
                  <c:v>253.795068191137</c:v>
                </c:pt>
                <c:pt idx="49">
                  <c:v>252.900038591463</c:v>
                </c:pt>
                <c:pt idx="50">
                  <c:v>253.005182841358</c:v>
                </c:pt>
                <c:pt idx="51">
                  <c:v>252.110501364832</c:v>
                </c:pt>
                <c:pt idx="52">
                  <c:v>251.215994587272</c:v>
                </c:pt>
                <c:pt idx="53">
                  <c:v>251.321662935456</c:v>
                </c:pt>
                <c:pt idx="54">
                  <c:v>250.427506837552</c:v>
                </c:pt>
                <c:pt idx="55">
                  <c:v>250.533526723128</c:v>
                </c:pt>
                <c:pt idx="56">
                  <c:v>249.639723023155</c:v>
                </c:pt>
                <c:pt idx="57">
                  <c:v>248.746096170016</c:v>
                </c:pt>
                <c:pt idx="58">
                  <c:v>248.852646597507</c:v>
                </c:pt>
                <c:pt idx="59">
                  <c:v>247.959374740847</c:v>
                </c:pt>
                <c:pt idx="60">
                  <c:v>247.066281036683</c:v>
                </c:pt>
                <c:pt idx="61">
                  <c:v>247.173365923092</c:v>
                </c:pt>
                <c:pt idx="62">
                  <c:v>246.280629839594</c:v>
                </c:pt>
                <c:pt idx="63">
                  <c:v>246.38807322715</c:v>
                </c:pt>
                <c:pt idx="64">
                  <c:v>245.495696528176</c:v>
                </c:pt>
                <c:pt idx="65">
                  <c:v>244.603500186541</c:v>
                </c:pt>
                <c:pt idx="66">
                  <c:v>244.71148464758</c:v>
                </c:pt>
                <c:pt idx="67">
                  <c:v>243.819650358094</c:v>
                </c:pt>
                <c:pt idx="68">
                  <c:v>243.927997766362</c:v>
                </c:pt>
                <c:pt idx="69">
                  <c:v>243.03652732214</c:v>
                </c:pt>
                <c:pt idx="70">
                  <c:v>242.145239476675</c:v>
                </c:pt>
                <c:pt idx="71">
                  <c:v>242.254134682706</c:v>
                </c:pt>
                <c:pt idx="72">
                  <c:v>241.36321339447</c:v>
                </c:pt>
                <c:pt idx="73">
                  <c:v>241.472476067712</c:v>
                </c:pt>
                <c:pt idx="74">
                  <c:v>240.581923159687</c:v>
                </c:pt>
                <c:pt idx="75">
                  <c:v>239.69155512917</c:v>
                </c:pt>
                <c:pt idx="76">
                  <c:v>239.801372436458</c:v>
                </c:pt>
                <c:pt idx="77">
                  <c:v>238.911375543382</c:v>
                </c:pt>
                <c:pt idx="78">
                  <c:v>239.021564913307</c:v>
                </c:pt>
                <c:pt idx="79">
                  <c:v>238.131941011143</c:v>
                </c:pt>
                <c:pt idx="80">
                  <c:v>237.242504303352</c:v>
                </c:pt>
                <c:pt idx="81">
                  <c:v>237.353255257949</c:v>
                </c:pt>
                <c:pt idx="82">
                  <c:v>236.464194344515</c:v>
                </c:pt>
                <c:pt idx="83">
                  <c:v>235.575322034197</c:v>
                </c:pt>
                <c:pt idx="84">
                  <c:v>235.686638799722</c:v>
                </c:pt>
                <c:pt idx="85">
                  <c:v>234.798145115398</c:v>
                </c:pt>
                <c:pt idx="86">
                  <c:v>234.909841457121</c:v>
                </c:pt>
                <c:pt idx="87">
                  <c:v>234.021728302385</c:v>
                </c:pt>
                <c:pt idx="88">
                  <c:v>233.133806130286</c:v>
                </c:pt>
                <c:pt idx="89">
                  <c:v>233.246075421528</c:v>
                </c:pt>
                <c:pt idx="90">
                  <c:v>232.358536658434</c:v>
                </c:pt>
                <c:pt idx="91">
                  <c:v>232.471190324947</c:v>
                </c:pt>
                <c:pt idx="92">
                  <c:v>231.584036906642</c:v>
                </c:pt>
                <c:pt idx="93">
                  <c:v>230.697076890729</c:v>
                </c:pt>
                <c:pt idx="94">
                  <c:v>230.810310766062</c:v>
                </c:pt>
                <c:pt idx="95">
                  <c:v>229.923739023147</c:v>
                </c:pt>
                <c:pt idx="96">
                  <c:v>230.037362154145</c:v>
                </c:pt>
                <c:pt idx="97">
                  <c:v>229.151180652883</c:v>
                </c:pt>
                <c:pt idx="98">
                  <c:v>228.26519501486</c:v>
                </c:pt>
                <c:pt idx="99">
                  <c:v>228.379405737251</c:v>
                </c:pt>
                <c:pt idx="100">
                  <c:v>227.49381331892</c:v>
                </c:pt>
                <c:pt idx="101">
                  <c:v>227.608418260421</c:v>
                </c:pt>
                <c:pt idx="102">
                  <c:v>226.723221064009</c:v>
                </c:pt>
                <c:pt idx="103">
                  <c:v>225.838222233648</c:v>
                </c:pt>
                <c:pt idx="104">
                  <c:v>225.953422275014</c:v>
                </c:pt>
                <c:pt idx="105">
                  <c:v>225.068821695505</c:v>
                </c:pt>
                <c:pt idx="106">
                  <c:v>224.18442100425</c:v>
                </c:pt>
                <c:pt idx="107">
                  <c:v>224.300220712112</c:v>
                </c:pt>
                <c:pt idx="108">
                  <c:v>223.416221331701</c:v>
                </c:pt>
                <c:pt idx="109">
                  <c:v>223.532423377375</c:v>
                </c:pt>
                <c:pt idx="110">
                  <c:v>222.648827365254</c:v>
                </c:pt>
                <c:pt idx="111">
                  <c:v>221.765433813221</c:v>
                </c:pt>
                <c:pt idx="112">
                  <c:v>221.882243240935</c:v>
                </c:pt>
                <c:pt idx="113">
                  <c:v>220.999256169838</c:v>
                </c:pt>
                <c:pt idx="114">
                  <c:v>221.116473123157</c:v>
                </c:pt>
                <c:pt idx="115">
                  <c:v>220.23389462592</c:v>
                </c:pt>
                <c:pt idx="116">
                  <c:v>219.351521204956</c:v>
                </c:pt>
                <c:pt idx="117">
                  <c:v>219.469353388909</c:v>
                </c:pt>
                <c:pt idx="118">
                  <c:v>218.587391708243</c:v>
                </c:pt>
                <c:pt idx="119">
                  <c:v>218.705636695247</c:v>
                </c:pt>
                <c:pt idx="120">
                  <c:v>217.82408888405</c:v>
                </c:pt>
                <c:pt idx="121">
                  <c:v>216.942748810621</c:v>
                </c:pt>
                <c:pt idx="122">
                  <c:v>217.061617012783</c:v>
                </c:pt>
                <c:pt idx="123">
                  <c:v>216.180694030219</c:v>
                </c:pt>
                <c:pt idx="124">
                  <c:v>215.299980404478</c:v>
                </c:pt>
                <c:pt idx="125">
                  <c:v>215.419476678985</c:v>
                </c:pt>
                <c:pt idx="126">
                  <c:v>214.53918339905</c:v>
                </c:pt>
                <c:pt idx="127">
                  <c:v>214.659101111876</c:v>
                </c:pt>
                <c:pt idx="128">
                  <c:v>213.779230366563</c:v>
                </c:pt>
                <c:pt idx="129">
                  <c:v>212.899571714123</c:v>
                </c:pt>
                <c:pt idx="130">
                  <c:v>213.020125707484</c:v>
                </c:pt>
                <c:pt idx="131">
                  <c:v>212.140892901498</c:v>
                </c:pt>
                <c:pt idx="132">
                  <c:v>212.261873852952</c:v>
                </c:pt>
                <c:pt idx="133">
                  <c:v>211.383069120574</c:v>
                </c:pt>
                <c:pt idx="134">
                  <c:v>210.504479265043</c:v>
                </c:pt>
                <c:pt idx="135">
                  <c:v>210.626104848998</c:v>
                </c:pt>
                <c:pt idx="136">
                  <c:v>209.747946437043</c:v>
                </c:pt>
                <c:pt idx="137">
                  <c:v>209.870004595762</c:v>
                </c:pt>
                <c:pt idx="138">
                  <c:v>208.992279893721</c:v>
                </c:pt>
                <c:pt idx="139">
                  <c:v>208.114772901479</c:v>
                </c:pt>
                <c:pt idx="140">
                  <c:v>208.237484191601</c:v>
                </c:pt>
                <c:pt idx="141">
                  <c:v>207.360414338659</c:v>
                </c:pt>
                <c:pt idx="142">
                  <c:v>207.483563919247</c:v>
                </c:pt>
                <c:pt idx="143">
                  <c:v>206.606933511988</c:v>
                </c:pt>
                <c:pt idx="144">
                  <c:v>205.730523697542</c:v>
                </c:pt>
                <c:pt idx="145">
                  <c:v>205.854335058616</c:v>
                </c:pt>
                <c:pt idx="146">
                  <c:v>204.978368179973</c:v>
                </c:pt>
                <c:pt idx="147">
                  <c:v>204.10262364844</c:v>
                </c:pt>
                <c:pt idx="148">
                  <c:v>204.227102052919</c:v>
                </c:pt>
                <c:pt idx="149">
                  <c:v>203.351803984394</c:v>
                </c:pt>
                <c:pt idx="150">
                  <c:v>203.476730035943</c:v>
                </c:pt>
                <c:pt idx="151">
                  <c:v>202.601880802743</c:v>
                </c:pt>
                <c:pt idx="152">
                  <c:v>201.727256882085</c:v>
                </c:pt>
                <c:pt idx="153">
                  <c:v>201.852858873377</c:v>
                </c:pt>
                <c:pt idx="154">
                  <c:v>200.97868737816</c:v>
                </c:pt>
                <c:pt idx="155">
                  <c:v>201.104743000111</c:v>
                </c:pt>
                <c:pt idx="156">
                  <c:v>200.231026345059</c:v>
                </c:pt>
                <c:pt idx="157">
                  <c:v>199.357538020988</c:v>
                </c:pt>
                <c:pt idx="158">
                  <c:v>199.484278638052</c:v>
                </c:pt>
                <c:pt idx="159">
                  <c:v>198.611248808581</c:v>
                </c:pt>
                <c:pt idx="160">
                  <c:v>198.738449147094</c:v>
                </c:pt>
                <c:pt idx="161">
                  <c:v>197.865880270306</c:v>
                </c:pt>
                <c:pt idx="162">
                  <c:v>196.993542797138</c:v>
                </c:pt>
                <c:pt idx="163">
                  <c:v>197.12143734873</c:v>
                </c:pt>
                <c:pt idx="164">
                  <c:v>196.249564548446</c:v>
                </c:pt>
                <c:pt idx="165">
                  <c:v>196.377925021888</c:v>
                </c:pt>
                <c:pt idx="166">
                  <c:v>195.506519396906</c:v>
                </c:pt>
                <c:pt idx="167">
                  <c:v>194.635348303604</c:v>
                </c:pt>
                <c:pt idx="168">
                  <c:v>194.764412374354</c:v>
                </c:pt>
                <c:pt idx="169">
                  <c:v>193.893712243807</c:v>
                </c:pt>
                <c:pt idx="170">
                  <c:v>193.023248548899</c:v>
                </c:pt>
                <c:pt idx="171">
                  <c:v>193.153021928864</c:v>
                </c:pt>
                <c:pt idx="172">
                  <c:v>192.283033025244</c:v>
                </c:pt>
                <c:pt idx="173">
                  <c:v>192.413282481902</c:v>
                </c:pt>
                <c:pt idx="174">
                  <c:v>191.543770945026</c:v>
                </c:pt>
                <c:pt idx="175">
                  <c:v>190.674499063146</c:v>
                </c:pt>
                <c:pt idx="176">
                  <c:v>190.805467487142</c:v>
                </c:pt>
                <c:pt idx="177">
                  <c:v>189.936676870255</c:v>
                </c:pt>
                <c:pt idx="178">
                  <c:v>190.068127868095</c:v>
                </c:pt>
                <c:pt idx="179">
                  <c:v>189.199821138657</c:v>
                </c:pt>
                <c:pt idx="180">
                  <c:v>188.331757342327</c:v>
                </c:pt>
                <c:pt idx="181">
                  <c:v>188.463937141898</c:v>
                </c:pt>
                <c:pt idx="182">
                  <c:v>187.596361202574</c:v>
                </c:pt>
                <c:pt idx="183">
                  <c:v>187.729030191988</c:v>
                </c:pt>
                <c:pt idx="184">
                  <c:v>186.861944780208</c:v>
                </c:pt>
                <c:pt idx="185">
                  <c:v>185.995105639751</c:v>
                </c:pt>
                <c:pt idx="186">
                  <c:v>186.128513445593</c:v>
                </c:pt>
                <c:pt idx="187">
                  <c:v>185.262168875181</c:v>
                </c:pt>
                <c:pt idx="188">
                  <c:v>185.396072608443</c:v>
                </c:pt>
                <c:pt idx="189">
                  <c:v>184.530225327801</c:v>
                </c:pt>
                <c:pt idx="190">
                  <c:v>183.664627718182</c:v>
                </c:pt>
                <c:pt idx="191">
                  <c:v>183.799280467028</c:v>
                </c:pt>
                <c:pt idx="192">
                  <c:v>182.934184264308</c:v>
                </c:pt>
                <c:pt idx="193">
                  <c:v>182.069339802534</c:v>
                </c:pt>
                <c:pt idx="194">
                  <c:v>182.204747776765</c:v>
                </c:pt>
                <c:pt idx="195">
                  <c:v>181.340408884624</c:v>
                </c:pt>
                <c:pt idx="196">
                  <c:v>181.47632382631</c:v>
                </c:pt>
                <c:pt idx="197">
                  <c:v>180.612493304608</c:v>
                </c:pt>
                <c:pt idx="198">
                  <c:v>179.7489180249</c:v>
                </c:pt>
                <c:pt idx="199">
                  <c:v>179.885598695179</c:v>
                </c:pt>
                <c:pt idx="200">
                  <c:v>179.022536026062</c:v>
                </c:pt>
                <c:pt idx="201">
                  <c:v>179.1597307308</c:v>
                </c:pt>
                <c:pt idx="202">
                  <c:v>178.297183525289</c:v>
                </c:pt>
                <c:pt idx="203">
                  <c:v>177.434895128087</c:v>
                </c:pt>
                <c:pt idx="204">
                  <c:v>177.572866260422</c:v>
                </c:pt>
                <c:pt idx="205">
                  <c:v>176.711097646207</c:v>
                </c:pt>
                <c:pt idx="206">
                  <c:v>176.849590012051</c:v>
                </c:pt>
                <c:pt idx="207">
                  <c:v>175.988344087271</c:v>
                </c:pt>
                <c:pt idx="208">
                  <c:v>175.127360603907</c:v>
                </c:pt>
                <c:pt idx="209">
                  <c:v>175.266640296734</c:v>
                </c:pt>
                <c:pt idx="210">
                  <c:v>174.406183903271</c:v>
                </c:pt>
                <c:pt idx="211">
                  <c:v>174.545992163802</c:v>
                </c:pt>
                <c:pt idx="212">
                  <c:v>173.686065821379</c:v>
                </c:pt>
                <c:pt idx="213">
                  <c:v>172.826405621844</c:v>
                </c:pt>
                <c:pt idx="214">
                  <c:v>172.967012313835</c:v>
                </c:pt>
                <c:pt idx="215">
                  <c:v>172.107886648803</c:v>
                </c:pt>
                <c:pt idx="216">
                  <c:v>171.249029381026</c:v>
                </c:pt>
                <c:pt idx="217">
                  <c:v>171.390441267618</c:v>
                </c:pt>
                <c:pt idx="218">
                  <c:v>170.532123068547</c:v>
                </c:pt>
                <c:pt idx="219">
                  <c:v>170.674075546646</c:v>
                </c:pt>
                <c:pt idx="220">
                  <c:v>169.816299467627</c:v>
                </c:pt>
                <c:pt idx="221">
                  <c:v>168.958795600093</c:v>
                </c:pt>
                <c:pt idx="222">
                  <c:v>169.101564715556</c:v>
                </c:pt>
                <c:pt idx="223">
                  <c:v>168.244607588446</c:v>
                </c:pt>
                <c:pt idx="224">
                  <c:v>168.387924996128</c:v>
                </c:pt>
                <c:pt idx="225">
                  <c:v>167.531517718913</c:v>
                </c:pt>
                <c:pt idx="226">
                  <c:v>166.675386540076</c:v>
                </c:pt>
                <c:pt idx="227">
                  <c:v>166.819532245866</c:v>
                </c:pt>
                <c:pt idx="228">
                  <c:v>165.963955625522</c:v>
                </c:pt>
                <c:pt idx="229">
                  <c:v>166.108657471288</c:v>
                </c:pt>
                <c:pt idx="230">
                  <c:v>165.253638578427</c:v>
                </c:pt>
                <c:pt idx="231">
                  <c:v>164.398899745232</c:v>
                </c:pt>
                <c:pt idx="232">
                  <c:v>164.544441773047</c:v>
                </c:pt>
                <c:pt idx="233">
                  <c:v>163.690265466276</c:v>
                </c:pt>
                <c:pt idx="234">
                  <c:v>163.836371632397</c:v>
                </c:pt>
                <c:pt idx="235">
                  <c:v>162.982761081985</c:v>
                </c:pt>
                <c:pt idx="236">
                  <c:v>162.129434628715</c:v>
                </c:pt>
                <c:pt idx="237">
                  <c:v>162.276393089388</c:v>
                </c:pt>
                <c:pt idx="238">
                  <c:v>161.423637283936</c:v>
                </c:pt>
                <c:pt idx="239">
                  <c:v>160.571168035446</c:v>
                </c:pt>
                <c:pt idx="240">
                  <c:v>160.718986170169</c:v>
                </c:pt>
                <c:pt idx="241">
                  <c:v>159.867092517538</c:v>
                </c:pt>
                <c:pt idx="242">
                  <c:v>160.015487910182</c:v>
                </c:pt>
                <c:pt idx="243">
                  <c:v>159.164173183943</c:v>
                </c:pt>
                <c:pt idx="244">
                  <c:v>158.31314917789</c:v>
                </c:pt>
                <c:pt idx="245">
                  <c:v>158.462416734335</c:v>
                </c:pt>
                <c:pt idx="246">
                  <c:v>157.611976698848</c:v>
                </c:pt>
                <c:pt idx="247">
                  <c:v>157.761829920277</c:v>
                </c:pt>
                <c:pt idx="248">
                  <c:v>156.911977250756</c:v>
                </c:pt>
                <c:pt idx="249">
                  <c:v>156.062419545728</c:v>
                </c:pt>
                <c:pt idx="250">
                  <c:v>156.213157663959</c:v>
                </c:pt>
                <c:pt idx="251">
                  <c:v>155.364192467552</c:v>
                </c:pt>
                <c:pt idx="252">
                  <c:v>155.515524821964</c:v>
                </c:pt>
                <c:pt idx="253">
                  <c:v>154.667155596027</c:v>
                </c:pt>
                <c:pt idx="254">
                  <c:v>153.819085661957</c:v>
                </c:pt>
                <c:pt idx="255">
                  <c:v>153.971315895376</c:v>
                </c:pt>
                <c:pt idx="256">
                  <c:v>153.123847175326</c:v>
                </c:pt>
                <c:pt idx="257">
                  <c:v>152.276680384287</c:v>
                </c:pt>
                <c:pt idx="258">
                  <c:v>152.429816408192</c:v>
                </c:pt>
                <c:pt idx="259">
                  <c:v>151.583256136447</c:v>
                </c:pt>
                <c:pt idx="260">
                  <c:v>151.737000461945</c:v>
                </c:pt>
                <c:pt idx="261">
                  <c:v>150.891050281085</c:v>
                </c:pt>
                <c:pt idx="262">
                  <c:v>150.045406493789</c:v>
                </c:pt>
                <c:pt idx="263">
                  <c:v>150.200070003517</c:v>
                </c:pt>
                <c:pt idx="264">
                  <c:v>149.355041717289</c:v>
                </c:pt>
                <c:pt idx="265">
                  <c:v>149.510322545698</c:v>
                </c:pt>
                <c:pt idx="266">
                  <c:v>148.665913402929</c:v>
                </c:pt>
                <c:pt idx="267">
                  <c:v>147.821815206778</c:v>
                </c:pt>
                <c:pt idx="268">
                  <c:v>147.978028878671</c:v>
                </c:pt>
                <c:pt idx="269">
                  <c:v>147.134555343676</c:v>
                </c:pt>
                <c:pt idx="270">
                  <c:v>147.291395530528</c:v>
                </c:pt>
                <c:pt idx="271">
                  <c:v>146.448550371643</c:v>
                </c:pt>
                <c:pt idx="272">
                  <c:v>145.606020803138</c:v>
                </c:pt>
                <c:pt idx="273">
                  <c:v>145.763807764848</c:v>
                </c:pt>
                <c:pt idx="274">
                  <c:v>144.921912200346</c:v>
                </c:pt>
                <c:pt idx="275">
                  <c:v>145.080335056961</c:v>
                </c:pt>
                <c:pt idx="276">
                  <c:v>144.239077285795</c:v>
                </c:pt>
                <c:pt idx="277">
                  <c:v>143.398139841747</c:v>
                </c:pt>
                <c:pt idx="278">
                  <c:v>143.557523683524</c:v>
                </c:pt>
                <c:pt idx="279">
                  <c:v>142.717229773668</c:v>
                </c:pt>
                <c:pt idx="280">
                  <c:v>141.877259078569</c:v>
                </c:pt>
                <c:pt idx="281">
                  <c:v>142.037612568487</c:v>
                </c:pt>
                <c:pt idx="282">
                  <c:v>141.198291217574</c:v>
                </c:pt>
                <c:pt idx="283">
                  <c:v>141.359296003887</c:v>
                </c:pt>
                <c:pt idx="284">
                  <c:v>140.520627909413</c:v>
                </c:pt>
                <c:pt idx="285">
                  <c:v>139.682287920089</c:v>
                </c:pt>
                <c:pt idx="286">
                  <c:v>139.844277025816</c:v>
                </c:pt>
                <c:pt idx="287">
                  <c:v>139.006596220485</c:v>
                </c:pt>
                <c:pt idx="288">
                  <c:v>139.169246501996</c:v>
                </c:pt>
                <c:pt idx="289">
                  <c:v>138.332228872276</c:v>
                </c:pt>
                <c:pt idx="290">
                  <c:v>137.4955443373</c:v>
                </c:pt>
                <c:pt idx="291">
                  <c:v>137.659193907113</c:v>
                </c:pt>
                <c:pt idx="292">
                  <c:v>136.823178595849</c:v>
                </c:pt>
                <c:pt idx="293">
                  <c:v>136.987499421754</c:v>
                </c:pt>
                <c:pt idx="294">
                  <c:v>136.152157407203</c:v>
                </c:pt>
                <c:pt idx="295">
                  <c:v>135.317153578724</c:v>
                </c:pt>
                <c:pt idx="296">
                  <c:v>135.482488967018</c:v>
                </c:pt>
                <c:pt idx="297">
                  <c:v>134.648164606982</c:v>
                </c:pt>
                <c:pt idx="298">
                  <c:v>134.814181537728</c:v>
                </c:pt>
                <c:pt idx="299">
                  <c:v>133.980540802603</c:v>
                </c:pt>
                <c:pt idx="300">
                  <c:v>133.147243449216</c:v>
                </c:pt>
                <c:pt idx="301">
                  <c:v>133.314290529456</c:v>
                </c:pt>
                <c:pt idx="302">
                  <c:v>132.481683099514</c:v>
                </c:pt>
                <c:pt idx="303">
                  <c:v>131.649422219906</c:v>
                </c:pt>
                <c:pt idx="304">
                  <c:v>131.817508955495</c:v>
                </c:pt>
                <c:pt idx="305">
                  <c:v>130.985944375512</c:v>
                </c:pt>
                <c:pt idx="306">
                  <c:v>131.15472955358</c:v>
                </c:pt>
                <c:pt idx="307">
                  <c:v>130.323865567737</c:v>
                </c:pt>
                <c:pt idx="308">
                  <c:v>129.493353500457</c:v>
                </c:pt>
                <c:pt idx="309">
                  <c:v>129.663194438673</c:v>
                </c:pt>
                <c:pt idx="310">
                  <c:v>128.833389473801</c:v>
                </c:pt>
                <c:pt idx="311">
                  <c:v>129.003939701763</c:v>
                </c:pt>
                <c:pt idx="312">
                  <c:v>128.174846223011</c:v>
                </c:pt>
                <c:pt idx="313">
                  <c:v>127.346110142547</c:v>
                </c:pt>
                <c:pt idx="314">
                  <c:v>127.517732569951</c:v>
                </c:pt>
                <c:pt idx="315">
                  <c:v>126.689714619401</c:v>
                </c:pt>
                <c:pt idx="316">
                  <c:v>126.8620574097</c:v>
                </c:pt>
                <c:pt idx="317">
                  <c:v>126.034762064299</c:v>
                </c:pt>
                <c:pt idx="318">
                  <c:v>125.207829711318</c:v>
                </c:pt>
                <c:pt idx="319">
                  <c:v>125.381261483576</c:v>
                </c:pt>
                <c:pt idx="320">
                  <c:v>124.555058518611</c:v>
                </c:pt>
                <c:pt idx="321">
                  <c:v>124.729221958706</c:v>
                </c:pt>
                <c:pt idx="322">
                  <c:v>123.903752950914</c:v>
                </c:pt>
                <c:pt idx="323">
                  <c:v>123.078652647083</c:v>
                </c:pt>
                <c:pt idx="324">
                  <c:v>123.253922203881</c:v>
                </c:pt>
                <c:pt idx="325">
                  <c:v>122.429562782821</c:v>
                </c:pt>
                <c:pt idx="326">
                  <c:v>121.605575550285</c:v>
                </c:pt>
                <c:pt idx="327">
                  <c:v>121.781961677553</c:v>
                </c:pt>
                <c:pt idx="328">
                  <c:v>120.958722340827</c:v>
                </c:pt>
                <c:pt idx="329">
                  <c:v>121.135858721255</c:v>
                </c:pt>
                <c:pt idx="330">
                  <c:v>120.313372004958</c:v>
                </c:pt>
                <c:pt idx="331">
                  <c:v>119.49126338306</c:v>
                </c:pt>
                <c:pt idx="332">
                  <c:v>119.669534051708</c:v>
                </c:pt>
                <c:pt idx="333">
                  <c:v>118.848185212104</c:v>
                </c:pt>
                <c:pt idx="334">
                  <c:v>119.027218070528</c:v>
                </c:pt>
                <c:pt idx="335">
                  <c:v>118.206633838368</c:v>
                </c:pt>
                <c:pt idx="336">
                  <c:v>117.386433732143</c:v>
                </c:pt>
                <c:pt idx="337">
                  <c:v>117.566618973535</c:v>
                </c:pt>
                <c:pt idx="338">
                  <c:v>116.747190789413</c:v>
                </c:pt>
                <c:pt idx="339">
                  <c:v>116.92815041186</c:v>
                </c:pt>
                <c:pt idx="340">
                  <c:v>116.109499078205</c:v>
                </c:pt>
                <c:pt idx="341">
                  <c:v>115.291238031048</c:v>
                </c:pt>
                <c:pt idx="342">
                  <c:v>115.473368518285</c:v>
                </c:pt>
                <c:pt idx="343">
                  <c:v>114.655891793144</c:v>
                </c:pt>
                <c:pt idx="344">
                  <c:v>114.838809114207</c:v>
                </c:pt>
                <c:pt idx="345">
                  <c:v>114.022121745439</c:v>
                </c:pt>
                <c:pt idx="346">
                  <c:v>113.205830956222</c:v>
                </c:pt>
                <c:pt idx="347">
                  <c:v>113.389938021379</c:v>
                </c:pt>
                <c:pt idx="348">
                  <c:v>112.574444221203</c:v>
                </c:pt>
                <c:pt idx="349">
                  <c:v>111.759350841492</c:v>
                </c:pt>
                <c:pt idx="350">
                  <c:v>111.94465917357</c:v>
                </c:pt>
                <c:pt idx="351">
                  <c:v>111.130370514325</c:v>
                </c:pt>
                <c:pt idx="352">
                  <c:v>111.316486166235</c:v>
                </c:pt>
                <c:pt idx="353">
                  <c:v>110.503007437397</c:v>
                </c:pt>
                <c:pt idx="354">
                  <c:v>109.689935641561</c:v>
                </c:pt>
                <c:pt idx="355">
                  <c:v>109.877272098155</c:v>
                </c:pt>
                <c:pt idx="356">
                  <c:v>109.065018132324</c:v>
                </c:pt>
                <c:pt idx="357">
                  <c:v>109.253175074953</c:v>
                </c:pt>
                <c:pt idx="358">
                  <c:v>108.441744262702</c:v>
                </c:pt>
                <c:pt idx="359">
                  <c:v>107.630727038036</c:v>
                </c:pt>
                <c:pt idx="360">
                  <c:v>107.820124749259</c:v>
                </c:pt>
                <c:pt idx="361">
                  <c:v>107.009938750542</c:v>
                </c:pt>
                <c:pt idx="362">
                  <c:v>107.200170401959</c:v>
                </c:pt>
                <c:pt idx="363">
                  <c:v>106.390821069514</c:v>
                </c:pt>
                <c:pt idx="364">
                  <c:v>105.58189212518</c:v>
                </c:pt>
                <c:pt idx="365">
                  <c:v>105.773384946926</c:v>
                </c:pt>
                <c:pt idx="366">
                  <c:v>104.965300918753</c:v>
                </c:pt>
                <c:pt idx="367">
                  <c:v>104.157641430725</c:v>
                </c:pt>
                <c:pt idx="368">
                  <c:v>104.350407879004</c:v>
                </c:pt>
                <c:pt idx="369">
                  <c:v>103.543601665881</c:v>
                </c:pt>
                <c:pt idx="370">
                  <c:v>103.737224199813</c:v>
                </c:pt>
                <c:pt idx="371">
                  <c:v>102.931276895455</c:v>
                </c:pt>
                <c:pt idx="372">
                  <c:v>102.125761173695</c:v>
                </c:pt>
                <c:pt idx="373">
                  <c:v>102.320678461685</c:v>
                </c:pt>
                <c:pt idx="374">
                  <c:v>101.516030192882</c:v>
                </c:pt>
                <c:pt idx="375">
                  <c:v>101.711817807077</c:v>
                </c:pt>
                <c:pt idx="376">
                  <c:v>100.908042750431</c:v>
                </c:pt>
                <c:pt idx="377">
                  <c:v>100.104706475514</c:v>
                </c:pt>
                <c:pt idx="378">
                  <c:v>100.301810441337</c:v>
                </c:pt>
                <c:pt idx="379">
                  <c:v>99.4993561133889</c:v>
                </c:pt>
                <c:pt idx="380">
                  <c:v>99.6973449636712</c:v>
                </c:pt>
                <c:pt idx="381">
                  <c:v>98.8957784707364</c:v>
                </c:pt>
                <c:pt idx="382">
                  <c:v>98.0946581197231</c:v>
                </c:pt>
                <c:pt idx="383">
                  <c:v>98.293985402393</c:v>
                </c:pt>
                <c:pt idx="384">
                  <c:v>97.4937618171679</c:v>
                </c:pt>
                <c:pt idx="385">
                  <c:v>97.6939888691669</c:v>
                </c:pt>
                <c:pt idx="386">
                  <c:v>96.8946680702436</c:v>
                </c:pt>
                <c:pt idx="387">
                  <c:v>96.0958009390243</c:v>
                </c:pt>
                <c:pt idx="388">
                  <c:v>96.2973890009457</c:v>
                </c:pt>
                <c:pt idx="389">
                  <c:v>95.4994337882929</c:v>
                </c:pt>
                <c:pt idx="390">
                  <c:v>94.7019368402383</c:v>
                </c:pt>
                <c:pt idx="391">
                  <c:v>94.90489970288</c:v>
                </c:pt>
                <c:pt idx="392">
                  <c:v>94.1083239292809</c:v>
                </c:pt>
                <c:pt idx="393">
                  <c:v>94.3122110795082</c:v>
                </c:pt>
                <c:pt idx="394">
                  <c:v>93.5165627206724</c:v>
                </c:pt>
                <c:pt idx="395">
                  <c:v>92.7213804269677</c:v>
                </c:pt>
                <c:pt idx="396">
                  <c:v>92.9266657797116</c:v>
                </c:pt>
                <c:pt idx="397">
                  <c:v>92.1324203673854</c:v>
                </c:pt>
                <c:pt idx="398">
                  <c:v>92.3386457856749</c:v>
                </c:pt>
                <c:pt idx="399">
                  <c:v>91.545343637511</c:v>
                </c:pt>
                <c:pt idx="400">
                  <c:v>90.7525155331115</c:v>
                </c:pt>
                <c:pt idx="401">
                  <c:v>90.9601630900217</c:v>
                </c:pt>
                <c:pt idx="402">
                  <c:v>90.1682879331567</c:v>
                </c:pt>
                <c:pt idx="403">
                  <c:v>90.3768916948433</c:v>
                </c:pt>
                <c:pt idx="404">
                  <c:v>89.5859760148622</c:v>
                </c:pt>
                <c:pt idx="405">
                  <c:v>88.7955425404908</c:v>
                </c:pt>
                <c:pt idx="406">
                  <c:v>89.0055929265457</c:v>
                </c:pt>
                <c:pt idx="407">
                  <c:v>88.2161288354264</c:v>
                </c:pt>
                <c:pt idx="408">
                  <c:v>88.4271519371582</c:v>
                </c:pt>
                <c:pt idx="409">
                  <c:v>87.6386639094367</c:v>
                </c:pt>
                <c:pt idx="410">
                  <c:v>86.8506664376712</c:v>
                </c:pt>
                <c:pt idx="411">
                  <c:v>87.0631612150292</c:v>
                </c:pt>
                <c:pt idx="412">
                  <c:v>86.2761499424816</c:v>
                </c:pt>
                <c:pt idx="413">
                  <c:v>85.4896343288472</c:v>
                </c:pt>
                <c:pt idx="414">
                  <c:v>85.703616090838</c:v>
                </c:pt>
                <c:pt idx="415">
                  <c:v>84.9180969531052</c:v>
                </c:pt>
                <c:pt idx="416">
                  <c:v>85.1330786482848</c:v>
                </c:pt>
                <c:pt idx="417">
                  <c:v>84.3485629170441</c:v>
                </c:pt>
                <c:pt idx="418">
                  <c:v>83.5645515081279</c:v>
                </c:pt>
                <c:pt idx="419">
                  <c:v>83.781046178406</c:v>
                </c:pt>
                <c:pt idx="420">
                  <c:v>82.99804869292</c:v>
                </c:pt>
                <c:pt idx="421">
                  <c:v>83.2155608249309</c:v>
                </c:pt>
                <c:pt idx="422">
                  <c:v>82.4335843559672</c:v>
                </c:pt>
                <c:pt idx="423">
                  <c:v>81.652121075873</c:v>
                </c:pt>
                <c:pt idx="424">
                  <c:v>81.8711727828563</c:v>
                </c:pt>
                <c:pt idx="425">
                  <c:v>81.0907412835388</c:v>
                </c:pt>
                <c:pt idx="426">
                  <c:v>81.3108283930039</c:v>
                </c:pt>
                <c:pt idx="427">
                  <c:v>80.5314359348475</c:v>
                </c:pt>
                <c:pt idx="428">
                  <c:v>79.7525657412271</c:v>
                </c:pt>
                <c:pt idx="429">
                  <c:v>79.9742196529124</c:v>
                </c:pt>
                <c:pt idx="430">
                  <c:v>79.1963995193362</c:v>
                </c:pt>
                <c:pt idx="431">
                  <c:v>79.4191071986451</c:v>
                </c:pt>
                <c:pt idx="432">
                  <c:v>78.6423445577509</c:v>
                </c:pt>
                <c:pt idx="433">
                  <c:v>77.8661134723825</c:v>
                </c:pt>
                <c:pt idx="434">
                  <c:v>78.0904158271378</c:v>
                </c:pt>
                <c:pt idx="435">
                  <c:v>77.3152535155366</c:v>
                </c:pt>
                <c:pt idx="436">
                  <c:v>76.5406284400728</c:v>
                </c:pt>
                <c:pt idx="437">
                  <c:v>76.7665425122683</c:v>
                </c:pt>
                <c:pt idx="438">
                  <c:v>75.9929976527261</c:v>
                </c:pt>
                <c:pt idx="439">
                  <c:v>76.2199957911845</c:v>
                </c:pt>
                <c:pt idx="440">
                  <c:v>75.4475388665718</c:v>
                </c:pt>
                <c:pt idx="441">
                  <c:v>74.6756288270601</c:v>
                </c:pt>
                <c:pt idx="442">
                  <c:v>74.9042676301216</c:v>
                </c:pt>
                <c:pt idx="443">
                  <c:v>74.1334572425836</c:v>
                </c:pt>
                <c:pt idx="444">
                  <c:v>74.3631996406843</c:v>
                </c:pt>
                <c:pt idx="445">
                  <c:v>73.5934968101294</c:v>
                </c:pt>
                <c:pt idx="446">
                  <c:v>72.8243507461489</c:v>
                </c:pt>
                <c:pt idx="447">
                  <c:v>73.0557634535541</c:v>
                </c:pt>
                <c:pt idx="448">
                  <c:v>72.2877369467953</c:v>
                </c:pt>
                <c:pt idx="449">
                  <c:v>72.5202732500198</c:v>
                </c:pt>
                <c:pt idx="450">
                  <c:v>71.75337439713</c:v>
                </c:pt>
                <c:pt idx="451">
                  <c:v>70.987042431843</c:v>
                </c:pt>
                <c:pt idx="452">
                  <c:v>71.2212794077489</c:v>
                </c:pt>
                <c:pt idx="453">
                  <c:v>70.4560873883712</c:v>
                </c:pt>
                <c:pt idx="454">
                  <c:v>70.6914684472265</c:v>
                </c:pt>
                <c:pt idx="455">
                  <c:v>69.9274246678857</c:v>
                </c:pt>
                <c:pt idx="456">
                  <c:v>69.163958144034</c:v>
                </c:pt>
                <c:pt idx="457">
                  <c:v>69.4010709795333</c:v>
                </c:pt>
                <c:pt idx="458">
                  <c:v>68.6387652884836</c:v>
                </c:pt>
                <c:pt idx="459">
                  <c:v>67.8770431952854</c:v>
                </c:pt>
                <c:pt idx="460">
                  <c:v>68.1159068347027</c:v>
                </c:pt>
                <c:pt idx="461">
                  <c:v>67.3553583519261</c:v>
                </c:pt>
                <c:pt idx="462">
                  <c:v>67.5953999026365</c:v>
                </c:pt>
                <c:pt idx="463">
                  <c:v>66.8360336530695</c:v>
                </c:pt>
                <c:pt idx="464">
                  <c:v>66.0772617800799</c:v>
                </c:pt>
                <c:pt idx="465">
                  <c:v>66.3190864712068</c:v>
                </c:pt>
                <c:pt idx="466">
                  <c:v>65.5615099247395</c:v>
                </c:pt>
                <c:pt idx="467">
                  <c:v>65.8045343497834</c:v>
                </c:pt>
                <c:pt idx="468">
                  <c:v>65.0481619663265</c:v>
                </c:pt>
                <c:pt idx="469">
                  <c:v>64.2923950053068</c:v>
                </c:pt>
                <c:pt idx="470">
                  <c:v>64.5372357086796</c:v>
                </c:pt>
                <c:pt idx="471">
                  <c:v>63.7826863294859</c:v>
                </c:pt>
                <c:pt idx="472">
                  <c:v>64.0287491319206</c:v>
                </c:pt>
                <c:pt idx="473">
                  <c:v>63.275426391402</c:v>
                </c:pt>
                <c:pt idx="474">
                  <c:v>62.5227203946413</c:v>
                </c:pt>
                <c:pt idx="475">
                  <c:v>62.7706334397124</c:v>
                </c:pt>
                <c:pt idx="476">
                  <c:v>62.0191678361231</c:v>
                </c:pt>
                <c:pt idx="477">
                  <c:v>62.268325904886</c:v>
                </c:pt>
                <c:pt idx="478">
                  <c:v>61.5181099785904</c:v>
                </c:pt>
                <c:pt idx="479">
                  <c:v>60.7685224014742</c:v>
                </c:pt>
                <c:pt idx="480">
                  <c:v>61.019565529497</c:v>
                </c:pt>
                <c:pt idx="481">
                  <c:v>60.2712417304135</c:v>
                </c:pt>
                <c:pt idx="482">
                  <c:v>59.5235533838473</c:v>
                </c:pt>
                <c:pt idx="483">
                  <c:v>59.7765028813654</c:v>
                </c:pt>
                <c:pt idx="484">
                  <c:v>59.0300926265529</c:v>
                </c:pt>
                <c:pt idx="485">
                  <c:v>59.2843250350892</c:v>
                </c:pt>
                <c:pt idx="486">
                  <c:v>58.5392025348238</c:v>
                </c:pt>
                <c:pt idx="487">
                  <c:v>57.7947275658527</c:v>
                </c:pt>
                <c:pt idx="488">
                  <c:v>58.0509025805966</c:v>
                </c:pt>
                <c:pt idx="489">
                  <c:v>57.3077300438779</c:v>
                </c:pt>
                <c:pt idx="490">
                  <c:v>57.5652124329998</c:v>
                </c:pt>
                <c:pt idx="491">
                  <c:v>56.823352237825</c:v>
                </c:pt>
                <c:pt idx="492">
                  <c:v>56.0821519608556</c:v>
                </c:pt>
                <c:pt idx="493">
                  <c:v>56.3416141173134</c:v>
                </c:pt>
                <c:pt idx="494">
                  <c:v>55.6017412352208</c:v>
                </c:pt>
                <c:pt idx="495">
                  <c:v>55.8625358554823</c:v>
                </c:pt>
                <c:pt idx="496">
                  <c:v>55.1240005319665</c:v>
                </c:pt>
                <c:pt idx="497">
                  <c:v>54.3861378315893</c:v>
                </c:pt>
                <c:pt idx="498">
                  <c:v>54.6489503343969</c:v>
                </c:pt>
                <c:pt idx="499">
                  <c:v>53.9124406336501</c:v>
                </c:pt>
                <c:pt idx="500">
                  <c:v>53.1766113359089</c:v>
                </c:pt>
                <c:pt idx="501">
                  <c:v>53.441465061118</c:v>
                </c:pt>
                <c:pt idx="502">
                  <c:v>52.7070044426926</c:v>
                </c:pt>
                <c:pt idx="503">
                  <c:v>52.9732321276051</c:v>
                </c:pt>
                <c:pt idx="504">
                  <c:v>52.2401507764729</c:v>
                </c:pt>
                <c:pt idx="505">
                  <c:v>51.5077630636458</c:v>
                </c:pt>
                <c:pt idx="506">
                  <c:v>51.7760716772951</c:v>
                </c:pt>
                <c:pt idx="507">
                  <c:v>51.0450793195029</c:v>
                </c:pt>
                <c:pt idx="508">
                  <c:v>51.3147887063522</c:v>
                </c:pt>
                <c:pt idx="509">
                  <c:v>50.5852025680176</c:v>
                </c:pt>
                <c:pt idx="510">
                  <c:v>49.8563236488571</c:v>
                </c:pt>
                <c:pt idx="511">
                  <c:v>50.1281547075039</c:v>
                </c:pt>
                <c:pt idx="512">
                  <c:v>49.4006985169596</c:v>
                </c:pt>
                <c:pt idx="513">
                  <c:v>49.6739578646879</c:v>
                </c:pt>
                <c:pt idx="514">
                  <c:v>48.947935552709</c:v>
                </c:pt>
                <c:pt idx="515">
                  <c:v>48.2226343976944</c:v>
                </c:pt>
                <c:pt idx="516">
                  <c:v>48.4980572310633</c:v>
                </c:pt>
                <c:pt idx="517">
                  <c:v>47.7742068990788</c:v>
                </c:pt>
                <c:pt idx="518">
                  <c:v>48.0510862629455</c:v>
                </c:pt>
                <c:pt idx="519">
                  <c:v>47.328698198908</c:v>
                </c:pt>
                <c:pt idx="520">
                  <c:v>46.607045598349</c:v>
                </c:pt>
                <c:pt idx="521">
                  <c:v>46.8861313678898</c:v>
                </c:pt>
                <c:pt idx="522">
                  <c:v>46.1659584294905</c:v>
                </c:pt>
                <c:pt idx="523">
                  <c:v>45.4465297205515</c:v>
                </c:pt>
                <c:pt idx="524">
                  <c:v>45.7278481940153</c:v>
                </c:pt>
                <c:pt idx="525">
                  <c:v>45.0099168184697</c:v>
                </c:pt>
                <c:pt idx="526">
                  <c:v>45.2927385782513</c:v>
                </c:pt>
                <c:pt idx="527">
                  <c:v>44.5763164735505</c:v>
                </c:pt>
                <c:pt idx="528">
                  <c:v>43.8606535205165</c:v>
                </c:pt>
                <c:pt idx="529">
                  <c:v>44.1457527513635</c:v>
                </c:pt>
                <c:pt idx="530">
                  <c:v>43.4316172144783</c:v>
                </c:pt>
                <c:pt idx="531">
                  <c:v>43.7182499745279</c:v>
                </c:pt>
                <c:pt idx="532">
                  <c:v>43.0056541125683</c:v>
                </c:pt>
                <c:pt idx="533">
                  <c:v>42.2938327261542</c:v>
                </c:pt>
                <c:pt idx="534">
                  <c:v>42.5827889294498</c:v>
                </c:pt>
                <c:pt idx="535">
                  <c:v>41.8725258533401</c:v>
                </c:pt>
                <c:pt idx="536">
                  <c:v>42.1630466455432</c:v>
                </c:pt>
                <c:pt idx="537">
                  <c:v>41.4543544707238</c:v>
                </c:pt>
                <c:pt idx="538">
                  <c:v>40.7464525106072</c:v>
                </c:pt>
                <c:pt idx="539">
                  <c:v>41.0393439640946</c:v>
                </c:pt>
                <c:pt idx="540">
                  <c:v>40.3330320473789</c:v>
                </c:pt>
                <c:pt idx="541">
                  <c:v>40.627519994062</c:v>
                </c:pt>
                <c:pt idx="542">
                  <c:v>39.9228110552723</c:v>
                </c:pt>
                <c:pt idx="543">
                  <c:v>39.2189084997844</c:v>
                </c:pt>
                <c:pt idx="544">
                  <c:v>39.5158156141379</c:v>
                </c:pt>
                <c:pt idx="545">
                  <c:v>38.8135357027592</c:v>
                </c:pt>
                <c:pt idx="546">
                  <c:v>38.1120720880828</c:v>
                </c:pt>
                <c:pt idx="547">
                  <c:v>38.4114281106744</c:v>
                </c:pt>
                <c:pt idx="548">
                  <c:v>37.7116071293545</c:v>
                </c:pt>
                <c:pt idx="549">
                  <c:v>38.0126125213237</c:v>
                </c:pt>
                <c:pt idx="550">
                  <c:v>37.3144476822879</c:v>
                </c:pt>
                <c:pt idx="551">
                  <c:v>36.617116026586</c:v>
                </c:pt>
                <c:pt idx="552">
                  <c:v>36.9206209873172</c:v>
                </c:pt>
                <c:pt idx="553">
                  <c:v>36.2249660164707</c:v>
                </c:pt>
                <c:pt idx="554">
                  <c:v>36.530154585055</c:v>
                </c:pt>
                <c:pt idx="555">
                  <c:v>35.8361901832297</c:v>
                </c:pt>
                <c:pt idx="556">
                  <c:v>35.1430763204376</c:v>
                </c:pt>
                <c:pt idx="557">
                  <c:v>35.4508165255378</c:v>
                </c:pt>
                <c:pt idx="558">
                  <c:v>34.7594143469408</c:v>
                </c:pt>
                <c:pt idx="559">
                  <c:v>35.0688733527429</c:v>
                </c:pt>
                <c:pt idx="560">
                  <c:v>34.3791971308645</c:v>
                </c:pt>
                <c:pt idx="561">
                  <c:v>33.6903892891865</c:v>
                </c:pt>
                <c:pt idx="562">
                  <c:v>34.0024534556902</c:v>
                </c:pt>
                <c:pt idx="563">
                  <c:v>33.3153932785972</c:v>
                </c:pt>
                <c:pt idx="564">
                  <c:v>33.6292124265105</c:v>
                </c:pt>
                <c:pt idx="565">
                  <c:v>32.9439145885575</c:v>
                </c:pt>
                <c:pt idx="566">
                  <c:v>32.2595034745334</c:v>
                </c:pt>
                <c:pt idx="567">
                  <c:v>32.5759828150462</c:v>
                </c:pt>
                <c:pt idx="568">
                  <c:v>31.8933563616628</c:v>
                </c:pt>
                <c:pt idx="569">
                  <c:v>31.2116278870567</c:v>
                </c:pt>
                <c:pt idx="570">
                  <c:v>31.5308011851562</c:v>
                </c:pt>
                <c:pt idx="571">
                  <c:v>30.8508800712946</c:v>
                </c:pt>
                <c:pt idx="572">
                  <c:v>31.1718683823612</c:v>
                </c:pt>
                <c:pt idx="573">
                  <c:v>30.4937699769538</c:v>
                </c:pt>
                <c:pt idx="574">
                  <c:v>29.8165887355326</c:v>
                </c:pt>
                <c:pt idx="575">
                  <c:v>30.1403285605749</c:v>
                </c:pt>
                <c:pt idx="576">
                  <c:v>29.4649933767318</c:v>
                </c:pt>
                <c:pt idx="577">
                  <c:v>29.7905871309857</c:v>
                </c:pt>
                <c:pt idx="578">
                  <c:v>29.1171137928096</c:v>
                </c:pt>
                <c:pt idx="579">
                  <c:v>28.4445773543273</c:v>
                </c:pt>
                <c:pt idx="580">
                  <c:v>28.7729818304751</c:v>
                </c:pt>
                <c:pt idx="581">
                  <c:v>28.1023312591653</c:v>
                </c:pt>
                <c:pt idx="582">
                  <c:v>28.4326297014505</c:v>
                </c:pt>
                <c:pt idx="583">
                  <c:v>27.7638812416898</c:v>
                </c:pt>
                <c:pt idx="584">
                  <c:v>27.096089987716</c:v>
                </c:pt>
                <c:pt idx="585">
                  <c:v>27.4292600710049</c:v>
                </c:pt>
                <c:pt idx="586">
                  <c:v>26.7633956468451</c:v>
                </c:pt>
                <c:pt idx="587">
                  <c:v>27.0985008945101</c:v>
                </c:pt>
                <c:pt idx="588">
                  <c:v>26.4345800174317</c:v>
                </c:pt>
                <c:pt idx="589">
                  <c:v>25.7716372433746</c:v>
                </c:pt>
                <c:pt idx="590">
                  <c:v>26.1096768246128</c:v>
                </c:pt>
                <c:pt idx="591">
                  <c:v>25.4487030381074</c:v>
                </c:pt>
                <c:pt idx="592">
                  <c:v>24.7887201856862</c:v>
                </c:pt>
                <c:pt idx="593">
                  <c:v>25.1297325942244</c:v>
                </c:pt>
                <c:pt idx="594">
                  <c:v>24.4717446158276</c:v>
                </c:pt>
                <c:pt idx="595">
                  <c:v>24.8147606280152</c:v>
                </c:pt>
                <c:pt idx="596">
                  <c:v>24.1587850339072</c:v>
                </c:pt>
                <c:pt idx="597">
                  <c:v>23.5038222624107</c:v>
                </c:pt>
                <c:pt idx="598">
                  <c:v>23.8498767684093</c:v>
                </c:pt>
                <c:pt idx="599">
                  <c:v>23.1969530329542</c:v>
                </c:pt>
                <c:pt idx="600">
                  <c:v>23.5450555634559</c:v>
                </c:pt>
                <c:pt idx="601">
                  <c:v>22.8941888938786</c:v>
                </c:pt>
                <c:pt idx="602">
                  <c:v>22.2443575849366</c:v>
                </c:pt>
                <c:pt idx="603">
                  <c:v>22.5955662242908</c:v>
                </c:pt>
                <c:pt idx="604">
                  <c:v>21.9478194267487</c:v>
                </c:pt>
                <c:pt idx="605">
                  <c:v>22.3011218344655</c:v>
                </c:pt>
                <c:pt idx="606">
                  <c:v>21.6554781171467</c:v>
                </c:pt>
                <c:pt idx="607">
                  <c:v>21.0108929722528</c:v>
                </c:pt>
                <c:pt idx="608">
                  <c:v>21.3673711252061</c:v>
                </c:pt>
                <c:pt idx="609">
                  <c:v>20.7249173295987</c:v>
                </c:pt>
                <c:pt idx="610">
                  <c:v>20.083536367403</c:v>
                </c:pt>
                <c:pt idx="611">
                  <c:v>20.4432330491836</c:v>
                </c:pt>
                <c:pt idx="612">
                  <c:v>19.8040122143115</c:v>
                </c:pt>
                <c:pt idx="613">
                  <c:v>20.16587873118</c:v>
                </c:pt>
                <c:pt idx="614">
                  <c:v>19.5288374974224</c:v>
                </c:pt>
                <c:pt idx="615">
                  <c:v>18.892893440132</c:v>
                </c:pt>
                <c:pt idx="616">
                  <c:v>19.258051516084</c:v>
                </c:pt>
                <c:pt idx="617">
                  <c:v>18.6243167119592</c:v>
                </c:pt>
                <c:pt idx="618">
                  <c:v>18.99169404457</c:v>
                </c:pt>
                <c:pt idx="619">
                  <c:v>18.3601885610882</c:v>
                </c:pt>
                <c:pt idx="620">
                  <c:v>17.7298053392752</c:v>
                </c:pt>
                <c:pt idx="621">
                  <c:v>18.1005494877138</c:v>
                </c:pt>
                <c:pt idx="622">
                  <c:v>17.4724261460426</c:v>
                </c:pt>
                <c:pt idx="623">
                  <c:v>17.8454404851924</c:v>
                </c:pt>
                <c:pt idx="624">
                  <c:v>17.2195977076244</c:v>
                </c:pt>
                <c:pt idx="625">
                  <c:v>16.5949030475712</c:v>
                </c:pt>
                <c:pt idx="626">
                  <c:v>16.9713617712798</c:v>
                </c:pt>
                <c:pt idx="627">
                  <c:v>16.3489791772562</c:v>
                </c:pt>
                <c:pt idx="628">
                  <c:v>16.7277605965135</c:v>
                </c:pt>
                <c:pt idx="629">
                  <c:v>16.1077113928207</c:v>
                </c:pt>
                <c:pt idx="630">
                  <c:v>15.4888369629556</c:v>
                </c:pt>
                <c:pt idx="631">
                  <c:v>15.8711427369584</c:v>
                </c:pt>
                <c:pt idx="632">
                  <c:v>15.2546341783889</c:v>
                </c:pt>
                <c:pt idx="633">
                  <c:v>14.6393167845847</c:v>
                </c:pt>
                <c:pt idx="634">
                  <c:v>15.0251960869239</c:v>
                </c:pt>
                <c:pt idx="635">
                  <c:v>14.4122776510878</c:v>
                </c:pt>
                <c:pt idx="636">
                  <c:v>14.8005670773278</c:v>
                </c:pt>
                <c:pt idx="637">
                  <c:v>14.1900700007342</c:v>
                </c:pt>
                <c:pt idx="638">
                  <c:v>13.5807920915073</c:v>
                </c:pt>
                <c:pt idx="639">
                  <c:v>13.9727390552318</c:v>
                </c:pt>
                <c:pt idx="640">
                  <c:v>13.3659166331523</c:v>
                </c:pt>
                <c:pt idx="641">
                  <c:v>13.7603306024533</c:v>
                </c:pt>
                <c:pt idx="642">
                  <c:v>13.1559867765404</c:v>
                </c:pt>
                <c:pt idx="643">
                  <c:v>12.5528910053244</c:v>
                </c:pt>
                <c:pt idx="644">
                  <c:v>12.951049175509</c:v>
                </c:pt>
                <c:pt idx="645">
                  <c:v>12.3504672108795</c:v>
                </c:pt>
                <c:pt idx="646">
                  <c:v>12.7511510725964</c:v>
                </c:pt>
                <c:pt idx="647">
                  <c:v>12.1531067594896</c:v>
                </c:pt>
                <c:pt idx="648">
                  <c:v>11.556340308357</c:v>
                </c:pt>
                <c:pt idx="649">
                  <c:v>11.960857794265</c:v>
                </c:pt>
                <c:pt idx="650">
                  <c:v>11.3666653308528</c:v>
                </c:pt>
                <c:pt idx="651">
                  <c:v>11.7737690706383</c:v>
                </c:pt>
                <c:pt idx="652">
                  <c:v>11.1821752053281</c:v>
                </c:pt>
                <c:pt idx="653">
                  <c:v>10.5918899661299</c:v>
                </c:pt>
                <c:pt idx="654">
                  <c:v>11.002919624068</c:v>
                </c:pt>
                <c:pt idx="655">
                  <c:v>10.4152704903018</c:v>
                </c:pt>
                <c:pt idx="656">
                  <c:v>9.82894891644736</c:v>
                </c:pt>
                <c:pt idx="657">
                  <c:v>10.2439612949022</c:v>
                </c:pt>
                <c:pt idx="658">
                  <c:v>9.66031405917323</c:v>
                </c:pt>
                <c:pt idx="659">
                  <c:v>10.0780136842073</c:v>
                </c:pt>
                <c:pt idx="660">
                  <c:v>9.49706668672587</c:v>
                </c:pt>
                <c:pt idx="661">
                  <c:v>8.91747962556224</c:v>
                </c:pt>
                <c:pt idx="662">
                  <c:v>9.33925910200225</c:v>
                </c:pt>
                <c:pt idx="663">
                  <c:v>8.76241176012837</c:v>
                </c:pt>
                <c:pt idx="664">
                  <c:v>9.18694428716702</c:v>
                </c:pt>
                <c:pt idx="665">
                  <c:v>8.61286341383931</c:v>
                </c:pt>
                <c:pt idx="666">
                  <c:v>8.04017591471535</c:v>
                </c:pt>
                <c:pt idx="667">
                  <c:v>8.46888860857172</c:v>
                </c:pt>
                <c:pt idx="668">
                  <c:v>7.89900835875301</c:v>
                </c:pt>
                <c:pt idx="669">
                  <c:v>8.33054207353581</c:v>
                </c:pt>
                <c:pt idx="670">
                  <c:v>7.7634967064979</c:v>
                </c:pt>
                <c:pt idx="671">
                  <c:v>7.19787925688962</c:v>
                </c:pt>
                <c:pt idx="672">
                  <c:v>7.63369677000952</c:v>
                </c:pt>
                <c:pt idx="673">
                  <c:v>7.07095633758388</c:v>
                </c:pt>
                <c:pt idx="674">
                  <c:v>7.5096650981493</c:v>
                </c:pt>
                <c:pt idx="675">
                  <c:v>6.94983023744038</c:v>
                </c:pt>
                <c:pt idx="676">
                  <c:v>6.39145898877956</c:v>
                </c:pt>
                <c:pt idx="677">
                  <c:v>6.8345586334724</c:v>
                </c:pt>
                <c:pt idx="678">
                  <c:v>6.27913650120559</c:v>
                </c:pt>
                <c:pt idx="679">
                  <c:v>5.72519997044986</c:v>
                </c:pt>
                <c:pt idx="680">
                  <c:v>6.17275646886617</c:v>
                </c:pt>
                <c:pt idx="681">
                  <c:v>5.6218134737166</c:v>
                </c:pt>
                <c:pt idx="682">
                  <c:v>6.07237851227893</c:v>
                </c:pt>
                <c:pt idx="683">
                  <c:v>5.52445916226554</c:v>
                </c:pt>
                <c:pt idx="684">
                  <c:v>4.97806305224646</c:v>
                </c:pt>
                <c:pt idx="685">
                  <c:v>5.43319786207695</c:v>
                </c:pt>
                <c:pt idx="686">
                  <c:v>4.88987132332903</c:v>
                </c:pt>
                <c:pt idx="687">
                  <c:v>5.34809121972756</c:v>
                </c:pt>
                <c:pt idx="688">
                  <c:v>4.80786538759071</c:v>
                </c:pt>
                <c:pt idx="689">
                  <c:v>4.26920171627484</c:v>
                </c:pt>
                <c:pt idx="690">
                  <c:v>4.73210814862438</c:v>
                </c:pt>
                <c:pt idx="691">
                  <c:v>4.19659268142522</c:v>
                </c:pt>
                <c:pt idx="692">
                  <c:v>4.66266336586403</c:v>
                </c:pt>
                <c:pt idx="693">
                  <c:v>4.13032830799119</c:v>
                </c:pt>
                <c:pt idx="694">
                  <c:v>3.59959566918923</c:v>
                </c:pt>
                <c:pt idx="695">
                  <c:v>4.07047366664534</c:v>
                </c:pt>
                <c:pt idx="696">
                  <c:v>3.54297057382985</c:v>
                </c:pt>
                <c:pt idx="697">
                  <c:v>4.01709472097809</c:v>
                </c:pt>
                <c:pt idx="698">
                  <c:v>3.4928544955788</c:v>
                </c:pt>
                <c:pt idx="699">
                  <c:v>2.9702583428662</c:v>
                </c:pt>
                <c:pt idx="700">
                  <c:v>3.44931476631842</c:v>
                </c:pt>
                <c:pt idx="701">
                  <c:v>2.93003232815994</c:v>
                </c:pt>
                <c:pt idx="702">
                  <c:v>2.41241964987</c:v>
                </c:pt>
                <c:pt idx="703">
                  <c:v>2.89648541269634</c:v>
                </c:pt>
                <c:pt idx="704">
                  <c:v>2.38223835817348</c:v>
                </c:pt>
                <c:pt idx="705">
                  <c:v>2.8696872886473</c:v>
                </c:pt>
                <c:pt idx="706">
                  <c:v>2.35884106780475</c:v>
                </c:pt>
                <c:pt idx="707">
                  <c:v>1.849708621209</c:v>
                </c:pt>
                <c:pt idx="708">
                  <c:v>2.34229893684034</c:v>
                </c:pt>
                <c:pt idx="709">
                  <c:v>1.83662106564287</c:v>
                </c:pt>
                <c:pt idx="710">
                  <c:v>2.3326841220765</c:v>
                </c:pt>
                <c:pt idx="711">
                  <c:v>1.83049728467546</c:v>
                </c:pt>
                <c:pt idx="712">
                  <c:v>1.33006979661224</c:v>
                </c:pt>
                <c:pt idx="713">
                  <c:v>1.83141096626724</c:v>
                </c:pt>
                <c:pt idx="714">
                  <c:v>1.33453016780538</c:v>
                </c:pt>
                <c:pt idx="715">
                  <c:v>1.83943684175784</c:v>
                </c:pt>
                <c:pt idx="716">
                  <c:v>1.34614049561048</c:v>
                </c:pt>
                <c:pt idx="717">
                  <c:v>0.854650704398637</c:v>
                </c:pt>
                <c:pt idx="718">
                  <c:v>1.36497711130806</c:v>
                </c:pt>
                <c:pt idx="719">
                  <c:v>0.877129428282046</c:v>
                </c:pt>
                <c:pt idx="720">
                  <c:v>0.391117436635625</c:v>
                </c:pt>
                <c:pt idx="721">
                  <c:v>0.906950987676169</c:v>
                </c:pt>
                <c:pt idx="722">
                  <c:v>0.424640003330012</c:v>
                </c:pt>
                <c:pt idx="723">
                  <c:v>0.944194476777113</c:v>
                </c:pt>
                <c:pt idx="724">
                  <c:v>0.465624473091054</c:v>
                </c:pt>
                <c:pt idx="725">
                  <c:v>0.01105987011249</c:v>
                </c:pt>
                <c:pt idx="726">
                  <c:v>0.514151657978289</c:v>
                </c:pt>
                <c:pt idx="727">
                  <c:v>0.0412693420336723</c:v>
                </c:pt>
                <c:pt idx="728">
                  <c:v>0.570303541250951</c:v>
                </c:pt>
                <c:pt idx="729">
                  <c:v>0.10126469003103</c:v>
                </c:pt>
                <c:pt idx="730">
                  <c:v>0.365836701338026</c:v>
                </c:pt>
                <c:pt idx="731">
                  <c:v>0.169009954010164</c:v>
                </c:pt>
                <c:pt idx="732">
                  <c:v>0.294184679780756</c:v>
                </c:pt>
                <c:pt idx="733">
                  <c:v>0.244590139415948</c:v>
                </c:pt>
                <c:pt idx="734">
                  <c:v>0.214654767575155</c:v>
                </c:pt>
                <c:pt idx="735">
                  <c:v>0.671908500510369</c:v>
                </c:pt>
                <c:pt idx="736">
                  <c:v>0.127160078995985</c:v>
                </c:pt>
                <c:pt idx="737">
                  <c:v>0.580398441751072</c:v>
                </c:pt>
                <c:pt idx="738">
                  <c:v>0.0316124458609579</c:v>
                </c:pt>
                <c:pt idx="739">
                  <c:v>0.519209133977313</c:v>
                </c:pt>
                <c:pt idx="740">
                  <c:v>0.0720776062175901</c:v>
                </c:pt>
                <c:pt idx="741">
                  <c:v>0.627004363236381</c:v>
                </c:pt>
                <c:pt idx="742">
                  <c:v>0.184000882112116</c:v>
                </c:pt>
                <c:pt idx="743">
                  <c:v>0.256921274585409</c:v>
                </c:pt>
                <c:pt idx="744">
                  <c:v>0.304249542002083</c:v>
                </c:pt>
                <c:pt idx="745">
                  <c:v>0.132474932172443</c:v>
                </c:pt>
                <c:pt idx="746">
                  <c:v>0.432917126754433</c:v>
                </c:pt>
                <c:pt idx="747">
                  <c:v>0.000437631381430492</c:v>
                </c:pt>
                <c:pt idx="748">
                  <c:v>0.429901416123812</c:v>
                </c:pt>
                <c:pt idx="749">
                  <c:v>0.141912076818812</c:v>
                </c:pt>
                <c:pt idx="750">
                  <c:v>0.28410970594507</c:v>
                </c:pt>
                <c:pt idx="751">
                  <c:v>0.292045511558058</c:v>
                </c:pt>
                <c:pt idx="752">
                  <c:v>0.12960990169762</c:v>
                </c:pt>
                <c:pt idx="753">
                  <c:v>0.549063482855331</c:v>
                </c:pt>
                <c:pt idx="754">
                  <c:v>0.0336973257171849</c:v>
                </c:pt>
                <c:pt idx="755">
                  <c:v>0.38131482267022</c:v>
                </c:pt>
                <c:pt idx="756">
                  <c:v>0.20591282188343</c:v>
                </c:pt>
                <c:pt idx="757">
                  <c:v>0.204606893206915</c:v>
                </c:pt>
                <c:pt idx="758">
                  <c:v>0.61286102207788</c:v>
                </c:pt>
                <c:pt idx="759">
                  <c:v>0.0188365194728704</c:v>
                </c:pt>
                <c:pt idx="760">
                  <c:v>0.42252023978665</c:v>
                </c:pt>
                <c:pt idx="761">
                  <c:v>0.176101063901513</c:v>
                </c:pt>
                <c:pt idx="762">
                  <c:v>0.222959259193829</c:v>
                </c:pt>
                <c:pt idx="763">
                  <c:v>0.619687756575843</c:v>
                </c:pt>
                <c:pt idx="764">
                  <c:v>0.0140708714634457</c:v>
                </c:pt>
                <c:pt idx="765">
                  <c:v>1.59390505821989</c:v>
                </c:pt>
                <c:pt idx="766">
                  <c:v>2.20425380087141</c:v>
                </c:pt>
                <c:pt idx="767">
                  <c:v>1.81698923224491</c:v>
                </c:pt>
                <c:pt idx="768">
                  <c:v>1.43212533649916</c:v>
                </c:pt>
                <c:pt idx="769">
                  <c:v>1.04967620725864</c:v>
                </c:pt>
                <c:pt idx="770">
                  <c:v>1.66965604868676</c:v>
                </c:pt>
                <c:pt idx="771">
                  <c:v>1.29207917657169</c:v>
                </c:pt>
                <c:pt idx="772">
                  <c:v>0.916960019425005</c:v>
                </c:pt>
                <c:pt idx="773">
                  <c:v>1.5443131195936</c:v>
                </c:pt>
                <c:pt idx="774">
                  <c:v>1.17415313438386</c:v>
                </c:pt>
                <c:pt idx="775">
                  <c:v>0.806494837200887</c:v>
                </c:pt>
                <c:pt idx="776">
                  <c:v>0.44135311869934</c:v>
                </c:pt>
                <c:pt idx="777">
                  <c:v>1.07874298794951</c:v>
                </c:pt>
                <c:pt idx="778">
                  <c:v>0.718679573616441</c:v>
                </c:pt>
                <c:pt idx="779">
                  <c:v>0.361178125153742</c:v>
                </c:pt>
                <c:pt idx="780">
                  <c:v>0.00625401401134695</c:v>
                </c:pt>
                <c:pt idx="781">
                  <c:v>0.653922734857645</c:v>
                </c:pt>
                <c:pt idx="782">
                  <c:v>0.30419990681753</c:v>
                </c:pt>
                <c:pt idx="783">
                  <c:v>0.0428987252768707</c:v>
                </c:pt>
                <c:pt idx="784">
                  <c:v>0.387357289617853</c:v>
                </c:pt>
                <c:pt idx="785">
                  <c:v>0.270840213859913</c:v>
                </c:pt>
                <c:pt idx="786">
                  <c:v>0.0682900852222588</c:v>
                </c:pt>
                <c:pt idx="787">
                  <c:v>0.404731926373415</c:v>
                </c:pt>
                <c:pt idx="788">
                  <c:v>0.738468916902434</c:v>
                </c:pt>
                <c:pt idx="789">
                  <c:v>0.0694845305726517</c:v>
                </c:pt>
                <c:pt idx="790">
                  <c:v>0.397762106238019</c:v>
                </c:pt>
                <c:pt idx="791">
                  <c:v>0.276715153535179</c:v>
                </c:pt>
                <c:pt idx="792">
                  <c:v>0.0460358161343493</c:v>
                </c:pt>
                <c:pt idx="793">
                  <c:v>0.634002058969998</c:v>
                </c:pt>
                <c:pt idx="794">
                  <c:v>0.316845993594427</c:v>
                </c:pt>
                <c:pt idx="795">
                  <c:v>0.00251334446272722</c:v>
                </c:pt>
                <c:pt idx="796">
                  <c:v>0.691021611743963</c:v>
                </c:pt>
                <c:pt idx="797">
                  <c:v>0.382388440536033</c:v>
                </c:pt>
                <c:pt idx="798">
                  <c:v>0.076631622370769</c:v>
                </c:pt>
                <c:pt idx="799">
                  <c:v>0.226230903265218</c:v>
                </c:pt>
                <c:pt idx="800">
                  <c:v>0.473818952611339</c:v>
                </c:pt>
                <c:pt idx="801">
                  <c:v>0.176799430040376</c:v>
                </c:pt>
                <c:pt idx="802">
                  <c:v>0.117271078300746</c:v>
                </c:pt>
                <c:pt idx="803">
                  <c:v>0.408374025497892</c:v>
                </c:pt>
                <c:pt idx="804">
                  <c:v>0.30350929122028</c:v>
                </c:pt>
                <c:pt idx="805">
                  <c:v>0.0183977321229349</c:v>
                </c:pt>
                <c:pt idx="806">
                  <c:v>0.263689683361747</c:v>
                </c:pt>
                <c:pt idx="807">
                  <c:v>0.542733774963892</c:v>
                </c:pt>
                <c:pt idx="808">
                  <c:v>0.181284800131607</c:v>
                </c:pt>
                <c:pt idx="809">
                  <c:v>0.0916144509889705</c:v>
                </c:pt>
                <c:pt idx="810">
                  <c:v>0.361411855221149</c:v>
                </c:pt>
                <c:pt idx="811">
                  <c:v>0.628087571671699</c:v>
                </c:pt>
                <c:pt idx="812">
                  <c:v>0.108378410133355</c:v>
                </c:pt>
                <c:pt idx="813">
                  <c:v>1.84800627206482</c:v>
                </c:pt>
                <c:pt idx="814">
                  <c:v>1.59081636922917</c:v>
                </c:pt>
                <c:pt idx="815">
                  <c:v>1.33682923183125</c:v>
                </c:pt>
                <c:pt idx="816">
                  <c:v>1.08606556706121</c:v>
                </c:pt>
                <c:pt idx="817">
                  <c:v>0.838546261005945</c:v>
                </c:pt>
                <c:pt idx="818">
                  <c:v>0.594292380584648</c:v>
                </c:pt>
                <c:pt idx="819">
                  <c:v>1.35332517551075</c:v>
                </c:pt>
                <c:pt idx="820">
                  <c:v>1.11566608027869</c:v>
                </c:pt>
                <c:pt idx="821">
                  <c:v>0.881336716176293</c:v>
                </c:pt>
                <c:pt idx="822">
                  <c:v>0.650358893324722</c:v>
                </c:pt>
                <c:pt idx="823">
                  <c:v>0.422754612743688</c:v>
                </c:pt>
                <c:pt idx="824">
                  <c:v>0.19854606844558</c:v>
                </c:pt>
                <c:pt idx="825">
                  <c:v>0.0222443504446801</c:v>
                </c:pt>
                <c:pt idx="826">
                  <c:v>0.239594057540046</c:v>
                </c:pt>
                <c:pt idx="827">
                  <c:v>0.546519732985075</c:v>
                </c:pt>
                <c:pt idx="828">
                  <c:v>0.336120008602222</c:v>
                </c:pt>
                <c:pt idx="829">
                  <c:v>0.129229960663224</c:v>
                </c:pt>
                <c:pt idx="830">
                  <c:v>0.0741270133338503</c:v>
                </c:pt>
                <c:pt idx="831">
                  <c:v>0.273927307449185</c:v>
                </c:pt>
                <c:pt idx="832">
                  <c:v>0.470147104974728</c:v>
                </c:pt>
                <c:pt idx="833">
                  <c:v>0.662762376077012</c:v>
                </c:pt>
                <c:pt idx="834">
                  <c:v>0.148251124592605</c:v>
                </c:pt>
                <c:pt idx="835">
                  <c:v>0.0370821396805923</c:v>
                </c:pt>
                <c:pt idx="836">
                  <c:v>0.781262514778973</c:v>
                </c:pt>
                <c:pt idx="837">
                  <c:v>0.603309994525546</c:v>
                </c:pt>
                <c:pt idx="838">
                  <c:v>0.429085431512476</c:v>
                </c:pt>
                <c:pt idx="839">
                  <c:v>0.258614185648526</c:v>
                </c:pt>
                <c:pt idx="840">
                  <c:v>0.0919218473874253</c:v>
                </c:pt>
                <c:pt idx="841">
                  <c:v>0.0709657596453894</c:v>
                </c:pt>
                <c:pt idx="842">
                  <c:v>0.230022575992052</c:v>
                </c:pt>
                <c:pt idx="843">
                  <c:v>0.385222303662715</c:v>
                </c:pt>
                <c:pt idx="844">
                  <c:v>0.463461596598449</c:v>
                </c:pt>
                <c:pt idx="845">
                  <c:v>0.31605590808789</c:v>
                </c:pt>
                <c:pt idx="846">
                  <c:v>0.172587660953127</c:v>
                </c:pt>
                <c:pt idx="847">
                  <c:v>0.0330841350437367</c:v>
                </c:pt>
                <c:pt idx="848">
                  <c:v>0.102427137198788</c:v>
                </c:pt>
                <c:pt idx="849">
                  <c:v>0.233918367810361</c:v>
                </c:pt>
                <c:pt idx="850">
                  <c:v>0.361361510333779</c:v>
                </c:pt>
                <c:pt idx="851">
                  <c:v>0.484728256805397</c:v>
                </c:pt>
                <c:pt idx="852">
                  <c:v>1.39600996529958</c:v>
                </c:pt>
                <c:pt idx="853">
                  <c:v>1.28088199616525</c:v>
                </c:pt>
                <c:pt idx="854">
                  <c:v>1.16991694677614</c:v>
                </c:pt>
                <c:pt idx="855">
                  <c:v>1.06314420210344</c:v>
                </c:pt>
                <c:pt idx="856">
                  <c:v>0.960593424335912</c:v>
                </c:pt>
                <c:pt idx="857">
                  <c:v>0.862294556156428</c:v>
                </c:pt>
                <c:pt idx="858">
                  <c:v>0.768277824066047</c:v>
                </c:pt>
                <c:pt idx="859">
                  <c:v>0.67857374175378</c:v>
                </c:pt>
                <c:pt idx="860">
                  <c:v>0.59321311351647</c:v>
                </c:pt>
                <c:pt idx="861">
                  <c:v>0.512227037725836</c:v>
                </c:pt>
                <c:pt idx="862">
                  <c:v>0.435646910346861</c:v>
                </c:pt>
                <c:pt idx="863">
                  <c:v>0.363504428505337</c:v>
                </c:pt>
                <c:pt idx="864">
                  <c:v>0.295831594108279</c:v>
                </c:pt>
                <c:pt idx="865">
                  <c:v>0.232660717515444</c:v>
                </c:pt>
                <c:pt idx="866">
                  <c:v>0.174024421265017</c:v>
                </c:pt>
                <c:pt idx="867">
                  <c:v>0.11995564385245</c:v>
                </c:pt>
                <c:pt idx="868">
                  <c:v>0.0704876435656843</c:v>
                </c:pt>
                <c:pt idx="869">
                  <c:v>0.0256540023749494</c:v>
                </c:pt>
                <c:pt idx="870">
                  <c:v>0.0145113701198625</c:v>
                </c:pt>
                <c:pt idx="871">
                  <c:v>0.0499742326834394</c:v>
                </c:pt>
                <c:pt idx="872">
                  <c:v>0.080700008381541</c:v>
                </c:pt>
                <c:pt idx="873">
                  <c:v>0.10665378045644</c:v>
                </c:pt>
                <c:pt idx="874">
                  <c:v>0.127800288142282</c:v>
                </c:pt>
                <c:pt idx="875">
                  <c:v>0.144103922417514</c:v>
                </c:pt>
                <c:pt idx="876">
                  <c:v>0.155528721695589</c:v>
                </c:pt>
                <c:pt idx="877">
                  <c:v>0.162038367449838</c:v>
                </c:pt>
                <c:pt idx="878">
                  <c:v>0.163596179774856</c:v>
                </c:pt>
                <c:pt idx="879">
                  <c:v>0.160165112879497</c:v>
                </c:pt>
                <c:pt idx="880">
                  <c:v>0.15170775051439</c:v>
                </c:pt>
                <c:pt idx="881">
                  <c:v>0.13818630132846</c:v>
                </c:pt>
                <c:pt idx="882">
                  <c:v>0.119562594157685</c:v>
                </c:pt>
                <c:pt idx="883">
                  <c:v>0.0957980732407009</c:v>
                </c:pt>
                <c:pt idx="884">
                  <c:v>0.0668537933634639</c:v>
                </c:pt>
                <c:pt idx="885">
                  <c:v>0.0326904149288225</c:v>
                </c:pt>
                <c:pt idx="886">
                  <c:v>1.00673180104786</c:v>
                </c:pt>
                <c:pt idx="887">
                  <c:v>1.05145299802024</c:v>
                </c:pt>
                <c:pt idx="888">
                  <c:v>1.10151372906972</c:v>
                </c:pt>
                <c:pt idx="889">
                  <c:v>1.15695496214414</c:v>
                </c:pt>
                <c:pt idx="890">
                  <c:v>1.21781808537611</c:v>
                </c:pt>
                <c:pt idx="891">
                  <c:v>0.284144912484237</c:v>
                </c:pt>
                <c:pt idx="892">
                  <c:v>0.355977688256985</c:v>
                </c:pt>
                <c:pt idx="893">
                  <c:v>0.433359094122807</c:v>
                </c:pt>
                <c:pt idx="894">
                  <c:v>0.51633225380516</c:v>
                </c:pt>
                <c:pt idx="895">
                  <c:v>0.395059260932669</c:v>
                </c:pt>
                <c:pt idx="896">
                  <c:v>0.300771424453728</c:v>
                </c:pt>
                <c:pt idx="897">
                  <c:v>0.200759751323005</c:v>
                </c:pt>
                <c:pt idx="898">
                  <c:v>0.0949792902879381</c:v>
                </c:pt>
                <c:pt idx="899">
                  <c:v>0.0166153818339581</c:v>
                </c:pt>
                <c:pt idx="900">
                  <c:v>0.865929833635221</c:v>
                </c:pt>
                <c:pt idx="901">
                  <c:v>0.25743144907409</c:v>
                </c:pt>
                <c:pt idx="902">
                  <c:v>0.386746106587282</c:v>
                </c:pt>
                <c:pt idx="903">
                  <c:v>0.522061512895448</c:v>
                </c:pt>
                <c:pt idx="904">
                  <c:v>0.663425545968948</c:v>
                </c:pt>
                <c:pt idx="905">
                  <c:v>0.189113405522448</c:v>
                </c:pt>
                <c:pt idx="906">
                  <c:v>0.0355064353821035</c:v>
                </c:pt>
                <c:pt idx="907">
                  <c:v>0.124295887050835</c:v>
                </c:pt>
                <c:pt idx="908">
                  <c:v>0.290343523950298</c:v>
                </c:pt>
                <c:pt idx="909">
                  <c:v>0.46268697616739</c:v>
                </c:pt>
                <c:pt idx="910">
                  <c:v>0.358622709491158</c:v>
                </c:pt>
                <c:pt idx="911">
                  <c:v>0.173533932864473</c:v>
                </c:pt>
                <c:pt idx="912">
                  <c:v>0.0180054670804566</c:v>
                </c:pt>
                <c:pt idx="913">
                  <c:v>0.21604821989024</c:v>
                </c:pt>
                <c:pt idx="914">
                  <c:v>0.579352368608454</c:v>
                </c:pt>
                <c:pt idx="915">
                  <c:v>0.631857591585515</c:v>
                </c:pt>
                <c:pt idx="916">
                  <c:v>0.849732582672004</c:v>
                </c:pt>
                <c:pt idx="917">
                  <c:v>1.07432768720679</c:v>
                </c:pt>
                <c:pt idx="918">
                  <c:v>0.305698596393484</c:v>
                </c:pt>
                <c:pt idx="919">
                  <c:v>0.543901618513644</c:v>
                </c:pt>
                <c:pt idx="920">
                  <c:v>0.788993687497509</c:v>
                </c:pt>
                <c:pt idx="921">
                  <c:v>0.0410323716376411</c:v>
                </c:pt>
                <c:pt idx="922">
                  <c:v>0.300075882448709</c:v>
                </c:pt>
                <c:pt idx="923">
                  <c:v>0.433816916324076</c:v>
                </c:pt>
                <c:pt idx="924">
                  <c:v>0.160586499543854</c:v>
                </c:pt>
                <c:pt idx="925">
                  <c:v>0.119827328632994</c:v>
                </c:pt>
                <c:pt idx="926">
                  <c:v>0.592514555770094</c:v>
                </c:pt>
                <c:pt idx="927">
                  <c:v>0.297550586915122</c:v>
                </c:pt>
                <c:pt idx="928">
                  <c:v>0.00478150064827787</c:v>
                </c:pt>
                <c:pt idx="929">
                  <c:v>0.314544681949599</c:v>
                </c:pt>
                <c:pt idx="930">
                  <c:v>0.631802651733779</c:v>
                </c:pt>
                <c:pt idx="931">
                  <c:v>0.0433801652275179</c:v>
                </c:pt>
                <c:pt idx="932">
                  <c:v>0.289061396353077</c:v>
                </c:pt>
                <c:pt idx="933">
                  <c:v>0.370806747051347</c:v>
                </c:pt>
                <c:pt idx="934">
                  <c:v>0.0229179169263602</c:v>
                </c:pt>
                <c:pt idx="935">
                  <c:v>0.332795338327401</c:v>
                </c:pt>
                <c:pt idx="936">
                  <c:v>0.303598745368447</c:v>
                </c:pt>
                <c:pt idx="937">
                  <c:v>0.0679688636627134</c:v>
                </c:pt>
                <c:pt idx="938">
                  <c:v>0.447568004486698</c:v>
                </c:pt>
                <c:pt idx="939">
                  <c:v>0.835269335396674</c:v>
                </c:pt>
                <c:pt idx="940">
                  <c:v>1.2311443459609</c:v>
                </c:pt>
                <c:pt idx="941">
                  <c:v>0.635265369283729</c:v>
                </c:pt>
                <c:pt idx="942">
                  <c:v>1.04770559448309</c:v>
                </c:pt>
                <c:pt idx="943">
                  <c:v>0.468539079391974</c:v>
                </c:pt>
                <c:pt idx="944">
                  <c:v>0.102159236514979</c:v>
                </c:pt>
                <c:pt idx="945">
                  <c:v>0.335686481037612</c:v>
                </c:pt>
                <c:pt idx="946">
                  <c:v>0.217847025478818</c:v>
                </c:pt>
                <c:pt idx="947">
                  <c:v>0.23731790823939</c:v>
                </c:pt>
                <c:pt idx="948">
                  <c:v>0.298740117787986</c:v>
                </c:pt>
                <c:pt idx="949">
                  <c:v>0.825941553691678</c:v>
                </c:pt>
                <c:pt idx="950">
                  <c:v>0.344205885359997</c:v>
                </c:pt>
                <c:pt idx="951">
                  <c:v>0.146548380214711</c:v>
                </c:pt>
                <c:pt idx="952">
                  <c:v>0.646403729858093</c:v>
                </c:pt>
                <c:pt idx="953">
                  <c:v>0.155443659410253</c:v>
                </c:pt>
                <c:pt idx="954">
                  <c:v>0.673752689200967</c:v>
                </c:pt>
                <c:pt idx="955">
                  <c:v>0.201416379811405</c:v>
                </c:pt>
                <c:pt idx="956">
                  <c:v>0.261478651872494</c:v>
                </c:pt>
                <c:pt idx="957">
                  <c:v>0.285155283690642</c:v>
                </c:pt>
                <c:pt idx="958">
                  <c:v>0.158593034645264</c:v>
                </c:pt>
                <c:pt idx="959">
                  <c:v>0.407366278253335</c:v>
                </c:pt>
                <c:pt idx="960">
                  <c:v>0.016875768914872</c:v>
                </c:pt>
                <c:pt idx="961">
                  <c:v>0.568772973725004</c:v>
                </c:pt>
                <c:pt idx="962">
                  <c:v>1.16440581516639</c:v>
                </c:pt>
                <c:pt idx="963">
                  <c:v>0.770117241804769</c:v>
                </c:pt>
                <c:pt idx="964">
                  <c:v>0.386002936066916</c:v>
                </c:pt>
                <c:pt idx="965">
                  <c:v>0.0121597953955188</c:v>
                </c:pt>
                <c:pt idx="966">
                  <c:v>0.351314048402969</c:v>
                </c:pt>
                <c:pt idx="967">
                  <c:v>0.295680790559118</c:v>
                </c:pt>
                <c:pt idx="968">
                  <c:v>0.0467550276509883</c:v>
                </c:pt>
                <c:pt idx="969">
                  <c:v>0.378519548301938</c:v>
                </c:pt>
                <c:pt idx="970">
                  <c:v>0.699509501116154</c:v>
                </c:pt>
                <c:pt idx="971">
                  <c:v>0.0096202789831068</c:v>
                </c:pt>
                <c:pt idx="972">
                  <c:v>0.691254083743047</c:v>
                </c:pt>
                <c:pt idx="973">
                  <c:v>0.403220933368857</c:v>
                </c:pt>
                <c:pt idx="974">
                  <c:v>0.126389019421822</c:v>
                </c:pt>
                <c:pt idx="975">
                  <c:v>0.139131482346329</c:v>
                </c:pt>
                <c:pt idx="976">
                  <c:v>0.393228946501267</c:v>
                </c:pt>
                <c:pt idx="977">
                  <c:v>0.364209725995238</c:v>
                </c:pt>
                <c:pt idx="978">
                  <c:v>0.13329913218297</c:v>
                </c:pt>
                <c:pt idx="979">
                  <c:v>0.0858446080127351</c:v>
                </c:pt>
                <c:pt idx="980">
                  <c:v>0.706896173600171</c:v>
                </c:pt>
                <c:pt idx="981">
                  <c:v>0.511640719371485</c:v>
                </c:pt>
                <c:pt idx="982">
                  <c:v>0.328509872220479</c:v>
                </c:pt>
                <c:pt idx="983">
                  <c:v>0.157626102581389</c:v>
                </c:pt>
                <c:pt idx="984">
                  <c:v>0.00088646410392812</c:v>
                </c:pt>
                <c:pt idx="985">
                  <c:v>0.146902019336153</c:v>
                </c:pt>
                <c:pt idx="986">
                  <c:v>0.28029304293409</c:v>
                </c:pt>
                <c:pt idx="987">
                  <c:v>0.400930273825793</c:v>
                </c:pt>
                <c:pt idx="988">
                  <c:v>0.508682680238621</c:v>
                </c:pt>
                <c:pt idx="989">
                  <c:v>0.396582570725627</c:v>
                </c:pt>
                <c:pt idx="990">
                  <c:v>0.315000144144051</c:v>
                </c:pt>
                <c:pt idx="991">
                  <c:v>0.246706568971149</c:v>
                </c:pt>
                <c:pt idx="992">
                  <c:v>0.191840270398643</c:v>
                </c:pt>
                <c:pt idx="993">
                  <c:v>0.150541602890144</c:v>
                </c:pt>
                <c:pt idx="994">
                  <c:v>0.122952883909988</c:v>
                </c:pt>
                <c:pt idx="995">
                  <c:v>0.109218428361714</c:v>
                </c:pt>
                <c:pt idx="996">
                  <c:v>0.109484583754352</c:v>
                </c:pt>
                <c:pt idx="997">
                  <c:v>1.12389976611462</c:v>
                </c:pt>
                <c:pt idx="998">
                  <c:v>0.152614496661613</c:v>
                </c:pt>
                <c:pt idx="999">
                  <c:v>0.195781439266852</c:v>
                </c:pt>
                <c:pt idx="1000">
                  <c:v>0.253555438715694</c:v>
                </c:pt>
                <c:pt idx="1001">
                  <c:v>0.326093559791275</c:v>
                </c:pt>
                <c:pt idx="1002">
                  <c:v>0.58644487279696</c:v>
                </c:pt>
                <c:pt idx="1003">
                  <c:v>0.483898233620266</c:v>
                </c:pt>
                <c:pt idx="1004">
                  <c:v>0.366102554851409</c:v>
                </c:pt>
                <c:pt idx="1005">
                  <c:v>0.767108516324811</c:v>
                </c:pt>
                <c:pt idx="1006">
                  <c:v>0.084096238767188</c:v>
                </c:pt>
                <c:pt idx="1007">
                  <c:v>0.0804544341852989</c:v>
                </c:pt>
                <c:pt idx="1008">
                  <c:v>0.260934307941284</c:v>
                </c:pt>
                <c:pt idx="1009">
                  <c:v>0.457519720173309</c:v>
                </c:pt>
                <c:pt idx="1010">
                  <c:v>0.32961037903533</c:v>
                </c:pt>
                <c:pt idx="1011">
                  <c:v>0.100274378631866</c:v>
                </c:pt>
                <c:pt idx="1012">
                  <c:v>1.14571204304991</c:v>
                </c:pt>
                <c:pt idx="1013">
                  <c:v>0.4085359690514</c:v>
                </c:pt>
                <c:pt idx="1014">
                  <c:v>0.688387295693701</c:v>
                </c:pt>
                <c:pt idx="1015">
                  <c:v>0.0145412143411932</c:v>
                </c:pt>
                <c:pt idx="1016">
                  <c:v>0.299946122276992</c:v>
                </c:pt>
                <c:pt idx="1017">
                  <c:v>0.367952034948075</c:v>
                </c:pt>
                <c:pt idx="1018">
                  <c:v>0.0180339935419624</c:v>
                </c:pt>
                <c:pt idx="1019">
                  <c:v>0.349905030043601</c:v>
                </c:pt>
                <c:pt idx="1020">
                  <c:v>0.736072969874385</c:v>
                </c:pt>
                <c:pt idx="1021">
                  <c:v>0.1406809713543</c:v>
                </c:pt>
                <c:pt idx="1022">
                  <c:v>0.563943453460979</c:v>
                </c:pt>
                <c:pt idx="1023">
                  <c:v>0.00607817243326281</c:v>
                </c:pt>
                <c:pt idx="1024">
                  <c:v>0.467306286953203</c:v>
                </c:pt>
                <c:pt idx="1025">
                  <c:v>0.94785242485932</c:v>
                </c:pt>
                <c:pt idx="1026">
                  <c:v>0.447944751438513</c:v>
                </c:pt>
                <c:pt idx="1027">
                  <c:v>0.0321849606655178</c:v>
                </c:pt>
                <c:pt idx="1028">
                  <c:v>0.507698740123828</c:v>
                </c:pt>
                <c:pt idx="1029">
                  <c:v>0.0678350576008597</c:v>
                </c:pt>
                <c:pt idx="1030">
                  <c:v>0.351532977178522</c:v>
                </c:pt>
                <c:pt idx="1031">
                  <c:v>0.750158429043267</c:v>
                </c:pt>
                <c:pt idx="1032">
                  <c:v>0.872209620004128</c:v>
                </c:pt>
                <c:pt idx="1033">
                  <c:v>0.515826151412057</c:v>
                </c:pt>
                <c:pt idx="1034">
                  <c:v>0.180950292670445</c:v>
                </c:pt>
                <c:pt idx="1035">
                  <c:v>0.132154598077364</c:v>
                </c:pt>
                <c:pt idx="1036">
                  <c:v>0.57677915466104</c:v>
                </c:pt>
                <c:pt idx="1037">
                  <c:v>0.308023632559639</c:v>
                </c:pt>
                <c:pt idx="1038">
                  <c:v>0.0618554145121379</c:v>
                </c:pt>
                <c:pt idx="1039">
                  <c:v>0.161444330065933</c:v>
                </c:pt>
                <c:pt idx="1040">
                  <c:v>0.361589745599986</c:v>
                </c:pt>
                <c:pt idx="1041">
                  <c:v>0.538290192320801</c:v>
                </c:pt>
                <c:pt idx="1042">
                  <c:v>0.691250145755362</c:v>
                </c:pt>
                <c:pt idx="1043">
                  <c:v>0.179830906325492</c:v>
                </c:pt>
                <c:pt idx="1044">
                  <c:v>0.0752585695798871</c:v>
                </c:pt>
                <c:pt idx="1045">
                  <c:v>0.0046563485337856</c:v>
                </c:pt>
                <c:pt idx="1046">
                  <c:v>0.0595977276083204</c:v>
                </c:pt>
                <c:pt idx="1047">
                  <c:v>0.0892440202748048</c:v>
                </c:pt>
                <c:pt idx="1048">
                  <c:v>0.0932681352426243</c:v>
                </c:pt>
                <c:pt idx="1049">
                  <c:v>0.0713373173014134</c:v>
                </c:pt>
                <c:pt idx="1050">
                  <c:v>0.0231130241922983</c:v>
                </c:pt>
                <c:pt idx="1051">
                  <c:v>0.0517491997474053</c:v>
                </c:pt>
                <c:pt idx="1052">
                  <c:v>0.153599853263245</c:v>
                </c:pt>
                <c:pt idx="1053">
                  <c:v>0.717204388707955</c:v>
                </c:pt>
                <c:pt idx="1054">
                  <c:v>0.439699461602345</c:v>
                </c:pt>
                <c:pt idx="1055">
                  <c:v>0.624680845080661</c:v>
                </c:pt>
                <c:pt idx="1056">
                  <c:v>0.161884200226496</c:v>
                </c:pt>
                <c:pt idx="1057">
                  <c:v>0.080387108805553</c:v>
                </c:pt>
                <c:pt idx="1058">
                  <c:v>0.35188445229744</c:v>
                </c:pt>
                <c:pt idx="1059">
                  <c:v>0.653004563403897</c:v>
                </c:pt>
                <c:pt idx="1060">
                  <c:v>0.0158486113879235</c:v>
                </c:pt>
                <c:pt idx="1061">
                  <c:v>0.345736252428424</c:v>
                </c:pt>
                <c:pt idx="1062">
                  <c:v>0.261821973400288</c:v>
                </c:pt>
                <c:pt idx="1063">
                  <c:v>0.838096695987474</c:v>
                </c:pt>
                <c:pt idx="1064">
                  <c:v>0.617346577423177</c:v>
                </c:pt>
                <c:pt idx="1065">
                  <c:v>0.104950423175751</c:v>
                </c:pt>
                <c:pt idx="1066">
                  <c:v>0.625165690071299</c:v>
                </c:pt>
                <c:pt idx="1067">
                  <c:v>0.178451693555985</c:v>
                </c:pt>
                <c:pt idx="1068">
                  <c:v>0.765276415407584</c:v>
                </c:pt>
                <c:pt idx="1069">
                  <c:v>0.386116709096996</c:v>
                </c:pt>
                <c:pt idx="1070">
                  <c:v>0.0414585110208918</c:v>
                </c:pt>
                <c:pt idx="1071">
                  <c:v>0.268202942204766</c:v>
                </c:pt>
                <c:pt idx="1072">
                  <c:v>0.542362890181266</c:v>
                </c:pt>
                <c:pt idx="1073">
                  <c:v>0.219493181316125</c:v>
                </c:pt>
                <c:pt idx="1074">
                  <c:v>0.0178897770808817</c:v>
                </c:pt>
                <c:pt idx="1075">
                  <c:v>0.146638363851366</c:v>
                </c:pt>
                <c:pt idx="1076">
                  <c:v>0.273546017364765</c:v>
                </c:pt>
                <c:pt idx="1077">
                  <c:v>0.637722783990739</c:v>
                </c:pt>
                <c:pt idx="1078">
                  <c:v>0.412264983076625</c:v>
                </c:pt>
                <c:pt idx="1079">
                  <c:v>0.422931058738186</c:v>
                </c:pt>
                <c:pt idx="1080">
                  <c:v>0.393685617967321</c:v>
                </c:pt>
                <c:pt idx="1081">
                  <c:v>0.676073020043987</c:v>
                </c:pt>
                <c:pt idx="1082">
                  <c:v>0.213041308726815</c:v>
                </c:pt>
                <c:pt idx="1083">
                  <c:v>0.060402304625768</c:v>
                </c:pt>
                <c:pt idx="1084">
                  <c:v>0.134629113628421</c:v>
                </c:pt>
                <c:pt idx="1085">
                  <c:v>0.372705136678178</c:v>
                </c:pt>
                <c:pt idx="1086">
                  <c:v>0.34550859760202</c:v>
                </c:pt>
                <c:pt idx="1087">
                  <c:v>0.0193326557329101</c:v>
                </c:pt>
                <c:pt idx="1088">
                  <c:v>0.351926550631106</c:v>
                </c:pt>
                <c:pt idx="1089">
                  <c:v>0.768977135247383</c:v>
                </c:pt>
                <c:pt idx="1090">
                  <c:v>0.232542119533832</c:v>
                </c:pt>
                <c:pt idx="1091">
                  <c:v>0.256640173049846</c:v>
                </c:pt>
                <c:pt idx="1092">
                  <c:v>0.30218428996784</c:v>
                </c:pt>
                <c:pt idx="1093">
                  <c:v>0.0902143299030058</c:v>
                </c:pt>
                <c:pt idx="1094">
                  <c:v>0.433049308537306</c:v>
                </c:pt>
                <c:pt idx="1095">
                  <c:v>0.27448308844339</c:v>
                </c:pt>
                <c:pt idx="1096">
                  <c:v>0.0332040679057854</c:v>
                </c:pt>
                <c:pt idx="1097">
                  <c:v>0.156047213404804</c:v>
                </c:pt>
                <c:pt idx="1098">
                  <c:v>0.292413155735858</c:v>
                </c:pt>
                <c:pt idx="1099">
                  <c:v>0.375017206851794</c:v>
                </c:pt>
                <c:pt idx="1100">
                  <c:v>0.402963335576942</c:v>
                </c:pt>
                <c:pt idx="1101">
                  <c:v>0.375335487690563</c:v>
                </c:pt>
                <c:pt idx="1102">
                  <c:v>0.708802976517973</c:v>
                </c:pt>
                <c:pt idx="1103">
                  <c:v>0.149590136239681</c:v>
                </c:pt>
                <c:pt idx="1104">
                  <c:v>0.0504647490847674</c:v>
                </c:pt>
                <c:pt idx="1105">
                  <c:v>0.309969597828285</c:v>
                </c:pt>
                <c:pt idx="1106">
                  <c:v>0.370050590984761</c:v>
                </c:pt>
                <c:pt idx="1107">
                  <c:v>0.0114528810721595</c:v>
                </c:pt>
                <c:pt idx="1108">
                  <c:v>0.455553100762245</c:v>
                </c:pt>
                <c:pt idx="1109">
                  <c:v>0.0366517437036009</c:v>
                </c:pt>
                <c:pt idx="1110">
                  <c:v>0.53596237560896</c:v>
                </c:pt>
                <c:pt idx="1111">
                  <c:v>0.174546090848708</c:v>
                </c:pt>
                <c:pt idx="1112">
                  <c:v>0.119722569830174</c:v>
                </c:pt>
                <c:pt idx="1113">
                  <c:v>0.345637362028583</c:v>
                </c:pt>
                <c:pt idx="1114">
                  <c:v>0.49803702478539</c:v>
                </c:pt>
                <c:pt idx="1115">
                  <c:v>0.412565848066606</c:v>
                </c:pt>
                <c:pt idx="1116">
                  <c:v>0.399245225211075</c:v>
                </c:pt>
                <c:pt idx="1117">
                  <c:v>0.540596919821724</c:v>
                </c:pt>
                <c:pt idx="1118">
                  <c:v>0.405599874824247</c:v>
                </c:pt>
                <c:pt idx="1119">
                  <c:v>0.805630878927445</c:v>
                </c:pt>
                <c:pt idx="1120">
                  <c:v>0.0945247231277335</c:v>
                </c:pt>
                <c:pt idx="1121">
                  <c:v>0.462546998761468</c:v>
                </c:pt>
                <c:pt idx="1122">
                  <c:v>0.0887998559448988</c:v>
                </c:pt>
                <c:pt idx="1123">
                  <c:v>0.557975124081622</c:v>
                </c:pt>
                <c:pt idx="1124">
                  <c:v>0.0566014168250604</c:v>
                </c:pt>
                <c:pt idx="1125">
                  <c:v>0.756550769186106</c:v>
                </c:pt>
                <c:pt idx="1126">
                  <c:v>0.543536039373294</c:v>
                </c:pt>
                <c:pt idx="1127">
                  <c:v>0.580736186333752</c:v>
                </c:pt>
                <c:pt idx="1128">
                  <c:v>0.614514411489608</c:v>
                </c:pt>
                <c:pt idx="1129">
                  <c:v>0.443999257612859</c:v>
                </c:pt>
                <c:pt idx="1130">
                  <c:v>0.596650658512999</c:v>
                </c:pt>
                <c:pt idx="1131">
                  <c:v>0.154664818560377</c:v>
                </c:pt>
                <c:pt idx="1132">
                  <c:v>0.808000556614616</c:v>
                </c:pt>
                <c:pt idx="1133">
                  <c:v>0.638643030516505</c:v>
                </c:pt>
                <c:pt idx="1134">
                  <c:v>0.187320312183147</c:v>
                </c:pt>
                <c:pt idx="1135">
                  <c:v>0.159857670003703</c:v>
                </c:pt>
                <c:pt idx="1136">
                  <c:v>0.400721234386083</c:v>
                </c:pt>
                <c:pt idx="1137">
                  <c:v>0.466959991092608</c:v>
                </c:pt>
                <c:pt idx="1138">
                  <c:v>0.445479205872744</c:v>
                </c:pt>
                <c:pt idx="1139">
                  <c:v>0.537194664701246</c:v>
                </c:pt>
                <c:pt idx="1140">
                  <c:v>0.255467998966196</c:v>
                </c:pt>
                <c:pt idx="1141">
                  <c:v>0.0699866507300158</c:v>
                </c:pt>
                <c:pt idx="1142">
                  <c:v>0.516126381126696</c:v>
                </c:pt>
                <c:pt idx="1143">
                  <c:v>0.0855939308723919</c:v>
                </c:pt>
                <c:pt idx="1144">
                  <c:v>0.218890233775483</c:v>
                </c:pt>
                <c:pt idx="1145">
                  <c:v>0.60547495985179</c:v>
                </c:pt>
                <c:pt idx="1146">
                  <c:v>0.561574198534345</c:v>
                </c:pt>
                <c:pt idx="1147">
                  <c:v>0.347621073447954</c:v>
                </c:pt>
                <c:pt idx="1148">
                  <c:v>0.119049368046262</c:v>
                </c:pt>
                <c:pt idx="1149">
                  <c:v>0.250444283341722</c:v>
                </c:pt>
                <c:pt idx="1150">
                  <c:v>0.23588807472197</c:v>
                </c:pt>
                <c:pt idx="1151">
                  <c:v>0.574693559082107</c:v>
                </c:pt>
                <c:pt idx="1152">
                  <c:v>0.237485491018788</c:v>
                </c:pt>
                <c:pt idx="1153">
                  <c:v>0.204215639041422</c:v>
                </c:pt>
                <c:pt idx="1154">
                  <c:v>0.670823327314338</c:v>
                </c:pt>
                <c:pt idx="1155">
                  <c:v>0.616166132861736</c:v>
                </c:pt>
                <c:pt idx="1156">
                  <c:v>0.0691040618003171</c:v>
                </c:pt>
                <c:pt idx="1157">
                  <c:v>0.307962017215232</c:v>
                </c:pt>
                <c:pt idx="1158">
                  <c:v>0.489148124782332</c:v>
                </c:pt>
                <c:pt idx="1159">
                  <c:v>0.46475290614967</c:v>
                </c:pt>
                <c:pt idx="1160">
                  <c:v>0.376685307474645</c:v>
                </c:pt>
                <c:pt idx="1161">
                  <c:v>0.0305541549657846</c:v>
                </c:pt>
                <c:pt idx="1162">
                  <c:v>0.507915076029349</c:v>
                </c:pt>
                <c:pt idx="1163">
                  <c:v>0.756345869232291</c:v>
                </c:pt>
                <c:pt idx="1164">
                  <c:v>0.181764814688677</c:v>
                </c:pt>
                <c:pt idx="1165">
                  <c:v>0.672473612661406</c:v>
                </c:pt>
                <c:pt idx="1166">
                  <c:v>0.686403345443523</c:v>
                </c:pt>
                <c:pt idx="1167">
                  <c:v>0.264053619244805</c:v>
                </c:pt>
                <c:pt idx="1168">
                  <c:v>0.0663372079238798</c:v>
                </c:pt>
                <c:pt idx="1169">
                  <c:v>0.0993252818070687</c:v>
                </c:pt>
                <c:pt idx="1170">
                  <c:v>0.630690218945801</c:v>
                </c:pt>
                <c:pt idx="1171">
                  <c:v>0.11718645728547</c:v>
                </c:pt>
                <c:pt idx="1172">
                  <c:v>0.646600990397246</c:v>
                </c:pt>
                <c:pt idx="1173">
                  <c:v>0.332310576635109</c:v>
                </c:pt>
                <c:pt idx="1174">
                  <c:v>0.0466390553715428</c:v>
                </c:pt>
                <c:pt idx="1175">
                  <c:v>0.488824929350358</c:v>
                </c:pt>
                <c:pt idx="1176">
                  <c:v>0.348982068527221</c:v>
                </c:pt>
                <c:pt idx="1177">
                  <c:v>0.525062929895512</c:v>
                </c:pt>
                <c:pt idx="1178">
                  <c:v>0.102484983678778</c:v>
                </c:pt>
                <c:pt idx="1179">
                  <c:v>0.374473510655662</c:v>
                </c:pt>
                <c:pt idx="1180">
                  <c:v>0.668134494632113</c:v>
                </c:pt>
                <c:pt idx="1181">
                  <c:v>0.0348722600879228</c:v>
                </c:pt>
                <c:pt idx="1182">
                  <c:v>0.735662124962346</c:v>
                </c:pt>
                <c:pt idx="1183">
                  <c:v>0.219164402861907</c:v>
                </c:pt>
                <c:pt idx="1184">
                  <c:v>0.181154663996722</c:v>
                </c:pt>
                <c:pt idx="1185">
                  <c:v>0.0521655507661762</c:v>
                </c:pt>
                <c:pt idx="1186">
                  <c:v>0.0925673158556037</c:v>
                </c:pt>
                <c:pt idx="1187">
                  <c:v>0.627548524204485</c:v>
                </c:pt>
                <c:pt idx="1188">
                  <c:v>0.434496436661902</c:v>
                </c:pt>
                <c:pt idx="1189">
                  <c:v>0.080282715525982</c:v>
                </c:pt>
                <c:pt idx="1190">
                  <c:v>0.29593502333546</c:v>
                </c:pt>
                <c:pt idx="1191">
                  <c:v>0.0669544625357048</c:v>
                </c:pt>
                <c:pt idx="1192">
                  <c:v>0.621816905227433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'Error plots'!$I$2</c:f>
              <c:strCache>
                <c:ptCount val="1"/>
                <c:pt idx="0">
                  <c:v>Error Non-Interp [mm]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'Error plots'!$H$3:$H$1195</c:f>
              <c:numCache>
                <c:formatCode>General</c:formatCode>
                <c:ptCount val="1193"/>
                <c:pt idx="0">
                  <c:v>128.9529567179</c:v>
                </c:pt>
                <c:pt idx="1">
                  <c:v>129.050055234115</c:v>
                </c:pt>
                <c:pt idx="2">
                  <c:v>129.147308768282</c:v>
                </c:pt>
                <c:pt idx="3">
                  <c:v>129.244717684215</c:v>
                </c:pt>
                <c:pt idx="4">
                  <c:v>129.34228234687</c:v>
                </c:pt>
                <c:pt idx="5">
                  <c:v>129.440003122347</c:v>
                </c:pt>
                <c:pt idx="6">
                  <c:v>129.537880377898</c:v>
                </c:pt>
                <c:pt idx="7">
                  <c:v>129.635914481928</c:v>
                </c:pt>
                <c:pt idx="8">
                  <c:v>129.734105804</c:v>
                </c:pt>
                <c:pt idx="9">
                  <c:v>129.832454714841</c:v>
                </c:pt>
                <c:pt idx="10">
                  <c:v>129.930961586346</c:v>
                </c:pt>
                <c:pt idx="11">
                  <c:v>130.029626791583</c:v>
                </c:pt>
                <c:pt idx="12">
                  <c:v>130.128450704798</c:v>
                </c:pt>
                <c:pt idx="13">
                  <c:v>130.227433701416</c:v>
                </c:pt>
                <c:pt idx="14">
                  <c:v>130.32657615805</c:v>
                </c:pt>
                <c:pt idx="15">
                  <c:v>130.425878452506</c:v>
                </c:pt>
                <c:pt idx="16">
                  <c:v>130.525340963783</c:v>
                </c:pt>
                <c:pt idx="17">
                  <c:v>130.624964072083</c:v>
                </c:pt>
                <c:pt idx="18">
                  <c:v>130.724748158811</c:v>
                </c:pt>
                <c:pt idx="19">
                  <c:v>130.824693606584</c:v>
                </c:pt>
                <c:pt idx="20">
                  <c:v>130.924800799234</c:v>
                </c:pt>
                <c:pt idx="21">
                  <c:v>131.025070121812</c:v>
                </c:pt>
                <c:pt idx="22">
                  <c:v>131.125501960593</c:v>
                </c:pt>
                <c:pt idx="23">
                  <c:v>131.226096703084</c:v>
                </c:pt>
                <c:pt idx="24">
                  <c:v>131.326854738023</c:v>
                </c:pt>
                <c:pt idx="25">
                  <c:v>131.427776455391</c:v>
                </c:pt>
                <c:pt idx="26">
                  <c:v>131.52886224641</c:v>
                </c:pt>
                <c:pt idx="27">
                  <c:v>131.630112503553</c:v>
                </c:pt>
                <c:pt idx="28">
                  <c:v>131.731527620548</c:v>
                </c:pt>
                <c:pt idx="29">
                  <c:v>131.83310799238</c:v>
                </c:pt>
                <c:pt idx="30">
                  <c:v>131.934854015299</c:v>
                </c:pt>
                <c:pt idx="31">
                  <c:v>132.036766086826</c:v>
                </c:pt>
                <c:pt idx="32">
                  <c:v>132.138844605755</c:v>
                </c:pt>
                <c:pt idx="33">
                  <c:v>132.241089972159</c:v>
                </c:pt>
                <c:pt idx="34">
                  <c:v>132.343502587397</c:v>
                </c:pt>
                <c:pt idx="35">
                  <c:v>132.446082854116</c:v>
                </c:pt>
                <c:pt idx="36">
                  <c:v>132.548831176261</c:v>
                </c:pt>
                <c:pt idx="37">
                  <c:v>132.651747959075</c:v>
                </c:pt>
                <c:pt idx="38">
                  <c:v>132.754833609105</c:v>
                </c:pt>
                <c:pt idx="39">
                  <c:v>132.858088534213</c:v>
                </c:pt>
                <c:pt idx="40">
                  <c:v>132.961513143574</c:v>
                </c:pt>
                <c:pt idx="41">
                  <c:v>133.065107847684</c:v>
                </c:pt>
                <c:pt idx="42">
                  <c:v>133.168873058368</c:v>
                </c:pt>
                <c:pt idx="43">
                  <c:v>133.27280918878</c:v>
                </c:pt>
                <c:pt idx="44">
                  <c:v>133.376916653413</c:v>
                </c:pt>
                <c:pt idx="45">
                  <c:v>133.481195868105</c:v>
                </c:pt>
                <c:pt idx="46">
                  <c:v>133.585647250037</c:v>
                </c:pt>
                <c:pt idx="47">
                  <c:v>133.690271217749</c:v>
                </c:pt>
                <c:pt idx="48">
                  <c:v>133.795068191137</c:v>
                </c:pt>
                <c:pt idx="49">
                  <c:v>133.900038591463</c:v>
                </c:pt>
                <c:pt idx="50">
                  <c:v>134.005182841359</c:v>
                </c:pt>
                <c:pt idx="51">
                  <c:v>134.110501364832</c:v>
                </c:pt>
                <c:pt idx="52">
                  <c:v>134.215994587272</c:v>
                </c:pt>
                <c:pt idx="53">
                  <c:v>134.321662935456</c:v>
                </c:pt>
                <c:pt idx="54">
                  <c:v>134.427506837552</c:v>
                </c:pt>
                <c:pt idx="55">
                  <c:v>134.533526723128</c:v>
                </c:pt>
                <c:pt idx="56">
                  <c:v>134.639723023155</c:v>
                </c:pt>
                <c:pt idx="57">
                  <c:v>134.746096170016</c:v>
                </c:pt>
                <c:pt idx="58">
                  <c:v>134.852646597507</c:v>
                </c:pt>
                <c:pt idx="59">
                  <c:v>134.959374740847</c:v>
                </c:pt>
                <c:pt idx="60">
                  <c:v>135.066281036683</c:v>
                </c:pt>
                <c:pt idx="61">
                  <c:v>135.173365923092</c:v>
                </c:pt>
                <c:pt idx="62">
                  <c:v>135.280629839594</c:v>
                </c:pt>
                <c:pt idx="63">
                  <c:v>135.38807322715</c:v>
                </c:pt>
                <c:pt idx="64">
                  <c:v>135.495696528176</c:v>
                </c:pt>
                <c:pt idx="65">
                  <c:v>135.603500186542</c:v>
                </c:pt>
                <c:pt idx="66">
                  <c:v>135.71148464758</c:v>
                </c:pt>
                <c:pt idx="67">
                  <c:v>135.819650358094</c:v>
                </c:pt>
                <c:pt idx="68">
                  <c:v>135.927997766362</c:v>
                </c:pt>
                <c:pt idx="69">
                  <c:v>136.03652732214</c:v>
                </c:pt>
                <c:pt idx="70">
                  <c:v>136.145239476675</c:v>
                </c:pt>
                <c:pt idx="71">
                  <c:v>136.254134682706</c:v>
                </c:pt>
                <c:pt idx="72">
                  <c:v>136.36321339447</c:v>
                </c:pt>
                <c:pt idx="73">
                  <c:v>136.472476067712</c:v>
                </c:pt>
                <c:pt idx="74">
                  <c:v>136.581923159687</c:v>
                </c:pt>
                <c:pt idx="75">
                  <c:v>136.69155512917</c:v>
                </c:pt>
                <c:pt idx="76">
                  <c:v>136.801372436458</c:v>
                </c:pt>
                <c:pt idx="77">
                  <c:v>136.911375543382</c:v>
                </c:pt>
                <c:pt idx="78">
                  <c:v>137.021564913307</c:v>
                </c:pt>
                <c:pt idx="79">
                  <c:v>137.131941011143</c:v>
                </c:pt>
                <c:pt idx="80">
                  <c:v>137.242504303352</c:v>
                </c:pt>
                <c:pt idx="81">
                  <c:v>137.353255257949</c:v>
                </c:pt>
                <c:pt idx="82">
                  <c:v>137.464194344515</c:v>
                </c:pt>
                <c:pt idx="83">
                  <c:v>137.575322034197</c:v>
                </c:pt>
                <c:pt idx="84">
                  <c:v>137.686638799722</c:v>
                </c:pt>
                <c:pt idx="85">
                  <c:v>137.798145115398</c:v>
                </c:pt>
                <c:pt idx="86">
                  <c:v>137.909841457121</c:v>
                </c:pt>
                <c:pt idx="87">
                  <c:v>138.021728302385</c:v>
                </c:pt>
                <c:pt idx="88">
                  <c:v>138.133806130286</c:v>
                </c:pt>
                <c:pt idx="89">
                  <c:v>138.246075421528</c:v>
                </c:pt>
                <c:pt idx="90">
                  <c:v>138.358536658434</c:v>
                </c:pt>
                <c:pt idx="91">
                  <c:v>138.471190324947</c:v>
                </c:pt>
                <c:pt idx="92">
                  <c:v>138.584036906642</c:v>
                </c:pt>
                <c:pt idx="93">
                  <c:v>138.697076890729</c:v>
                </c:pt>
                <c:pt idx="94">
                  <c:v>138.810310766062</c:v>
                </c:pt>
                <c:pt idx="95">
                  <c:v>138.923739023147</c:v>
                </c:pt>
                <c:pt idx="96">
                  <c:v>139.037362154145</c:v>
                </c:pt>
                <c:pt idx="97">
                  <c:v>139.151180652883</c:v>
                </c:pt>
                <c:pt idx="98">
                  <c:v>139.26519501486</c:v>
                </c:pt>
                <c:pt idx="99">
                  <c:v>139.379405737251</c:v>
                </c:pt>
                <c:pt idx="100">
                  <c:v>139.49381331892</c:v>
                </c:pt>
                <c:pt idx="101">
                  <c:v>139.608418260421</c:v>
                </c:pt>
                <c:pt idx="102">
                  <c:v>139.723221064009</c:v>
                </c:pt>
                <c:pt idx="103">
                  <c:v>139.838222233648</c:v>
                </c:pt>
                <c:pt idx="104">
                  <c:v>139.953422275014</c:v>
                </c:pt>
                <c:pt idx="105">
                  <c:v>140.068821695505</c:v>
                </c:pt>
                <c:pt idx="106">
                  <c:v>140.18442100425</c:v>
                </c:pt>
                <c:pt idx="107">
                  <c:v>140.300220712112</c:v>
                </c:pt>
                <c:pt idx="108">
                  <c:v>140.416221331701</c:v>
                </c:pt>
                <c:pt idx="109">
                  <c:v>140.532423377375</c:v>
                </c:pt>
                <c:pt idx="110">
                  <c:v>140.648827365254</c:v>
                </c:pt>
                <c:pt idx="111">
                  <c:v>140.765433813221</c:v>
                </c:pt>
                <c:pt idx="112">
                  <c:v>140.882243240935</c:v>
                </c:pt>
                <c:pt idx="113">
                  <c:v>140.999256169838</c:v>
                </c:pt>
                <c:pt idx="114">
                  <c:v>141.116473123157</c:v>
                </c:pt>
                <c:pt idx="115">
                  <c:v>141.23389462592</c:v>
                </c:pt>
                <c:pt idx="116">
                  <c:v>141.351521204956</c:v>
                </c:pt>
                <c:pt idx="117">
                  <c:v>141.469353388909</c:v>
                </c:pt>
                <c:pt idx="118">
                  <c:v>141.587391708243</c:v>
                </c:pt>
                <c:pt idx="119">
                  <c:v>141.705636695247</c:v>
                </c:pt>
                <c:pt idx="120">
                  <c:v>141.82408888405</c:v>
                </c:pt>
                <c:pt idx="121">
                  <c:v>141.942748810621</c:v>
                </c:pt>
                <c:pt idx="122">
                  <c:v>142.061617012783</c:v>
                </c:pt>
                <c:pt idx="123">
                  <c:v>142.180694030219</c:v>
                </c:pt>
                <c:pt idx="124">
                  <c:v>142.299980404478</c:v>
                </c:pt>
                <c:pt idx="125">
                  <c:v>142.419476678985</c:v>
                </c:pt>
                <c:pt idx="126">
                  <c:v>142.53918339905</c:v>
                </c:pt>
                <c:pt idx="127">
                  <c:v>142.659101111876</c:v>
                </c:pt>
                <c:pt idx="128">
                  <c:v>142.779230366563</c:v>
                </c:pt>
                <c:pt idx="129">
                  <c:v>142.899571714124</c:v>
                </c:pt>
                <c:pt idx="130">
                  <c:v>143.020125707484</c:v>
                </c:pt>
                <c:pt idx="131">
                  <c:v>143.140892901498</c:v>
                </c:pt>
                <c:pt idx="132">
                  <c:v>143.261873852952</c:v>
                </c:pt>
                <c:pt idx="133">
                  <c:v>143.383069120574</c:v>
                </c:pt>
                <c:pt idx="134">
                  <c:v>143.504479265043</c:v>
                </c:pt>
                <c:pt idx="135">
                  <c:v>143.626104848998</c:v>
                </c:pt>
                <c:pt idx="136">
                  <c:v>143.747946437043</c:v>
                </c:pt>
                <c:pt idx="137">
                  <c:v>143.870004595762</c:v>
                </c:pt>
                <c:pt idx="138">
                  <c:v>143.992279893721</c:v>
                </c:pt>
                <c:pt idx="139">
                  <c:v>144.114772901479</c:v>
                </c:pt>
                <c:pt idx="140">
                  <c:v>144.237484191601</c:v>
                </c:pt>
                <c:pt idx="141">
                  <c:v>144.360414338659</c:v>
                </c:pt>
                <c:pt idx="142">
                  <c:v>144.483563919247</c:v>
                </c:pt>
                <c:pt idx="143">
                  <c:v>144.606933511988</c:v>
                </c:pt>
                <c:pt idx="144">
                  <c:v>144.730523697542</c:v>
                </c:pt>
                <c:pt idx="145">
                  <c:v>144.854335058616</c:v>
                </c:pt>
                <c:pt idx="146">
                  <c:v>144.978368179973</c:v>
                </c:pt>
                <c:pt idx="147">
                  <c:v>145.10262364844</c:v>
                </c:pt>
                <c:pt idx="148">
                  <c:v>145.227102052919</c:v>
                </c:pt>
                <c:pt idx="149">
                  <c:v>145.351803984394</c:v>
                </c:pt>
                <c:pt idx="150">
                  <c:v>145.476730035943</c:v>
                </c:pt>
                <c:pt idx="151">
                  <c:v>145.601880802743</c:v>
                </c:pt>
                <c:pt idx="152">
                  <c:v>145.727256882085</c:v>
                </c:pt>
                <c:pt idx="153">
                  <c:v>145.852858873377</c:v>
                </c:pt>
                <c:pt idx="154">
                  <c:v>145.97868737816</c:v>
                </c:pt>
                <c:pt idx="155">
                  <c:v>146.104743000111</c:v>
                </c:pt>
                <c:pt idx="156">
                  <c:v>146.231026345059</c:v>
                </c:pt>
                <c:pt idx="157">
                  <c:v>146.357538020988</c:v>
                </c:pt>
                <c:pt idx="158">
                  <c:v>146.484278638052</c:v>
                </c:pt>
                <c:pt idx="159">
                  <c:v>146.611248808581</c:v>
                </c:pt>
                <c:pt idx="160">
                  <c:v>146.738449147094</c:v>
                </c:pt>
                <c:pt idx="161">
                  <c:v>146.865880270306</c:v>
                </c:pt>
                <c:pt idx="162">
                  <c:v>146.993542797138</c:v>
                </c:pt>
                <c:pt idx="163">
                  <c:v>147.12143734873</c:v>
                </c:pt>
                <c:pt idx="164">
                  <c:v>147.249564548446</c:v>
                </c:pt>
                <c:pt idx="165">
                  <c:v>147.377925021888</c:v>
                </c:pt>
                <c:pt idx="166">
                  <c:v>147.506519396906</c:v>
                </c:pt>
                <c:pt idx="167">
                  <c:v>147.635348303604</c:v>
                </c:pt>
                <c:pt idx="168">
                  <c:v>147.764412374354</c:v>
                </c:pt>
                <c:pt idx="169">
                  <c:v>147.893712243807</c:v>
                </c:pt>
                <c:pt idx="170">
                  <c:v>148.023248548899</c:v>
                </c:pt>
                <c:pt idx="171">
                  <c:v>148.153021928864</c:v>
                </c:pt>
                <c:pt idx="172">
                  <c:v>148.283033025244</c:v>
                </c:pt>
                <c:pt idx="173">
                  <c:v>148.413282481902</c:v>
                </c:pt>
                <c:pt idx="174">
                  <c:v>148.543770945026</c:v>
                </c:pt>
                <c:pt idx="175">
                  <c:v>148.674499063146</c:v>
                </c:pt>
                <c:pt idx="176">
                  <c:v>148.805467487142</c:v>
                </c:pt>
                <c:pt idx="177">
                  <c:v>148.936676870255</c:v>
                </c:pt>
                <c:pt idx="178">
                  <c:v>149.068127868095</c:v>
                </c:pt>
                <c:pt idx="179">
                  <c:v>149.199821138657</c:v>
                </c:pt>
                <c:pt idx="180">
                  <c:v>149.331757342327</c:v>
                </c:pt>
                <c:pt idx="181">
                  <c:v>149.463937141898</c:v>
                </c:pt>
                <c:pt idx="182">
                  <c:v>149.596361202574</c:v>
                </c:pt>
                <c:pt idx="183">
                  <c:v>149.729030191988</c:v>
                </c:pt>
                <c:pt idx="184">
                  <c:v>149.861944780208</c:v>
                </c:pt>
                <c:pt idx="185">
                  <c:v>149.995105639751</c:v>
                </c:pt>
                <c:pt idx="186">
                  <c:v>150.128513445593</c:v>
                </c:pt>
                <c:pt idx="187">
                  <c:v>150.262168875181</c:v>
                </c:pt>
                <c:pt idx="188">
                  <c:v>150.396072608443</c:v>
                </c:pt>
                <c:pt idx="189">
                  <c:v>150.530225327801</c:v>
                </c:pt>
                <c:pt idx="190">
                  <c:v>150.664627718182</c:v>
                </c:pt>
                <c:pt idx="191">
                  <c:v>150.799280467028</c:v>
                </c:pt>
                <c:pt idx="192">
                  <c:v>150.934184264308</c:v>
                </c:pt>
                <c:pt idx="193">
                  <c:v>151.069339802534</c:v>
                </c:pt>
                <c:pt idx="194">
                  <c:v>151.204747776765</c:v>
                </c:pt>
                <c:pt idx="195">
                  <c:v>151.340408884624</c:v>
                </c:pt>
                <c:pt idx="196">
                  <c:v>151.47632382631</c:v>
                </c:pt>
                <c:pt idx="197">
                  <c:v>151.612493304608</c:v>
                </c:pt>
                <c:pt idx="198">
                  <c:v>151.7489180249</c:v>
                </c:pt>
                <c:pt idx="199">
                  <c:v>151.885598695179</c:v>
                </c:pt>
                <c:pt idx="200">
                  <c:v>152.022536026062</c:v>
                </c:pt>
                <c:pt idx="201">
                  <c:v>152.1597307308</c:v>
                </c:pt>
                <c:pt idx="202">
                  <c:v>152.297183525289</c:v>
                </c:pt>
                <c:pt idx="203">
                  <c:v>152.434895128087</c:v>
                </c:pt>
                <c:pt idx="204">
                  <c:v>152.572866260422</c:v>
                </c:pt>
                <c:pt idx="205">
                  <c:v>152.711097646207</c:v>
                </c:pt>
                <c:pt idx="206">
                  <c:v>152.849590012051</c:v>
                </c:pt>
                <c:pt idx="207">
                  <c:v>152.988344087271</c:v>
                </c:pt>
                <c:pt idx="208">
                  <c:v>153.127360603907</c:v>
                </c:pt>
                <c:pt idx="209">
                  <c:v>153.266640296734</c:v>
                </c:pt>
                <c:pt idx="210">
                  <c:v>153.406183903271</c:v>
                </c:pt>
                <c:pt idx="211">
                  <c:v>153.545992163802</c:v>
                </c:pt>
                <c:pt idx="212">
                  <c:v>153.686065821379</c:v>
                </c:pt>
                <c:pt idx="213">
                  <c:v>153.826405621844</c:v>
                </c:pt>
                <c:pt idx="214">
                  <c:v>153.967012313835</c:v>
                </c:pt>
                <c:pt idx="215">
                  <c:v>154.107886648803</c:v>
                </c:pt>
                <c:pt idx="216">
                  <c:v>154.249029381026</c:v>
                </c:pt>
                <c:pt idx="217">
                  <c:v>154.390441267618</c:v>
                </c:pt>
                <c:pt idx="218">
                  <c:v>154.532123068547</c:v>
                </c:pt>
                <c:pt idx="219">
                  <c:v>154.674075546646</c:v>
                </c:pt>
                <c:pt idx="220">
                  <c:v>154.816299467627</c:v>
                </c:pt>
                <c:pt idx="221">
                  <c:v>154.958795600093</c:v>
                </c:pt>
                <c:pt idx="222">
                  <c:v>155.101564715556</c:v>
                </c:pt>
                <c:pt idx="223">
                  <c:v>155.244607588446</c:v>
                </c:pt>
                <c:pt idx="224">
                  <c:v>155.387924996128</c:v>
                </c:pt>
                <c:pt idx="225">
                  <c:v>155.531517718913</c:v>
                </c:pt>
                <c:pt idx="226">
                  <c:v>155.675386540076</c:v>
                </c:pt>
                <c:pt idx="227">
                  <c:v>155.819532245866</c:v>
                </c:pt>
                <c:pt idx="228">
                  <c:v>155.963955625522</c:v>
                </c:pt>
                <c:pt idx="229">
                  <c:v>156.108657471288</c:v>
                </c:pt>
                <c:pt idx="230">
                  <c:v>156.253638578427</c:v>
                </c:pt>
                <c:pt idx="231">
                  <c:v>156.398899745232</c:v>
                </c:pt>
                <c:pt idx="232">
                  <c:v>156.544441773047</c:v>
                </c:pt>
                <c:pt idx="233">
                  <c:v>156.690265466276</c:v>
                </c:pt>
                <c:pt idx="234">
                  <c:v>156.836371632398</c:v>
                </c:pt>
                <c:pt idx="235">
                  <c:v>156.982761081985</c:v>
                </c:pt>
                <c:pt idx="236">
                  <c:v>157.129434628715</c:v>
                </c:pt>
                <c:pt idx="237">
                  <c:v>157.276393089388</c:v>
                </c:pt>
                <c:pt idx="238">
                  <c:v>157.423637283936</c:v>
                </c:pt>
                <c:pt idx="239">
                  <c:v>157.571168035446</c:v>
                </c:pt>
                <c:pt idx="240">
                  <c:v>157.718986170169</c:v>
                </c:pt>
                <c:pt idx="241">
                  <c:v>157.867092517538</c:v>
                </c:pt>
                <c:pt idx="242">
                  <c:v>158.015487910182</c:v>
                </c:pt>
                <c:pt idx="243">
                  <c:v>158.164173183943</c:v>
                </c:pt>
                <c:pt idx="244">
                  <c:v>158.31314917789</c:v>
                </c:pt>
                <c:pt idx="245">
                  <c:v>158.462416734335</c:v>
                </c:pt>
                <c:pt idx="246">
                  <c:v>158.611976698848</c:v>
                </c:pt>
                <c:pt idx="247">
                  <c:v>158.761829920277</c:v>
                </c:pt>
                <c:pt idx="248">
                  <c:v>158.911977250756</c:v>
                </c:pt>
                <c:pt idx="249">
                  <c:v>159.062419545728</c:v>
                </c:pt>
                <c:pt idx="250">
                  <c:v>159.213157663959</c:v>
                </c:pt>
                <c:pt idx="251">
                  <c:v>159.364192467552</c:v>
                </c:pt>
                <c:pt idx="252">
                  <c:v>159.515524821964</c:v>
                </c:pt>
                <c:pt idx="253">
                  <c:v>159.667155596027</c:v>
                </c:pt>
                <c:pt idx="254">
                  <c:v>159.819085661957</c:v>
                </c:pt>
                <c:pt idx="255">
                  <c:v>159.971315895376</c:v>
                </c:pt>
                <c:pt idx="256">
                  <c:v>160.123847175326</c:v>
                </c:pt>
                <c:pt idx="257">
                  <c:v>160.276680384287</c:v>
                </c:pt>
                <c:pt idx="258">
                  <c:v>160.429816408192</c:v>
                </c:pt>
                <c:pt idx="259">
                  <c:v>160.583256136447</c:v>
                </c:pt>
                <c:pt idx="260">
                  <c:v>160.737000461945</c:v>
                </c:pt>
                <c:pt idx="261">
                  <c:v>160.891050281085</c:v>
                </c:pt>
                <c:pt idx="262">
                  <c:v>161.045406493789</c:v>
                </c:pt>
                <c:pt idx="263">
                  <c:v>161.200070003517</c:v>
                </c:pt>
                <c:pt idx="264">
                  <c:v>161.355041717289</c:v>
                </c:pt>
                <c:pt idx="265">
                  <c:v>161.510322545698</c:v>
                </c:pt>
                <c:pt idx="266">
                  <c:v>161.665913402929</c:v>
                </c:pt>
                <c:pt idx="267">
                  <c:v>161.821815206778</c:v>
                </c:pt>
                <c:pt idx="268">
                  <c:v>161.978028878671</c:v>
                </c:pt>
                <c:pt idx="269">
                  <c:v>162.134555343676</c:v>
                </c:pt>
                <c:pt idx="270">
                  <c:v>162.291395530528</c:v>
                </c:pt>
                <c:pt idx="271">
                  <c:v>162.448550371643</c:v>
                </c:pt>
                <c:pt idx="272">
                  <c:v>162.606020803138</c:v>
                </c:pt>
                <c:pt idx="273">
                  <c:v>162.763807764848</c:v>
                </c:pt>
                <c:pt idx="274">
                  <c:v>162.921912200346</c:v>
                </c:pt>
                <c:pt idx="275">
                  <c:v>163.080335056961</c:v>
                </c:pt>
                <c:pt idx="276">
                  <c:v>163.239077285795</c:v>
                </c:pt>
                <c:pt idx="277">
                  <c:v>163.398139841747</c:v>
                </c:pt>
                <c:pt idx="278">
                  <c:v>163.557523683524</c:v>
                </c:pt>
                <c:pt idx="279">
                  <c:v>163.717229773668</c:v>
                </c:pt>
                <c:pt idx="280">
                  <c:v>163.877259078569</c:v>
                </c:pt>
                <c:pt idx="281">
                  <c:v>164.037612568487</c:v>
                </c:pt>
                <c:pt idx="282">
                  <c:v>164.198291217574</c:v>
                </c:pt>
                <c:pt idx="283">
                  <c:v>164.359296003887</c:v>
                </c:pt>
                <c:pt idx="284">
                  <c:v>164.520627909413</c:v>
                </c:pt>
                <c:pt idx="285">
                  <c:v>164.682287920089</c:v>
                </c:pt>
                <c:pt idx="286">
                  <c:v>164.844277025816</c:v>
                </c:pt>
                <c:pt idx="287">
                  <c:v>165.006596220485</c:v>
                </c:pt>
                <c:pt idx="288">
                  <c:v>165.169246501996</c:v>
                </c:pt>
                <c:pt idx="289">
                  <c:v>165.332228872276</c:v>
                </c:pt>
                <c:pt idx="290">
                  <c:v>165.4955443373</c:v>
                </c:pt>
                <c:pt idx="291">
                  <c:v>165.659193907113</c:v>
                </c:pt>
                <c:pt idx="292">
                  <c:v>165.823178595849</c:v>
                </c:pt>
                <c:pt idx="293">
                  <c:v>165.987499421754</c:v>
                </c:pt>
                <c:pt idx="294">
                  <c:v>166.152157407203</c:v>
                </c:pt>
                <c:pt idx="295">
                  <c:v>166.317153578724</c:v>
                </c:pt>
                <c:pt idx="296">
                  <c:v>166.482488967018</c:v>
                </c:pt>
                <c:pt idx="297">
                  <c:v>166.648164606982</c:v>
                </c:pt>
                <c:pt idx="298">
                  <c:v>166.814181537728</c:v>
                </c:pt>
                <c:pt idx="299">
                  <c:v>166.980540802603</c:v>
                </c:pt>
                <c:pt idx="300">
                  <c:v>167.147243449216</c:v>
                </c:pt>
                <c:pt idx="301">
                  <c:v>167.314290529456</c:v>
                </c:pt>
                <c:pt idx="302">
                  <c:v>167.481683099514</c:v>
                </c:pt>
                <c:pt idx="303">
                  <c:v>167.649422219906</c:v>
                </c:pt>
                <c:pt idx="304">
                  <c:v>167.817508955495</c:v>
                </c:pt>
                <c:pt idx="305">
                  <c:v>167.985944375512</c:v>
                </c:pt>
                <c:pt idx="306">
                  <c:v>168.15472955358</c:v>
                </c:pt>
                <c:pt idx="307">
                  <c:v>168.323865567737</c:v>
                </c:pt>
                <c:pt idx="308">
                  <c:v>168.493353500457</c:v>
                </c:pt>
                <c:pt idx="309">
                  <c:v>168.663194438673</c:v>
                </c:pt>
                <c:pt idx="310">
                  <c:v>168.833389473801</c:v>
                </c:pt>
                <c:pt idx="311">
                  <c:v>169.003939701763</c:v>
                </c:pt>
                <c:pt idx="312">
                  <c:v>169.174846223011</c:v>
                </c:pt>
                <c:pt idx="313">
                  <c:v>169.346110142547</c:v>
                </c:pt>
                <c:pt idx="314">
                  <c:v>169.517732569951</c:v>
                </c:pt>
                <c:pt idx="315">
                  <c:v>169.689714619401</c:v>
                </c:pt>
                <c:pt idx="316">
                  <c:v>169.8620574097</c:v>
                </c:pt>
                <c:pt idx="317">
                  <c:v>170.034762064299</c:v>
                </c:pt>
                <c:pt idx="318">
                  <c:v>170.207829711318</c:v>
                </c:pt>
                <c:pt idx="319">
                  <c:v>170.381261483576</c:v>
                </c:pt>
                <c:pt idx="320">
                  <c:v>170.555058518611</c:v>
                </c:pt>
                <c:pt idx="321">
                  <c:v>170.729221958706</c:v>
                </c:pt>
                <c:pt idx="322">
                  <c:v>170.903752950914</c:v>
                </c:pt>
                <c:pt idx="323">
                  <c:v>171.078652647083</c:v>
                </c:pt>
                <c:pt idx="324">
                  <c:v>171.253922203881</c:v>
                </c:pt>
                <c:pt idx="325">
                  <c:v>171.429562782821</c:v>
                </c:pt>
                <c:pt idx="326">
                  <c:v>171.605575550285</c:v>
                </c:pt>
                <c:pt idx="327">
                  <c:v>171.781961677553</c:v>
                </c:pt>
                <c:pt idx="328">
                  <c:v>171.958722340827</c:v>
                </c:pt>
                <c:pt idx="329">
                  <c:v>172.135858721255</c:v>
                </c:pt>
                <c:pt idx="330">
                  <c:v>172.313372004958</c:v>
                </c:pt>
                <c:pt idx="331">
                  <c:v>172.49126338306</c:v>
                </c:pt>
                <c:pt idx="332">
                  <c:v>172.669534051708</c:v>
                </c:pt>
                <c:pt idx="333">
                  <c:v>172.848185212104</c:v>
                </c:pt>
                <c:pt idx="334">
                  <c:v>173.027218070528</c:v>
                </c:pt>
                <c:pt idx="335">
                  <c:v>173.206633838368</c:v>
                </c:pt>
                <c:pt idx="336">
                  <c:v>173.386433732143</c:v>
                </c:pt>
                <c:pt idx="337">
                  <c:v>173.566618973535</c:v>
                </c:pt>
                <c:pt idx="338">
                  <c:v>173.747190789413</c:v>
                </c:pt>
                <c:pt idx="339">
                  <c:v>173.92815041186</c:v>
                </c:pt>
                <c:pt idx="340">
                  <c:v>174.109499078205</c:v>
                </c:pt>
                <c:pt idx="341">
                  <c:v>174.291238031048</c:v>
                </c:pt>
                <c:pt idx="342">
                  <c:v>174.473368518285</c:v>
                </c:pt>
                <c:pt idx="343">
                  <c:v>174.655891793144</c:v>
                </c:pt>
                <c:pt idx="344">
                  <c:v>174.838809114207</c:v>
                </c:pt>
                <c:pt idx="345">
                  <c:v>175.022121745439</c:v>
                </c:pt>
                <c:pt idx="346">
                  <c:v>175.205830956222</c:v>
                </c:pt>
                <c:pt idx="347">
                  <c:v>175.389938021379</c:v>
                </c:pt>
                <c:pt idx="348">
                  <c:v>175.574444221203</c:v>
                </c:pt>
                <c:pt idx="349">
                  <c:v>175.759350841492</c:v>
                </c:pt>
                <c:pt idx="350">
                  <c:v>175.94465917357</c:v>
                </c:pt>
                <c:pt idx="351">
                  <c:v>176.130370514325</c:v>
                </c:pt>
                <c:pt idx="352">
                  <c:v>176.316486166235</c:v>
                </c:pt>
                <c:pt idx="353">
                  <c:v>176.503007437397</c:v>
                </c:pt>
                <c:pt idx="354">
                  <c:v>176.689935641561</c:v>
                </c:pt>
                <c:pt idx="355">
                  <c:v>176.877272098155</c:v>
                </c:pt>
                <c:pt idx="356">
                  <c:v>177.065018132324</c:v>
                </c:pt>
                <c:pt idx="357">
                  <c:v>177.253175074953</c:v>
                </c:pt>
                <c:pt idx="358">
                  <c:v>177.441744262702</c:v>
                </c:pt>
                <c:pt idx="359">
                  <c:v>177.630727038036</c:v>
                </c:pt>
                <c:pt idx="360">
                  <c:v>177.820124749259</c:v>
                </c:pt>
                <c:pt idx="361">
                  <c:v>178.009938750542</c:v>
                </c:pt>
                <c:pt idx="362">
                  <c:v>178.200170401959</c:v>
                </c:pt>
                <c:pt idx="363">
                  <c:v>178.390821069514</c:v>
                </c:pt>
                <c:pt idx="364">
                  <c:v>178.58189212518</c:v>
                </c:pt>
                <c:pt idx="365">
                  <c:v>178.773384946927</c:v>
                </c:pt>
                <c:pt idx="366">
                  <c:v>178.965300918753</c:v>
                </c:pt>
                <c:pt idx="367">
                  <c:v>179.157641430725</c:v>
                </c:pt>
                <c:pt idx="368">
                  <c:v>179.350407879003</c:v>
                </c:pt>
                <c:pt idx="369">
                  <c:v>179.543601665881</c:v>
                </c:pt>
                <c:pt idx="370">
                  <c:v>179.737224199813</c:v>
                </c:pt>
                <c:pt idx="371">
                  <c:v>179.931276895455</c:v>
                </c:pt>
                <c:pt idx="372">
                  <c:v>180.125761173695</c:v>
                </c:pt>
                <c:pt idx="373">
                  <c:v>180.320678461685</c:v>
                </c:pt>
                <c:pt idx="374">
                  <c:v>180.516030192882</c:v>
                </c:pt>
                <c:pt idx="375">
                  <c:v>180.711817807077</c:v>
                </c:pt>
                <c:pt idx="376">
                  <c:v>180.908042750431</c:v>
                </c:pt>
                <c:pt idx="377">
                  <c:v>181.104706475514</c:v>
                </c:pt>
                <c:pt idx="378">
                  <c:v>181.301810441337</c:v>
                </c:pt>
                <c:pt idx="379">
                  <c:v>181.499356113389</c:v>
                </c:pt>
                <c:pt idx="380">
                  <c:v>181.697344963671</c:v>
                </c:pt>
                <c:pt idx="381">
                  <c:v>181.895778470736</c:v>
                </c:pt>
                <c:pt idx="382">
                  <c:v>182.094658119723</c:v>
                </c:pt>
                <c:pt idx="383">
                  <c:v>182.293985402393</c:v>
                </c:pt>
                <c:pt idx="384">
                  <c:v>182.493761817168</c:v>
                </c:pt>
                <c:pt idx="385">
                  <c:v>182.693988869167</c:v>
                </c:pt>
                <c:pt idx="386">
                  <c:v>182.894668070244</c:v>
                </c:pt>
                <c:pt idx="387">
                  <c:v>183.095800939024</c:v>
                </c:pt>
                <c:pt idx="388">
                  <c:v>183.297389000946</c:v>
                </c:pt>
                <c:pt idx="389">
                  <c:v>183.499433788293</c:v>
                </c:pt>
                <c:pt idx="390">
                  <c:v>183.701936840238</c:v>
                </c:pt>
                <c:pt idx="391">
                  <c:v>183.90489970288</c:v>
                </c:pt>
                <c:pt idx="392">
                  <c:v>184.108323929281</c:v>
                </c:pt>
                <c:pt idx="393">
                  <c:v>184.312211079508</c:v>
                </c:pt>
                <c:pt idx="394">
                  <c:v>184.516562720672</c:v>
                </c:pt>
                <c:pt idx="395">
                  <c:v>184.721380426968</c:v>
                </c:pt>
                <c:pt idx="396">
                  <c:v>184.926665779712</c:v>
                </c:pt>
                <c:pt idx="397">
                  <c:v>185.132420367385</c:v>
                </c:pt>
                <c:pt idx="398">
                  <c:v>185.338645785675</c:v>
                </c:pt>
                <c:pt idx="399">
                  <c:v>185.545343637511</c:v>
                </c:pt>
                <c:pt idx="400">
                  <c:v>185.752515533111</c:v>
                </c:pt>
                <c:pt idx="401">
                  <c:v>185.960163090022</c:v>
                </c:pt>
                <c:pt idx="402">
                  <c:v>186.168287933157</c:v>
                </c:pt>
                <c:pt idx="403">
                  <c:v>186.376891694843</c:v>
                </c:pt>
                <c:pt idx="404">
                  <c:v>186.585976014862</c:v>
                </c:pt>
                <c:pt idx="405">
                  <c:v>186.795542540491</c:v>
                </c:pt>
                <c:pt idx="406">
                  <c:v>187.005592926546</c:v>
                </c:pt>
                <c:pt idx="407">
                  <c:v>187.216128835426</c:v>
                </c:pt>
                <c:pt idx="408">
                  <c:v>187.427151937158</c:v>
                </c:pt>
                <c:pt idx="409">
                  <c:v>187.638663909437</c:v>
                </c:pt>
                <c:pt idx="410">
                  <c:v>187.850666437671</c:v>
                </c:pt>
                <c:pt idx="411">
                  <c:v>188.063161215029</c:v>
                </c:pt>
                <c:pt idx="412">
                  <c:v>188.276149942482</c:v>
                </c:pt>
                <c:pt idx="413">
                  <c:v>188.489634328847</c:v>
                </c:pt>
                <c:pt idx="414">
                  <c:v>188.703616090838</c:v>
                </c:pt>
                <c:pt idx="415">
                  <c:v>188.918096953105</c:v>
                </c:pt>
                <c:pt idx="416">
                  <c:v>189.133078648285</c:v>
                </c:pt>
                <c:pt idx="417">
                  <c:v>189.348562917044</c:v>
                </c:pt>
                <c:pt idx="418">
                  <c:v>189.564551508128</c:v>
                </c:pt>
                <c:pt idx="419">
                  <c:v>189.781046178406</c:v>
                </c:pt>
                <c:pt idx="420">
                  <c:v>189.99804869292</c:v>
                </c:pt>
                <c:pt idx="421">
                  <c:v>190.215560824931</c:v>
                </c:pt>
                <c:pt idx="422">
                  <c:v>190.433584355967</c:v>
                </c:pt>
                <c:pt idx="423">
                  <c:v>190.652121075873</c:v>
                </c:pt>
                <c:pt idx="424">
                  <c:v>190.871172782856</c:v>
                </c:pt>
                <c:pt idx="425">
                  <c:v>191.090741283539</c:v>
                </c:pt>
                <c:pt idx="426">
                  <c:v>191.310828393004</c:v>
                </c:pt>
                <c:pt idx="427">
                  <c:v>191.531435934848</c:v>
                </c:pt>
                <c:pt idx="428">
                  <c:v>191.752565741227</c:v>
                </c:pt>
                <c:pt idx="429">
                  <c:v>191.974219652912</c:v>
                </c:pt>
                <c:pt idx="430">
                  <c:v>192.196399519336</c:v>
                </c:pt>
                <c:pt idx="431">
                  <c:v>192.419107198645</c:v>
                </c:pt>
                <c:pt idx="432">
                  <c:v>192.642344557751</c:v>
                </c:pt>
                <c:pt idx="433">
                  <c:v>192.866113472382</c:v>
                </c:pt>
                <c:pt idx="434">
                  <c:v>193.090415827138</c:v>
                </c:pt>
                <c:pt idx="435">
                  <c:v>193.315253515537</c:v>
                </c:pt>
                <c:pt idx="436">
                  <c:v>193.540628440073</c:v>
                </c:pt>
                <c:pt idx="437">
                  <c:v>193.766542512268</c:v>
                </c:pt>
                <c:pt idx="438">
                  <c:v>193.992997652726</c:v>
                </c:pt>
                <c:pt idx="439">
                  <c:v>194.219995791185</c:v>
                </c:pt>
                <c:pt idx="440">
                  <c:v>194.447538866572</c:v>
                </c:pt>
                <c:pt idx="441">
                  <c:v>194.67562882706</c:v>
                </c:pt>
                <c:pt idx="442">
                  <c:v>194.904267630122</c:v>
                </c:pt>
                <c:pt idx="443">
                  <c:v>195.133457242584</c:v>
                </c:pt>
                <c:pt idx="444">
                  <c:v>195.363199640684</c:v>
                </c:pt>
                <c:pt idx="445">
                  <c:v>195.593496810129</c:v>
                </c:pt>
                <c:pt idx="446">
                  <c:v>195.824350746149</c:v>
                </c:pt>
                <c:pt idx="447">
                  <c:v>196.055763453554</c:v>
                </c:pt>
                <c:pt idx="448">
                  <c:v>196.287736946795</c:v>
                </c:pt>
                <c:pt idx="449">
                  <c:v>196.52027325002</c:v>
                </c:pt>
                <c:pt idx="450">
                  <c:v>196.75337439713</c:v>
                </c:pt>
                <c:pt idx="451">
                  <c:v>196.987042431843</c:v>
                </c:pt>
                <c:pt idx="452">
                  <c:v>197.221279407749</c:v>
                </c:pt>
                <c:pt idx="453">
                  <c:v>197.456087388371</c:v>
                </c:pt>
                <c:pt idx="454">
                  <c:v>197.691468447227</c:v>
                </c:pt>
                <c:pt idx="455">
                  <c:v>197.927424667886</c:v>
                </c:pt>
                <c:pt idx="456">
                  <c:v>198.163958144034</c:v>
                </c:pt>
                <c:pt idx="457">
                  <c:v>198.401070979533</c:v>
                </c:pt>
                <c:pt idx="458">
                  <c:v>198.638765288484</c:v>
                </c:pt>
                <c:pt idx="459">
                  <c:v>198.877043195285</c:v>
                </c:pt>
                <c:pt idx="460">
                  <c:v>199.115906834703</c:v>
                </c:pt>
                <c:pt idx="461">
                  <c:v>199.355358351926</c:v>
                </c:pt>
                <c:pt idx="462">
                  <c:v>199.595399902637</c:v>
                </c:pt>
                <c:pt idx="463">
                  <c:v>199.83603365307</c:v>
                </c:pt>
                <c:pt idx="464">
                  <c:v>200.07726178008</c:v>
                </c:pt>
                <c:pt idx="465">
                  <c:v>200.319086471207</c:v>
                </c:pt>
                <c:pt idx="466">
                  <c:v>200.56150992474</c:v>
                </c:pt>
                <c:pt idx="467">
                  <c:v>200.804534349783</c:v>
                </c:pt>
                <c:pt idx="468">
                  <c:v>201.048161966326</c:v>
                </c:pt>
                <c:pt idx="469">
                  <c:v>201.292395005307</c:v>
                </c:pt>
                <c:pt idx="470">
                  <c:v>201.53723570868</c:v>
                </c:pt>
                <c:pt idx="471">
                  <c:v>201.782686329486</c:v>
                </c:pt>
                <c:pt idx="472">
                  <c:v>202.028749131921</c:v>
                </c:pt>
                <c:pt idx="473">
                  <c:v>202.275426391402</c:v>
                </c:pt>
                <c:pt idx="474">
                  <c:v>202.522720394641</c:v>
                </c:pt>
                <c:pt idx="475">
                  <c:v>202.770633439712</c:v>
                </c:pt>
                <c:pt idx="476">
                  <c:v>203.019167836123</c:v>
                </c:pt>
                <c:pt idx="477">
                  <c:v>203.268325904886</c:v>
                </c:pt>
                <c:pt idx="478">
                  <c:v>203.51810997859</c:v>
                </c:pt>
                <c:pt idx="479">
                  <c:v>203.768522401474</c:v>
                </c:pt>
                <c:pt idx="480">
                  <c:v>204.019565529497</c:v>
                </c:pt>
                <c:pt idx="481">
                  <c:v>204.271241730413</c:v>
                </c:pt>
                <c:pt idx="482">
                  <c:v>204.523553383847</c:v>
                </c:pt>
                <c:pt idx="483">
                  <c:v>204.776502881365</c:v>
                </c:pt>
                <c:pt idx="484">
                  <c:v>205.030092626553</c:v>
                </c:pt>
                <c:pt idx="485">
                  <c:v>205.284325035089</c:v>
                </c:pt>
                <c:pt idx="486">
                  <c:v>205.539202534824</c:v>
                </c:pt>
                <c:pt idx="487">
                  <c:v>205.794727565853</c:v>
                </c:pt>
                <c:pt idx="488">
                  <c:v>206.050902580597</c:v>
                </c:pt>
                <c:pt idx="489">
                  <c:v>206.307730043878</c:v>
                </c:pt>
                <c:pt idx="490">
                  <c:v>206.565212433</c:v>
                </c:pt>
                <c:pt idx="491">
                  <c:v>206.823352237825</c:v>
                </c:pt>
                <c:pt idx="492">
                  <c:v>207.082151960856</c:v>
                </c:pt>
                <c:pt idx="493">
                  <c:v>207.341614117313</c:v>
                </c:pt>
                <c:pt idx="494">
                  <c:v>207.601741235221</c:v>
                </c:pt>
                <c:pt idx="495">
                  <c:v>207.862535855482</c:v>
                </c:pt>
                <c:pt idx="496">
                  <c:v>208.124000531966</c:v>
                </c:pt>
                <c:pt idx="497">
                  <c:v>208.386137831589</c:v>
                </c:pt>
                <c:pt idx="498">
                  <c:v>208.648950334397</c:v>
                </c:pt>
                <c:pt idx="499">
                  <c:v>208.91244063365</c:v>
                </c:pt>
                <c:pt idx="500">
                  <c:v>209.176611335909</c:v>
                </c:pt>
                <c:pt idx="501">
                  <c:v>209.441465061118</c:v>
                </c:pt>
                <c:pt idx="502">
                  <c:v>209.707004442693</c:v>
                </c:pt>
                <c:pt idx="503">
                  <c:v>209.973232127605</c:v>
                </c:pt>
                <c:pt idx="504">
                  <c:v>210.240150776473</c:v>
                </c:pt>
                <c:pt idx="505">
                  <c:v>210.507763063646</c:v>
                </c:pt>
                <c:pt idx="506">
                  <c:v>210.776071677295</c:v>
                </c:pt>
                <c:pt idx="507">
                  <c:v>211.045079319503</c:v>
                </c:pt>
                <c:pt idx="508">
                  <c:v>211.314788706352</c:v>
                </c:pt>
                <c:pt idx="509">
                  <c:v>211.585202568018</c:v>
                </c:pt>
                <c:pt idx="510">
                  <c:v>211.856323648857</c:v>
                </c:pt>
                <c:pt idx="511">
                  <c:v>212.128154707504</c:v>
                </c:pt>
                <c:pt idx="512">
                  <c:v>212.40069851696</c:v>
                </c:pt>
                <c:pt idx="513">
                  <c:v>212.673957864688</c:v>
                </c:pt>
                <c:pt idx="514">
                  <c:v>212.947935552709</c:v>
                </c:pt>
                <c:pt idx="515">
                  <c:v>213.222634397694</c:v>
                </c:pt>
                <c:pt idx="516">
                  <c:v>213.498057231063</c:v>
                </c:pt>
                <c:pt idx="517">
                  <c:v>213.774206899079</c:v>
                </c:pt>
                <c:pt idx="518">
                  <c:v>214.051086262946</c:v>
                </c:pt>
                <c:pt idx="519">
                  <c:v>214.328698198908</c:v>
                </c:pt>
                <c:pt idx="520">
                  <c:v>214.607045598349</c:v>
                </c:pt>
                <c:pt idx="521">
                  <c:v>214.88613136789</c:v>
                </c:pt>
                <c:pt idx="522">
                  <c:v>215.165958429491</c:v>
                </c:pt>
                <c:pt idx="523">
                  <c:v>215.446529720551</c:v>
                </c:pt>
                <c:pt idx="524">
                  <c:v>215.727848194015</c:v>
                </c:pt>
                <c:pt idx="525">
                  <c:v>216.00991681847</c:v>
                </c:pt>
                <c:pt idx="526">
                  <c:v>216.292738578251</c:v>
                </c:pt>
                <c:pt idx="527">
                  <c:v>216.57631647355</c:v>
                </c:pt>
                <c:pt idx="528">
                  <c:v>216.860653520516</c:v>
                </c:pt>
                <c:pt idx="529">
                  <c:v>217.145752751363</c:v>
                </c:pt>
                <c:pt idx="530">
                  <c:v>217.431617214478</c:v>
                </c:pt>
                <c:pt idx="531">
                  <c:v>217.718249974528</c:v>
                </c:pt>
                <c:pt idx="532">
                  <c:v>218.005654112568</c:v>
                </c:pt>
                <c:pt idx="533">
                  <c:v>218.293832726154</c:v>
                </c:pt>
                <c:pt idx="534">
                  <c:v>218.58278892945</c:v>
                </c:pt>
                <c:pt idx="535">
                  <c:v>218.87252585334</c:v>
                </c:pt>
                <c:pt idx="536">
                  <c:v>219.163046645543</c:v>
                </c:pt>
                <c:pt idx="537">
                  <c:v>219.454354470724</c:v>
                </c:pt>
                <c:pt idx="538">
                  <c:v>219.746452510607</c:v>
                </c:pt>
                <c:pt idx="539">
                  <c:v>220.039343964095</c:v>
                </c:pt>
                <c:pt idx="540">
                  <c:v>220.333032047379</c:v>
                </c:pt>
                <c:pt idx="541">
                  <c:v>220.627519994062</c:v>
                </c:pt>
                <c:pt idx="542">
                  <c:v>220.922811055272</c:v>
                </c:pt>
                <c:pt idx="543">
                  <c:v>221.218908499784</c:v>
                </c:pt>
                <c:pt idx="544">
                  <c:v>221.515815614138</c:v>
                </c:pt>
                <c:pt idx="545">
                  <c:v>221.813535702759</c:v>
                </c:pt>
                <c:pt idx="546">
                  <c:v>222.112072088083</c:v>
                </c:pt>
                <c:pt idx="547">
                  <c:v>222.411428110674</c:v>
                </c:pt>
                <c:pt idx="548">
                  <c:v>222.711607129355</c:v>
                </c:pt>
                <c:pt idx="549">
                  <c:v>223.012612521324</c:v>
                </c:pt>
                <c:pt idx="550">
                  <c:v>223.314447682288</c:v>
                </c:pt>
                <c:pt idx="551">
                  <c:v>223.617116026586</c:v>
                </c:pt>
                <c:pt idx="552">
                  <c:v>223.920620987317</c:v>
                </c:pt>
                <c:pt idx="553">
                  <c:v>224.224966016471</c:v>
                </c:pt>
                <c:pt idx="554">
                  <c:v>224.530154585055</c:v>
                </c:pt>
                <c:pt idx="555">
                  <c:v>224.83619018323</c:v>
                </c:pt>
                <c:pt idx="556">
                  <c:v>225.143076320438</c:v>
                </c:pt>
                <c:pt idx="557">
                  <c:v>225.450816525538</c:v>
                </c:pt>
                <c:pt idx="558">
                  <c:v>225.759414346941</c:v>
                </c:pt>
                <c:pt idx="559">
                  <c:v>226.068873352743</c:v>
                </c:pt>
                <c:pt idx="560">
                  <c:v>226.379197130864</c:v>
                </c:pt>
                <c:pt idx="561">
                  <c:v>226.690389289187</c:v>
                </c:pt>
                <c:pt idx="562">
                  <c:v>227.00245345569</c:v>
                </c:pt>
                <c:pt idx="563">
                  <c:v>227.315393278597</c:v>
                </c:pt>
                <c:pt idx="564">
                  <c:v>227.62921242651</c:v>
                </c:pt>
                <c:pt idx="565">
                  <c:v>227.943914588558</c:v>
                </c:pt>
                <c:pt idx="566">
                  <c:v>228.259503474533</c:v>
                </c:pt>
                <c:pt idx="567">
                  <c:v>228.575982815046</c:v>
                </c:pt>
                <c:pt idx="568">
                  <c:v>228.893356361663</c:v>
                </c:pt>
                <c:pt idx="569">
                  <c:v>229.211627887057</c:v>
                </c:pt>
                <c:pt idx="570">
                  <c:v>229.530801185156</c:v>
                </c:pt>
                <c:pt idx="571">
                  <c:v>229.850880071295</c:v>
                </c:pt>
                <c:pt idx="572">
                  <c:v>230.171868382361</c:v>
                </c:pt>
                <c:pt idx="573">
                  <c:v>230.493769976954</c:v>
                </c:pt>
                <c:pt idx="574">
                  <c:v>230.816588735533</c:v>
                </c:pt>
                <c:pt idx="575">
                  <c:v>231.140328560575</c:v>
                </c:pt>
                <c:pt idx="576">
                  <c:v>231.464993376732</c:v>
                </c:pt>
                <c:pt idx="577">
                  <c:v>231.790587130986</c:v>
                </c:pt>
                <c:pt idx="578">
                  <c:v>232.11711379281</c:v>
                </c:pt>
                <c:pt idx="579">
                  <c:v>232.444577354327</c:v>
                </c:pt>
                <c:pt idx="580">
                  <c:v>232.772981830475</c:v>
                </c:pt>
                <c:pt idx="581">
                  <c:v>233.102331259165</c:v>
                </c:pt>
                <c:pt idx="582">
                  <c:v>233.43262970145</c:v>
                </c:pt>
                <c:pt idx="583">
                  <c:v>233.76388124169</c:v>
                </c:pt>
                <c:pt idx="584">
                  <c:v>234.096089987716</c:v>
                </c:pt>
                <c:pt idx="585">
                  <c:v>234.429260071005</c:v>
                </c:pt>
                <c:pt idx="586">
                  <c:v>234.763395646845</c:v>
                </c:pt>
                <c:pt idx="587">
                  <c:v>235.09850089451</c:v>
                </c:pt>
                <c:pt idx="588">
                  <c:v>235.434580017432</c:v>
                </c:pt>
                <c:pt idx="589">
                  <c:v>235.771637243375</c:v>
                </c:pt>
                <c:pt idx="590">
                  <c:v>236.109676824613</c:v>
                </c:pt>
                <c:pt idx="591">
                  <c:v>236.448703038107</c:v>
                </c:pt>
                <c:pt idx="592">
                  <c:v>236.788720185686</c:v>
                </c:pt>
                <c:pt idx="593">
                  <c:v>237.129732594224</c:v>
                </c:pt>
                <c:pt idx="594">
                  <c:v>237.471744615828</c:v>
                </c:pt>
                <c:pt idx="595">
                  <c:v>237.814760628015</c:v>
                </c:pt>
                <c:pt idx="596">
                  <c:v>238.158785033907</c:v>
                </c:pt>
                <c:pt idx="597">
                  <c:v>238.503822262411</c:v>
                </c:pt>
                <c:pt idx="598">
                  <c:v>238.849876768409</c:v>
                </c:pt>
                <c:pt idx="599">
                  <c:v>239.196953032954</c:v>
                </c:pt>
                <c:pt idx="600">
                  <c:v>239.545055563456</c:v>
                </c:pt>
                <c:pt idx="601">
                  <c:v>239.894188893879</c:v>
                </c:pt>
                <c:pt idx="602">
                  <c:v>240.244357584937</c:v>
                </c:pt>
                <c:pt idx="603">
                  <c:v>240.595566224291</c:v>
                </c:pt>
                <c:pt idx="604">
                  <c:v>240.947819426749</c:v>
                </c:pt>
                <c:pt idx="605">
                  <c:v>241.301121834466</c:v>
                </c:pt>
                <c:pt idx="606">
                  <c:v>241.655478117147</c:v>
                </c:pt>
                <c:pt idx="607">
                  <c:v>242.010892972253</c:v>
                </c:pt>
                <c:pt idx="608">
                  <c:v>242.367371125206</c:v>
                </c:pt>
                <c:pt idx="609">
                  <c:v>242.724917329599</c:v>
                </c:pt>
                <c:pt idx="610">
                  <c:v>243.083536367403</c:v>
                </c:pt>
                <c:pt idx="611">
                  <c:v>243.443233049184</c:v>
                </c:pt>
                <c:pt idx="612">
                  <c:v>243.804012214312</c:v>
                </c:pt>
                <c:pt idx="613">
                  <c:v>244.16587873118</c:v>
                </c:pt>
                <c:pt idx="614">
                  <c:v>244.528837497422</c:v>
                </c:pt>
                <c:pt idx="615">
                  <c:v>244.892893440132</c:v>
                </c:pt>
                <c:pt idx="616">
                  <c:v>245.258051516084</c:v>
                </c:pt>
                <c:pt idx="617">
                  <c:v>245.624316711959</c:v>
                </c:pt>
                <c:pt idx="618">
                  <c:v>245.99169404457</c:v>
                </c:pt>
                <c:pt idx="619">
                  <c:v>246.360188561088</c:v>
                </c:pt>
                <c:pt idx="620">
                  <c:v>246.729805339275</c:v>
                </c:pt>
                <c:pt idx="621">
                  <c:v>247.100549487714</c:v>
                </c:pt>
                <c:pt idx="622">
                  <c:v>247.472426146043</c:v>
                </c:pt>
                <c:pt idx="623">
                  <c:v>247.845440485192</c:v>
                </c:pt>
                <c:pt idx="624">
                  <c:v>248.219597707624</c:v>
                </c:pt>
                <c:pt idx="625">
                  <c:v>248.594903047571</c:v>
                </c:pt>
                <c:pt idx="626">
                  <c:v>248.97136177128</c:v>
                </c:pt>
                <c:pt idx="627">
                  <c:v>249.348979177256</c:v>
                </c:pt>
                <c:pt idx="628">
                  <c:v>249.727760596513</c:v>
                </c:pt>
                <c:pt idx="629">
                  <c:v>250.107711392821</c:v>
                </c:pt>
                <c:pt idx="630">
                  <c:v>250.488836962956</c:v>
                </c:pt>
                <c:pt idx="631">
                  <c:v>250.871142736958</c:v>
                </c:pt>
                <c:pt idx="632">
                  <c:v>251.254634178389</c:v>
                </c:pt>
                <c:pt idx="633">
                  <c:v>251.639316784585</c:v>
                </c:pt>
                <c:pt idx="634">
                  <c:v>252.025196086924</c:v>
                </c:pt>
                <c:pt idx="635">
                  <c:v>252.412277651088</c:v>
                </c:pt>
                <c:pt idx="636">
                  <c:v>252.800567077328</c:v>
                </c:pt>
                <c:pt idx="637">
                  <c:v>253.190070000734</c:v>
                </c:pt>
                <c:pt idx="638">
                  <c:v>253.580792091507</c:v>
                </c:pt>
                <c:pt idx="639">
                  <c:v>253.972739055232</c:v>
                </c:pt>
                <c:pt idx="640">
                  <c:v>254.365916633152</c:v>
                </c:pt>
                <c:pt idx="641">
                  <c:v>254.760330602453</c:v>
                </c:pt>
                <c:pt idx="642">
                  <c:v>255.15598677654</c:v>
                </c:pt>
                <c:pt idx="643">
                  <c:v>255.552891005324</c:v>
                </c:pt>
                <c:pt idx="644">
                  <c:v>255.951049175509</c:v>
                </c:pt>
                <c:pt idx="645">
                  <c:v>256.35046721088</c:v>
                </c:pt>
                <c:pt idx="646">
                  <c:v>256.751151072596</c:v>
                </c:pt>
                <c:pt idx="647">
                  <c:v>257.15310675949</c:v>
                </c:pt>
                <c:pt idx="648">
                  <c:v>257.556340308357</c:v>
                </c:pt>
                <c:pt idx="649">
                  <c:v>257.960857794265</c:v>
                </c:pt>
                <c:pt idx="650">
                  <c:v>258.366665330853</c:v>
                </c:pt>
                <c:pt idx="651">
                  <c:v>258.773769070638</c:v>
                </c:pt>
                <c:pt idx="652">
                  <c:v>259.182175205328</c:v>
                </c:pt>
                <c:pt idx="653">
                  <c:v>259.59188996613</c:v>
                </c:pt>
                <c:pt idx="654">
                  <c:v>260.002919624068</c:v>
                </c:pt>
                <c:pt idx="655">
                  <c:v>260.415270490302</c:v>
                </c:pt>
                <c:pt idx="656">
                  <c:v>260.828948916447</c:v>
                </c:pt>
                <c:pt idx="657">
                  <c:v>261.243961294902</c:v>
                </c:pt>
                <c:pt idx="658">
                  <c:v>261.660314059173</c:v>
                </c:pt>
                <c:pt idx="659">
                  <c:v>262.078013684207</c:v>
                </c:pt>
                <c:pt idx="660">
                  <c:v>262.497066686726</c:v>
                </c:pt>
                <c:pt idx="661">
                  <c:v>262.917479625562</c:v>
                </c:pt>
                <c:pt idx="662">
                  <c:v>263.339259102002</c:v>
                </c:pt>
                <c:pt idx="663">
                  <c:v>263.762411760128</c:v>
                </c:pt>
                <c:pt idx="664">
                  <c:v>264.186944287167</c:v>
                </c:pt>
                <c:pt idx="665">
                  <c:v>264.612863413839</c:v>
                </c:pt>
                <c:pt idx="666">
                  <c:v>265.040175914715</c:v>
                </c:pt>
                <c:pt idx="667">
                  <c:v>265.468888608572</c:v>
                </c:pt>
                <c:pt idx="668">
                  <c:v>265.899008358753</c:v>
                </c:pt>
                <c:pt idx="669">
                  <c:v>266.330542073536</c:v>
                </c:pt>
                <c:pt idx="670">
                  <c:v>266.763496706498</c:v>
                </c:pt>
                <c:pt idx="671">
                  <c:v>267.19787925689</c:v>
                </c:pt>
                <c:pt idx="672">
                  <c:v>267.63369677001</c:v>
                </c:pt>
                <c:pt idx="673">
                  <c:v>268.070956337584</c:v>
                </c:pt>
                <c:pt idx="674">
                  <c:v>268.509665098149</c:v>
                </c:pt>
                <c:pt idx="675">
                  <c:v>268.94983023744</c:v>
                </c:pt>
                <c:pt idx="676">
                  <c:v>269.39145898878</c:v>
                </c:pt>
                <c:pt idx="677">
                  <c:v>269.834558633472</c:v>
                </c:pt>
                <c:pt idx="678">
                  <c:v>270.279136501206</c:v>
                </c:pt>
                <c:pt idx="679">
                  <c:v>270.72519997045</c:v>
                </c:pt>
                <c:pt idx="680">
                  <c:v>271.172756468866</c:v>
                </c:pt>
                <c:pt idx="681">
                  <c:v>271.621813473717</c:v>
                </c:pt>
                <c:pt idx="682">
                  <c:v>272.072378512279</c:v>
                </c:pt>
                <c:pt idx="683">
                  <c:v>272.524459162266</c:v>
                </c:pt>
                <c:pt idx="684">
                  <c:v>272.978063052246</c:v>
                </c:pt>
                <c:pt idx="685">
                  <c:v>273.433197862077</c:v>
                </c:pt>
                <c:pt idx="686">
                  <c:v>273.889871323329</c:v>
                </c:pt>
                <c:pt idx="687">
                  <c:v>274.348091219728</c:v>
                </c:pt>
                <c:pt idx="688">
                  <c:v>274.807865387591</c:v>
                </c:pt>
                <c:pt idx="689">
                  <c:v>275.269201716275</c:v>
                </c:pt>
                <c:pt idx="690">
                  <c:v>275.732108148624</c:v>
                </c:pt>
                <c:pt idx="691">
                  <c:v>276.196592681425</c:v>
                </c:pt>
                <c:pt idx="692">
                  <c:v>276.662663365864</c:v>
                </c:pt>
                <c:pt idx="693">
                  <c:v>277.130328307991</c:v>
                </c:pt>
                <c:pt idx="694">
                  <c:v>277.599595669189</c:v>
                </c:pt>
                <c:pt idx="695">
                  <c:v>278.070473666645</c:v>
                </c:pt>
                <c:pt idx="696">
                  <c:v>278.54297057383</c:v>
                </c:pt>
                <c:pt idx="697">
                  <c:v>279.017094720978</c:v>
                </c:pt>
                <c:pt idx="698">
                  <c:v>279.492854495579</c:v>
                </c:pt>
                <c:pt idx="699">
                  <c:v>279.970258342866</c:v>
                </c:pt>
                <c:pt idx="700">
                  <c:v>280.449314766318</c:v>
                </c:pt>
                <c:pt idx="701">
                  <c:v>280.93003232816</c:v>
                </c:pt>
                <c:pt idx="702">
                  <c:v>281.41241964987</c:v>
                </c:pt>
                <c:pt idx="703">
                  <c:v>281.896485412696</c:v>
                </c:pt>
                <c:pt idx="704">
                  <c:v>282.382238358173</c:v>
                </c:pt>
                <c:pt idx="705">
                  <c:v>282.869687288647</c:v>
                </c:pt>
                <c:pt idx="706">
                  <c:v>283.358841067805</c:v>
                </c:pt>
                <c:pt idx="707">
                  <c:v>283.849708621209</c:v>
                </c:pt>
                <c:pt idx="708">
                  <c:v>284.34229893684</c:v>
                </c:pt>
                <c:pt idx="709">
                  <c:v>284.836621065643</c:v>
                </c:pt>
                <c:pt idx="710">
                  <c:v>285.332684122077</c:v>
                </c:pt>
                <c:pt idx="711">
                  <c:v>285.830497284675</c:v>
                </c:pt>
                <c:pt idx="712">
                  <c:v>286.330069796612</c:v>
                </c:pt>
                <c:pt idx="713">
                  <c:v>286.831410966267</c:v>
                </c:pt>
                <c:pt idx="714">
                  <c:v>287.334530167805</c:v>
                </c:pt>
                <c:pt idx="715">
                  <c:v>287.839436841758</c:v>
                </c:pt>
                <c:pt idx="716">
                  <c:v>288.34614049561</c:v>
                </c:pt>
                <c:pt idx="717">
                  <c:v>288.854650704399</c:v>
                </c:pt>
                <c:pt idx="718">
                  <c:v>289.364977111308</c:v>
                </c:pt>
                <c:pt idx="719">
                  <c:v>289.877129428282</c:v>
                </c:pt>
                <c:pt idx="720">
                  <c:v>290.391117436636</c:v>
                </c:pt>
                <c:pt idx="721">
                  <c:v>290.906950987676</c:v>
                </c:pt>
                <c:pt idx="722">
                  <c:v>291.42464000333</c:v>
                </c:pt>
                <c:pt idx="723">
                  <c:v>291.944194476777</c:v>
                </c:pt>
                <c:pt idx="724">
                  <c:v>292.465624473091</c:v>
                </c:pt>
                <c:pt idx="725">
                  <c:v>292.988940129888</c:v>
                </c:pt>
                <c:pt idx="726">
                  <c:v>293.514151657978</c:v>
                </c:pt>
                <c:pt idx="727">
                  <c:v>294.041269342034</c:v>
                </c:pt>
                <c:pt idx="728">
                  <c:v>294.570303541251</c:v>
                </c:pt>
                <c:pt idx="729">
                  <c:v>295.101264690031</c:v>
                </c:pt>
                <c:pt idx="730">
                  <c:v>295.634163298662</c:v>
                </c:pt>
                <c:pt idx="731">
                  <c:v>296.16900995401</c:v>
                </c:pt>
                <c:pt idx="732">
                  <c:v>296.705815320219</c:v>
                </c:pt>
                <c:pt idx="733">
                  <c:v>297.244590139416</c:v>
                </c:pt>
                <c:pt idx="734">
                  <c:v>297.785345232425</c:v>
                </c:pt>
                <c:pt idx="735">
                  <c:v>298.32809149949</c:v>
                </c:pt>
                <c:pt idx="736">
                  <c:v>298.872839921004</c:v>
                </c:pt>
                <c:pt idx="737">
                  <c:v>299.419601558249</c:v>
                </c:pt>
                <c:pt idx="738">
                  <c:v>299.968387554139</c:v>
                </c:pt>
                <c:pt idx="739">
                  <c:v>300.519209133977</c:v>
                </c:pt>
                <c:pt idx="740">
                  <c:v>301.072077606218</c:v>
                </c:pt>
                <c:pt idx="741">
                  <c:v>301.627004363236</c:v>
                </c:pt>
                <c:pt idx="742">
                  <c:v>302.184000882112</c:v>
                </c:pt>
                <c:pt idx="743">
                  <c:v>302.743078725415</c:v>
                </c:pt>
                <c:pt idx="744">
                  <c:v>303.304249542002</c:v>
                </c:pt>
                <c:pt idx="745">
                  <c:v>303.867525067828</c:v>
                </c:pt>
                <c:pt idx="746">
                  <c:v>304.432917126754</c:v>
                </c:pt>
                <c:pt idx="747">
                  <c:v>305.000437631381</c:v>
                </c:pt>
                <c:pt idx="748">
                  <c:v>305.570098583876</c:v>
                </c:pt>
                <c:pt idx="749">
                  <c:v>306.141912076819</c:v>
                </c:pt>
                <c:pt idx="750">
                  <c:v>306.715890294055</c:v>
                </c:pt>
                <c:pt idx="751">
                  <c:v>307.292045511558</c:v>
                </c:pt>
                <c:pt idx="752">
                  <c:v>307.870390098302</c:v>
                </c:pt>
                <c:pt idx="753">
                  <c:v>308.450936517145</c:v>
                </c:pt>
                <c:pt idx="754">
                  <c:v>309.033697325717</c:v>
                </c:pt>
                <c:pt idx="755">
                  <c:v>309.61868517733</c:v>
                </c:pt>
                <c:pt idx="756">
                  <c:v>310.205912821883</c:v>
                </c:pt>
                <c:pt idx="757">
                  <c:v>310.795393106793</c:v>
                </c:pt>
                <c:pt idx="758">
                  <c:v>311.387138977922</c:v>
                </c:pt>
                <c:pt idx="759">
                  <c:v>311.981163480527</c:v>
                </c:pt>
                <c:pt idx="760">
                  <c:v>312.577479760213</c:v>
                </c:pt>
                <c:pt idx="761">
                  <c:v>313.176101063901</c:v>
                </c:pt>
                <c:pt idx="762">
                  <c:v>313.777040740806</c:v>
                </c:pt>
                <c:pt idx="763">
                  <c:v>314.380312243424</c:v>
                </c:pt>
                <c:pt idx="764">
                  <c:v>314.985929128537</c:v>
                </c:pt>
                <c:pt idx="765">
                  <c:v>315.59390505822</c:v>
                </c:pt>
                <c:pt idx="766">
                  <c:v>316.204253800871</c:v>
                </c:pt>
                <c:pt idx="767">
                  <c:v>316.816989232245</c:v>
                </c:pt>
                <c:pt idx="768">
                  <c:v>317.432125336499</c:v>
                </c:pt>
                <c:pt idx="769">
                  <c:v>318.049676207259</c:v>
                </c:pt>
                <c:pt idx="770">
                  <c:v>318.669656048687</c:v>
                </c:pt>
                <c:pt idx="771">
                  <c:v>319.292079176572</c:v>
                </c:pt>
                <c:pt idx="772">
                  <c:v>319.916960019425</c:v>
                </c:pt>
                <c:pt idx="773">
                  <c:v>320.544313119594</c:v>
                </c:pt>
                <c:pt idx="774">
                  <c:v>321.174153134384</c:v>
                </c:pt>
                <c:pt idx="775">
                  <c:v>321.806494837201</c:v>
                </c:pt>
                <c:pt idx="776">
                  <c:v>322.441353118699</c:v>
                </c:pt>
                <c:pt idx="777">
                  <c:v>323.078742987949</c:v>
                </c:pt>
                <c:pt idx="778">
                  <c:v>323.718679573616</c:v>
                </c:pt>
                <c:pt idx="779">
                  <c:v>324.361178125154</c:v>
                </c:pt>
                <c:pt idx="780">
                  <c:v>325.006254014011</c:v>
                </c:pt>
                <c:pt idx="781">
                  <c:v>325.653922734858</c:v>
                </c:pt>
                <c:pt idx="782">
                  <c:v>326.304199906818</c:v>
                </c:pt>
                <c:pt idx="783">
                  <c:v>326.957101274723</c:v>
                </c:pt>
                <c:pt idx="784">
                  <c:v>327.612642710382</c:v>
                </c:pt>
                <c:pt idx="785">
                  <c:v>328.27084021386</c:v>
                </c:pt>
                <c:pt idx="786">
                  <c:v>328.931709914778</c:v>
                </c:pt>
                <c:pt idx="787">
                  <c:v>329.595268073627</c:v>
                </c:pt>
                <c:pt idx="788">
                  <c:v>330.261531083098</c:v>
                </c:pt>
                <c:pt idx="789">
                  <c:v>330.930515469427</c:v>
                </c:pt>
                <c:pt idx="790">
                  <c:v>331.602237893762</c:v>
                </c:pt>
                <c:pt idx="791">
                  <c:v>332.276715153535</c:v>
                </c:pt>
                <c:pt idx="792">
                  <c:v>332.953964183866</c:v>
                </c:pt>
                <c:pt idx="793">
                  <c:v>333.63400205897</c:v>
                </c:pt>
                <c:pt idx="794">
                  <c:v>334.316845993594</c:v>
                </c:pt>
                <c:pt idx="795">
                  <c:v>335.002513344463</c:v>
                </c:pt>
                <c:pt idx="796">
                  <c:v>335.691021611744</c:v>
                </c:pt>
                <c:pt idx="797">
                  <c:v>336.382388440536</c:v>
                </c:pt>
                <c:pt idx="798">
                  <c:v>337.076631622371</c:v>
                </c:pt>
                <c:pt idx="799">
                  <c:v>337.773769096735</c:v>
                </c:pt>
                <c:pt idx="800">
                  <c:v>338.473818952611</c:v>
                </c:pt>
                <c:pt idx="801">
                  <c:v>339.17679943004</c:v>
                </c:pt>
                <c:pt idx="802">
                  <c:v>339.882728921699</c:v>
                </c:pt>
                <c:pt idx="803">
                  <c:v>340.591625974502</c:v>
                </c:pt>
                <c:pt idx="804">
                  <c:v>341.30350929122</c:v>
                </c:pt>
                <c:pt idx="805">
                  <c:v>342.018397732123</c:v>
                </c:pt>
                <c:pt idx="806">
                  <c:v>342.736310316638</c:v>
                </c:pt>
                <c:pt idx="807">
                  <c:v>343.457266225036</c:v>
                </c:pt>
                <c:pt idx="808">
                  <c:v>344.181284800132</c:v>
                </c:pt>
                <c:pt idx="809">
                  <c:v>344.908385549011</c:v>
                </c:pt>
                <c:pt idx="810">
                  <c:v>345.638588144779</c:v>
                </c:pt>
                <c:pt idx="811">
                  <c:v>346.371912428328</c:v>
                </c:pt>
                <c:pt idx="812">
                  <c:v>347.108378410133</c:v>
                </c:pt>
                <c:pt idx="813">
                  <c:v>347.848006272065</c:v>
                </c:pt>
                <c:pt idx="814">
                  <c:v>348.590816369229</c:v>
                </c:pt>
                <c:pt idx="815">
                  <c:v>349.336829231831</c:v>
                </c:pt>
                <c:pt idx="816">
                  <c:v>350.086065567061</c:v>
                </c:pt>
                <c:pt idx="817">
                  <c:v>350.838546261006</c:v>
                </c:pt>
                <c:pt idx="818">
                  <c:v>351.594292380585</c:v>
                </c:pt>
                <c:pt idx="819">
                  <c:v>352.353325175511</c:v>
                </c:pt>
                <c:pt idx="820">
                  <c:v>353.115666080279</c:v>
                </c:pt>
                <c:pt idx="821">
                  <c:v>353.881336716176</c:v>
                </c:pt>
                <c:pt idx="822">
                  <c:v>354.650358893325</c:v>
                </c:pt>
                <c:pt idx="823">
                  <c:v>355.422754612744</c:v>
                </c:pt>
                <c:pt idx="824">
                  <c:v>356.198546068446</c:v>
                </c:pt>
                <c:pt idx="825">
                  <c:v>356.977755649555</c:v>
                </c:pt>
                <c:pt idx="826">
                  <c:v>357.76040594246</c:v>
                </c:pt>
                <c:pt idx="827">
                  <c:v>358.546519732985</c:v>
                </c:pt>
                <c:pt idx="828">
                  <c:v>359.336120008602</c:v>
                </c:pt>
                <c:pt idx="829">
                  <c:v>360.129229960663</c:v>
                </c:pt>
                <c:pt idx="830">
                  <c:v>360.925872986666</c:v>
                </c:pt>
                <c:pt idx="831">
                  <c:v>361.726072692551</c:v>
                </c:pt>
                <c:pt idx="832">
                  <c:v>362.529852895025</c:v>
                </c:pt>
                <c:pt idx="833">
                  <c:v>363.337237623923</c:v>
                </c:pt>
                <c:pt idx="834">
                  <c:v>364.148251124593</c:v>
                </c:pt>
                <c:pt idx="835">
                  <c:v>364.962917860319</c:v>
                </c:pt>
                <c:pt idx="836">
                  <c:v>365.781262514779</c:v>
                </c:pt>
                <c:pt idx="837">
                  <c:v>366.603309994526</c:v>
                </c:pt>
                <c:pt idx="838">
                  <c:v>367.429085431512</c:v>
                </c:pt>
                <c:pt idx="839">
                  <c:v>368.258614185649</c:v>
                </c:pt>
                <c:pt idx="840">
                  <c:v>369.091921847387</c:v>
                </c:pt>
                <c:pt idx="841">
                  <c:v>369.929034240355</c:v>
                </c:pt>
                <c:pt idx="842">
                  <c:v>370.769977424008</c:v>
                </c:pt>
                <c:pt idx="843">
                  <c:v>371.614777696337</c:v>
                </c:pt>
                <c:pt idx="844">
                  <c:v>372.463461596598</c:v>
                </c:pt>
                <c:pt idx="845">
                  <c:v>373.316055908088</c:v>
                </c:pt>
                <c:pt idx="846">
                  <c:v>374.172587660953</c:v>
                </c:pt>
                <c:pt idx="847">
                  <c:v>375.033084135044</c:v>
                </c:pt>
                <c:pt idx="848">
                  <c:v>375.897572862801</c:v>
                </c:pt>
                <c:pt idx="849">
                  <c:v>376.76608163219</c:v>
                </c:pt>
                <c:pt idx="850">
                  <c:v>377.638638489666</c:v>
                </c:pt>
                <c:pt idx="851">
                  <c:v>378.515271743195</c:v>
                </c:pt>
                <c:pt idx="852">
                  <c:v>379.3960099653</c:v>
                </c:pt>
                <c:pt idx="853">
                  <c:v>380.280881996165</c:v>
                </c:pt>
                <c:pt idx="854">
                  <c:v>381.169916946776</c:v>
                </c:pt>
                <c:pt idx="855">
                  <c:v>382.063144202103</c:v>
                </c:pt>
                <c:pt idx="856">
                  <c:v>382.960593424336</c:v>
                </c:pt>
                <c:pt idx="857">
                  <c:v>383.862294556156</c:v>
                </c:pt>
                <c:pt idx="858">
                  <c:v>384.768277824066</c:v>
                </c:pt>
                <c:pt idx="859">
                  <c:v>385.678573741754</c:v>
                </c:pt>
                <c:pt idx="860">
                  <c:v>386.593213113516</c:v>
                </c:pt>
                <c:pt idx="861">
                  <c:v>387.512227037726</c:v>
                </c:pt>
                <c:pt idx="862">
                  <c:v>388.435646910347</c:v>
                </c:pt>
                <c:pt idx="863">
                  <c:v>389.363504428505</c:v>
                </c:pt>
                <c:pt idx="864">
                  <c:v>390.295831594108</c:v>
                </c:pt>
                <c:pt idx="865">
                  <c:v>391.232660717515</c:v>
                </c:pt>
                <c:pt idx="866">
                  <c:v>392.174024421265</c:v>
                </c:pt>
                <c:pt idx="867">
                  <c:v>393.119955643852</c:v>
                </c:pt>
                <c:pt idx="868">
                  <c:v>394.070487643566</c:v>
                </c:pt>
                <c:pt idx="869">
                  <c:v>395.025654002375</c:v>
                </c:pt>
                <c:pt idx="870">
                  <c:v>395.98548862988</c:v>
                </c:pt>
                <c:pt idx="871">
                  <c:v>396.950025767317</c:v>
                </c:pt>
                <c:pt idx="872">
                  <c:v>397.919299991618</c:v>
                </c:pt>
                <c:pt idx="873">
                  <c:v>398.893346219544</c:v>
                </c:pt>
                <c:pt idx="874">
                  <c:v>399.872199711858</c:v>
                </c:pt>
                <c:pt idx="875">
                  <c:v>400.855896077583</c:v>
                </c:pt>
                <c:pt idx="876">
                  <c:v>401.844471278304</c:v>
                </c:pt>
                <c:pt idx="877">
                  <c:v>402.83796163255</c:v>
                </c:pt>
                <c:pt idx="878">
                  <c:v>403.836403820225</c:v>
                </c:pt>
                <c:pt idx="879">
                  <c:v>404.839834887121</c:v>
                </c:pt>
                <c:pt idx="880">
                  <c:v>405.848292249486</c:v>
                </c:pt>
                <c:pt idx="881">
                  <c:v>406.861813698672</c:v>
                </c:pt>
                <c:pt idx="882">
                  <c:v>407.880437405842</c:v>
                </c:pt>
                <c:pt idx="883">
                  <c:v>408.904201926759</c:v>
                </c:pt>
                <c:pt idx="884">
                  <c:v>409.933146206637</c:v>
                </c:pt>
                <c:pt idx="885">
                  <c:v>410.967309585071</c:v>
                </c:pt>
                <c:pt idx="886">
                  <c:v>412.006731801048</c:v>
                </c:pt>
                <c:pt idx="887">
                  <c:v>413.05145299802</c:v>
                </c:pt>
                <c:pt idx="888">
                  <c:v>414.10151372907</c:v>
                </c:pt>
                <c:pt idx="889">
                  <c:v>415.156954962144</c:v>
                </c:pt>
                <c:pt idx="890">
                  <c:v>416.217818085376</c:v>
                </c:pt>
                <c:pt idx="891">
                  <c:v>417.284144912484</c:v>
                </c:pt>
                <c:pt idx="892">
                  <c:v>418.355977688257</c:v>
                </c:pt>
                <c:pt idx="893">
                  <c:v>419.433359094123</c:v>
                </c:pt>
                <c:pt idx="894">
                  <c:v>420.516332253805</c:v>
                </c:pt>
                <c:pt idx="895">
                  <c:v>421.604940739067</c:v>
                </c:pt>
                <c:pt idx="896">
                  <c:v>422.699228575546</c:v>
                </c:pt>
                <c:pt idx="897">
                  <c:v>423.799240248677</c:v>
                </c:pt>
                <c:pt idx="898">
                  <c:v>424.905020709712</c:v>
                </c:pt>
                <c:pt idx="899">
                  <c:v>426.016615381834</c:v>
                </c:pt>
                <c:pt idx="900">
                  <c:v>427.134070166365</c:v>
                </c:pt>
                <c:pt idx="901">
                  <c:v>428.257431449074</c:v>
                </c:pt>
                <c:pt idx="902">
                  <c:v>429.386746106587</c:v>
                </c:pt>
                <c:pt idx="903">
                  <c:v>430.522061512895</c:v>
                </c:pt>
                <c:pt idx="904">
                  <c:v>431.663425545969</c:v>
                </c:pt>
                <c:pt idx="905">
                  <c:v>432.810886594478</c:v>
                </c:pt>
                <c:pt idx="906">
                  <c:v>433.964493564618</c:v>
                </c:pt>
                <c:pt idx="907">
                  <c:v>435.124295887051</c:v>
                </c:pt>
                <c:pt idx="908">
                  <c:v>436.29034352395</c:v>
                </c:pt>
                <c:pt idx="909">
                  <c:v>437.462686976167</c:v>
                </c:pt>
                <c:pt idx="910">
                  <c:v>438.641377290509</c:v>
                </c:pt>
                <c:pt idx="911">
                  <c:v>439.826466067136</c:v>
                </c:pt>
                <c:pt idx="912">
                  <c:v>441.01800546708</c:v>
                </c:pt>
                <c:pt idx="913">
                  <c:v>442.21604821989</c:v>
                </c:pt>
                <c:pt idx="914">
                  <c:v>443.420647631392</c:v>
                </c:pt>
                <c:pt idx="915">
                  <c:v>444.631857591586</c:v>
                </c:pt>
                <c:pt idx="916">
                  <c:v>445.849732582672</c:v>
                </c:pt>
                <c:pt idx="917">
                  <c:v>447.074327687207</c:v>
                </c:pt>
                <c:pt idx="918">
                  <c:v>448.305698596394</c:v>
                </c:pt>
                <c:pt idx="919">
                  <c:v>449.543901618514</c:v>
                </c:pt>
                <c:pt idx="920">
                  <c:v>450.788993687498</c:v>
                </c:pt>
                <c:pt idx="921">
                  <c:v>452.041032371638</c:v>
                </c:pt>
                <c:pt idx="922">
                  <c:v>453.300075882449</c:v>
                </c:pt>
                <c:pt idx="923">
                  <c:v>454.566183083676</c:v>
                </c:pt>
                <c:pt idx="924">
                  <c:v>455.839413500456</c:v>
                </c:pt>
                <c:pt idx="925">
                  <c:v>457.119827328633</c:v>
                </c:pt>
                <c:pt idx="926">
                  <c:v>458.40748544423</c:v>
                </c:pt>
                <c:pt idx="927">
                  <c:v>459.702449413085</c:v>
                </c:pt>
                <c:pt idx="928">
                  <c:v>461.004781500648</c:v>
                </c:pt>
                <c:pt idx="929">
                  <c:v>462.31454468195</c:v>
                </c:pt>
                <c:pt idx="930">
                  <c:v>463.631802651734</c:v>
                </c:pt>
                <c:pt idx="931">
                  <c:v>464.956619834773</c:v>
                </c:pt>
                <c:pt idx="932">
                  <c:v>466.289061396353</c:v>
                </c:pt>
                <c:pt idx="933">
                  <c:v>467.629193252949</c:v>
                </c:pt>
                <c:pt idx="934">
                  <c:v>468.977082083074</c:v>
                </c:pt>
                <c:pt idx="935">
                  <c:v>470.332795338327</c:v>
                </c:pt>
                <c:pt idx="936">
                  <c:v>471.696401254632</c:v>
                </c:pt>
                <c:pt idx="937">
                  <c:v>473.067968863663</c:v>
                </c:pt>
                <c:pt idx="938">
                  <c:v>474.447568004487</c:v>
                </c:pt>
                <c:pt idx="939">
                  <c:v>475.835269335397</c:v>
                </c:pt>
                <c:pt idx="940">
                  <c:v>477.231144345961</c:v>
                </c:pt>
                <c:pt idx="941">
                  <c:v>478.635265369284</c:v>
                </c:pt>
                <c:pt idx="942">
                  <c:v>480.047705594483</c:v>
                </c:pt>
                <c:pt idx="943">
                  <c:v>481.468539079392</c:v>
                </c:pt>
                <c:pt idx="944">
                  <c:v>482.897840763485</c:v>
                </c:pt>
                <c:pt idx="945">
                  <c:v>484.335686481038</c:v>
                </c:pt>
                <c:pt idx="946">
                  <c:v>485.782152974521</c:v>
                </c:pt>
                <c:pt idx="947">
                  <c:v>487.237317908239</c:v>
                </c:pt>
                <c:pt idx="948">
                  <c:v>488.701259882212</c:v>
                </c:pt>
                <c:pt idx="949">
                  <c:v>490.174058446308</c:v>
                </c:pt>
                <c:pt idx="950">
                  <c:v>491.65579411464</c:v>
                </c:pt>
                <c:pt idx="951">
                  <c:v>493.146548380215</c:v>
                </c:pt>
                <c:pt idx="952">
                  <c:v>494.646403729858</c:v>
                </c:pt>
                <c:pt idx="953">
                  <c:v>496.15544365941</c:v>
                </c:pt>
                <c:pt idx="954">
                  <c:v>497.673752689201</c:v>
                </c:pt>
                <c:pt idx="955">
                  <c:v>499.201416379811</c:v>
                </c:pt>
                <c:pt idx="956">
                  <c:v>500.738521348127</c:v>
                </c:pt>
                <c:pt idx="957">
                  <c:v>502.285155283691</c:v>
                </c:pt>
                <c:pt idx="958">
                  <c:v>503.841406965355</c:v>
                </c:pt>
                <c:pt idx="959">
                  <c:v>505.407366278253</c:v>
                </c:pt>
                <c:pt idx="960">
                  <c:v>506.983124231085</c:v>
                </c:pt>
                <c:pt idx="961">
                  <c:v>508.568772973725</c:v>
                </c:pt>
                <c:pt idx="962">
                  <c:v>510.164405815166</c:v>
                </c:pt>
                <c:pt idx="963">
                  <c:v>511.770117241805</c:v>
                </c:pt>
                <c:pt idx="964">
                  <c:v>513.386002936067</c:v>
                </c:pt>
                <c:pt idx="965">
                  <c:v>515.012159795396</c:v>
                </c:pt>
                <c:pt idx="966">
                  <c:v>516.648685951597</c:v>
                </c:pt>
                <c:pt idx="967">
                  <c:v>518.295680790559</c:v>
                </c:pt>
                <c:pt idx="968">
                  <c:v>519.953244972349</c:v>
                </c:pt>
                <c:pt idx="969">
                  <c:v>521.621480451698</c:v>
                </c:pt>
                <c:pt idx="970">
                  <c:v>523.300490498884</c:v>
                </c:pt>
                <c:pt idx="971">
                  <c:v>524.990379721017</c:v>
                </c:pt>
                <c:pt idx="972">
                  <c:v>526.691254083743</c:v>
                </c:pt>
                <c:pt idx="973">
                  <c:v>528.403220933369</c:v>
                </c:pt>
                <c:pt idx="974">
                  <c:v>530.126389019422</c:v>
                </c:pt>
                <c:pt idx="975">
                  <c:v>531.860868517654</c:v>
                </c:pt>
                <c:pt idx="976">
                  <c:v>533.606771053499</c:v>
                </c:pt>
                <c:pt idx="977">
                  <c:v>535.364209725995</c:v>
                </c:pt>
                <c:pt idx="978">
                  <c:v>537.133299132183</c:v>
                </c:pt>
                <c:pt idx="979">
                  <c:v>538.914155391987</c:v>
                </c:pt>
                <c:pt idx="980">
                  <c:v>540.7068961736</c:v>
                </c:pt>
                <c:pt idx="981">
                  <c:v>542.511640719372</c:v>
                </c:pt>
                <c:pt idx="982">
                  <c:v>544.328509872221</c:v>
                </c:pt>
                <c:pt idx="983">
                  <c:v>546.157626102581</c:v>
                </c:pt>
                <c:pt idx="984">
                  <c:v>547.999113535896</c:v>
                </c:pt>
                <c:pt idx="985">
                  <c:v>549.853097980664</c:v>
                </c:pt>
                <c:pt idx="986">
                  <c:v>551.719706957066</c:v>
                </c:pt>
                <c:pt idx="987">
                  <c:v>553.599069726174</c:v>
                </c:pt>
                <c:pt idx="988">
                  <c:v>555.491317319761</c:v>
                </c:pt>
                <c:pt idx="989">
                  <c:v>557.396582570726</c:v>
                </c:pt>
                <c:pt idx="990">
                  <c:v>559.315000144144</c:v>
                </c:pt>
                <c:pt idx="991">
                  <c:v>561.246706568971</c:v>
                </c:pt>
                <c:pt idx="992">
                  <c:v>563.191840270399</c:v>
                </c:pt>
                <c:pt idx="993">
                  <c:v>565.15054160289</c:v>
                </c:pt>
                <c:pt idx="994">
                  <c:v>567.12295288391</c:v>
                </c:pt>
                <c:pt idx="995">
                  <c:v>569.109218428362</c:v>
                </c:pt>
                <c:pt idx="996">
                  <c:v>571.109484583754</c:v>
                </c:pt>
                <c:pt idx="997">
                  <c:v>573.123899766115</c:v>
                </c:pt>
                <c:pt idx="998">
                  <c:v>575.152614496662</c:v>
                </c:pt>
                <c:pt idx="999">
                  <c:v>577.195781439267</c:v>
                </c:pt>
                <c:pt idx="1000">
                  <c:v>579.253555438716</c:v>
                </c:pt>
                <c:pt idx="1001">
                  <c:v>581.326093559791</c:v>
                </c:pt>
                <c:pt idx="1002">
                  <c:v>583.413555127203</c:v>
                </c:pt>
                <c:pt idx="1003">
                  <c:v>585.51610176638</c:v>
                </c:pt>
                <c:pt idx="1004">
                  <c:v>587.633897445149</c:v>
                </c:pt>
                <c:pt idx="1005">
                  <c:v>589.767108516325</c:v>
                </c:pt>
                <c:pt idx="1006">
                  <c:v>591.915903761233</c:v>
                </c:pt>
                <c:pt idx="1007">
                  <c:v>594.080454434185</c:v>
                </c:pt>
                <c:pt idx="1008">
                  <c:v>596.260934307941</c:v>
                </c:pt>
                <c:pt idx="1009">
                  <c:v>598.457519720173</c:v>
                </c:pt>
                <c:pt idx="1010">
                  <c:v>600.670389620965</c:v>
                </c:pt>
                <c:pt idx="1011">
                  <c:v>602.899725621368</c:v>
                </c:pt>
                <c:pt idx="1012">
                  <c:v>605.14571204305</c:v>
                </c:pt>
                <c:pt idx="1013">
                  <c:v>607.408535969051</c:v>
                </c:pt>
                <c:pt idx="1014">
                  <c:v>609.688387295694</c:v>
                </c:pt>
                <c:pt idx="1015">
                  <c:v>611.985458785659</c:v>
                </c:pt>
                <c:pt idx="1016">
                  <c:v>614.299946122277</c:v>
                </c:pt>
                <c:pt idx="1017">
                  <c:v>616.632047965052</c:v>
                </c:pt>
                <c:pt idx="1018">
                  <c:v>618.981966006458</c:v>
                </c:pt>
                <c:pt idx="1019">
                  <c:v>621.349905030044</c:v>
                </c:pt>
                <c:pt idx="1020">
                  <c:v>623.736072969874</c:v>
                </c:pt>
                <c:pt idx="1021">
                  <c:v>626.140680971354</c:v>
                </c:pt>
                <c:pt idx="1022">
                  <c:v>628.563943453461</c:v>
                </c:pt>
                <c:pt idx="1023">
                  <c:v>631.006078172433</c:v>
                </c:pt>
                <c:pt idx="1024">
                  <c:v>633.467306286953</c:v>
                </c:pt>
                <c:pt idx="1025">
                  <c:v>635.947852424859</c:v>
                </c:pt>
                <c:pt idx="1026">
                  <c:v>638.447944751439</c:v>
                </c:pt>
                <c:pt idx="1027">
                  <c:v>640.967815039334</c:v>
                </c:pt>
                <c:pt idx="1028">
                  <c:v>643.507698740124</c:v>
                </c:pt>
                <c:pt idx="1029">
                  <c:v>646.067835057601</c:v>
                </c:pt>
                <c:pt idx="1030">
                  <c:v>648.648467022822</c:v>
                </c:pt>
                <c:pt idx="1031">
                  <c:v>651.249841570957</c:v>
                </c:pt>
                <c:pt idx="1032">
                  <c:v>653.872209620004</c:v>
                </c:pt>
                <c:pt idx="1033">
                  <c:v>656.515826151412</c:v>
                </c:pt>
                <c:pt idx="1034">
                  <c:v>659.18095029267</c:v>
                </c:pt>
                <c:pt idx="1035">
                  <c:v>661.867845401923</c:v>
                </c:pt>
                <c:pt idx="1036">
                  <c:v>664.576779154661</c:v>
                </c:pt>
                <c:pt idx="1037">
                  <c:v>667.30802363256</c:v>
                </c:pt>
                <c:pt idx="1038">
                  <c:v>670.061855414512</c:v>
                </c:pt>
                <c:pt idx="1039">
                  <c:v>672.838555669934</c:v>
                </c:pt>
                <c:pt idx="1040">
                  <c:v>675.6384102544</c:v>
                </c:pt>
                <c:pt idx="1041">
                  <c:v>678.461709807679</c:v>
                </c:pt>
                <c:pt idx="1042">
                  <c:v>681.308749854245</c:v>
                </c:pt>
                <c:pt idx="1043">
                  <c:v>684.179830906326</c:v>
                </c:pt>
                <c:pt idx="1044">
                  <c:v>687.07525856958</c:v>
                </c:pt>
                <c:pt idx="1045">
                  <c:v>689.995343651466</c:v>
                </c:pt>
                <c:pt idx="1046">
                  <c:v>692.940402272392</c:v>
                </c:pt>
                <c:pt idx="1047">
                  <c:v>695.910755979725</c:v>
                </c:pt>
                <c:pt idx="1048">
                  <c:v>698.906731864757</c:v>
                </c:pt>
                <c:pt idx="1049">
                  <c:v>701.928662682699</c:v>
                </c:pt>
                <c:pt idx="1050">
                  <c:v>704.976886975808</c:v>
                </c:pt>
                <c:pt idx="1051">
                  <c:v>708.051749199747</c:v>
                </c:pt>
                <c:pt idx="1052">
                  <c:v>711.153599853263</c:v>
                </c:pt>
                <c:pt idx="1053">
                  <c:v>714.282795611292</c:v>
                </c:pt>
                <c:pt idx="1054">
                  <c:v>717.439699461602</c:v>
                </c:pt>
                <c:pt idx="1055">
                  <c:v>720.624680845081</c:v>
                </c:pt>
                <c:pt idx="1056">
                  <c:v>723.838115799774</c:v>
                </c:pt>
                <c:pt idx="1057">
                  <c:v>727.080387108806</c:v>
                </c:pt>
                <c:pt idx="1058">
                  <c:v>730.351884452297</c:v>
                </c:pt>
                <c:pt idx="1059">
                  <c:v>733.653004563404</c:v>
                </c:pt>
                <c:pt idx="1060">
                  <c:v>736.984151388612</c:v>
                </c:pt>
                <c:pt idx="1061">
                  <c:v>740.345736252428</c:v>
                </c:pt>
                <c:pt idx="1062">
                  <c:v>743.7381780266</c:v>
                </c:pt>
                <c:pt idx="1063">
                  <c:v>747.161903304013</c:v>
                </c:pt>
                <c:pt idx="1064">
                  <c:v>750.617346577423</c:v>
                </c:pt>
                <c:pt idx="1065">
                  <c:v>754.104950423176</c:v>
                </c:pt>
                <c:pt idx="1066">
                  <c:v>757.625165690071</c:v>
                </c:pt>
                <c:pt idx="1067">
                  <c:v>761.178451693556</c:v>
                </c:pt>
                <c:pt idx="1068">
                  <c:v>764.765276415408</c:v>
                </c:pt>
                <c:pt idx="1069">
                  <c:v>768.386116709097</c:v>
                </c:pt>
                <c:pt idx="1070">
                  <c:v>772.041458511021</c:v>
                </c:pt>
                <c:pt idx="1071">
                  <c:v>775.731797057795</c:v>
                </c:pt>
                <c:pt idx="1072">
                  <c:v>779.457637109819</c:v>
                </c:pt>
                <c:pt idx="1073">
                  <c:v>783.219493181316</c:v>
                </c:pt>
                <c:pt idx="1074">
                  <c:v>787.017889777081</c:v>
                </c:pt>
                <c:pt idx="1075">
                  <c:v>790.853361636149</c:v>
                </c:pt>
                <c:pt idx="1076">
                  <c:v>794.726453982635</c:v>
                </c:pt>
                <c:pt idx="1077">
                  <c:v>798.637722783991</c:v>
                </c:pt>
                <c:pt idx="1078">
                  <c:v>802.587735016923</c:v>
                </c:pt>
                <c:pt idx="1079">
                  <c:v>806.577068941262</c:v>
                </c:pt>
                <c:pt idx="1080">
                  <c:v>810.606314382033</c:v>
                </c:pt>
                <c:pt idx="1081">
                  <c:v>814.676073020044</c:v>
                </c:pt>
                <c:pt idx="1082">
                  <c:v>818.786958691273</c:v>
                </c:pt>
                <c:pt idx="1083">
                  <c:v>822.939597695374</c:v>
                </c:pt>
                <c:pt idx="1084">
                  <c:v>827.134629113628</c:v>
                </c:pt>
                <c:pt idx="1085">
                  <c:v>831.372705136678</c:v>
                </c:pt>
                <c:pt idx="1086">
                  <c:v>835.654491402398</c:v>
                </c:pt>
                <c:pt idx="1087">
                  <c:v>839.980667344267</c:v>
                </c:pt>
                <c:pt idx="1088">
                  <c:v>844.351926550631</c:v>
                </c:pt>
                <c:pt idx="1089">
                  <c:v>848.768977135247</c:v>
                </c:pt>
                <c:pt idx="1090">
                  <c:v>853.232542119534</c:v>
                </c:pt>
                <c:pt idx="1091">
                  <c:v>857.74335982695</c:v>
                </c:pt>
                <c:pt idx="1092">
                  <c:v>862.302184289968</c:v>
                </c:pt>
                <c:pt idx="1093">
                  <c:v>866.909785670097</c:v>
                </c:pt>
                <c:pt idx="1094">
                  <c:v>871.566950691463</c:v>
                </c:pt>
                <c:pt idx="1095">
                  <c:v>876.274483088444</c:v>
                </c:pt>
                <c:pt idx="1096">
                  <c:v>881.033204067906</c:v>
                </c:pt>
                <c:pt idx="1097">
                  <c:v>885.843952786595</c:v>
                </c:pt>
                <c:pt idx="1098">
                  <c:v>890.707586844264</c:v>
                </c:pt>
                <c:pt idx="1099">
                  <c:v>895.624982793148</c:v>
                </c:pt>
                <c:pt idx="1100">
                  <c:v>900.597036664423</c:v>
                </c:pt>
                <c:pt idx="1101">
                  <c:v>905.624664512309</c:v>
                </c:pt>
                <c:pt idx="1102">
                  <c:v>910.708802976518</c:v>
                </c:pt>
                <c:pt idx="1103">
                  <c:v>915.85040986376</c:v>
                </c:pt>
                <c:pt idx="1104">
                  <c:v>921.050464749085</c:v>
                </c:pt>
                <c:pt idx="1105">
                  <c:v>926.309969597828</c:v>
                </c:pt>
                <c:pt idx="1106">
                  <c:v>931.629949409015</c:v>
                </c:pt>
                <c:pt idx="1107">
                  <c:v>937.011452881072</c:v>
                </c:pt>
                <c:pt idx="1108">
                  <c:v>942.455553100762</c:v>
                </c:pt>
                <c:pt idx="1109">
                  <c:v>947.963348256296</c:v>
                </c:pt>
                <c:pt idx="1110">
                  <c:v>953.535962375609</c:v>
                </c:pt>
                <c:pt idx="1111">
                  <c:v>959.174546090849</c:v>
                </c:pt>
                <c:pt idx="1112">
                  <c:v>964.88027743017</c:v>
                </c:pt>
                <c:pt idx="1113">
                  <c:v>970.654362637971</c:v>
                </c:pt>
                <c:pt idx="1114">
                  <c:v>976.498037024785</c:v>
                </c:pt>
                <c:pt idx="1115">
                  <c:v>982.412565848067</c:v>
                </c:pt>
                <c:pt idx="1116">
                  <c:v>988.399245225211</c:v>
                </c:pt>
                <c:pt idx="1117">
                  <c:v>994.459403080178</c:v>
                </c:pt>
                <c:pt idx="1118">
                  <c:v>1000.59440012518</c:v>
                </c:pt>
                <c:pt idx="1119">
                  <c:v>1006.80563087893</c:v>
                </c:pt>
                <c:pt idx="1120">
                  <c:v>1013.09452472313</c:v>
                </c:pt>
                <c:pt idx="1121">
                  <c:v>1019.46254699876</c:v>
                </c:pt>
                <c:pt idx="1122">
                  <c:v>1025.91120014406</c:v>
                </c:pt>
                <c:pt idx="1123">
                  <c:v>1032.44202487592</c:v>
                </c:pt>
                <c:pt idx="1124">
                  <c:v>1039.05660141683</c:v>
                </c:pt>
                <c:pt idx="1125">
                  <c:v>1045.75655076919</c:v>
                </c:pt>
                <c:pt idx="1126">
                  <c:v>1052.54353603937</c:v>
                </c:pt>
                <c:pt idx="1127">
                  <c:v>1059.41926381367</c:v>
                </c:pt>
                <c:pt idx="1128">
                  <c:v>1066.38548558851</c:v>
                </c:pt>
                <c:pt idx="1129">
                  <c:v>1073.44399925761</c:v>
                </c:pt>
                <c:pt idx="1130">
                  <c:v>1080.59665065851</c:v>
                </c:pt>
                <c:pt idx="1131">
                  <c:v>1087.84533518144</c:v>
                </c:pt>
                <c:pt idx="1132">
                  <c:v>1095.19199944339</c:v>
                </c:pt>
                <c:pt idx="1133">
                  <c:v>1102.63864303052</c:v>
                </c:pt>
                <c:pt idx="1134">
                  <c:v>1110.18732031218</c:v>
                </c:pt>
                <c:pt idx="1135">
                  <c:v>1117.84014233</c:v>
                </c:pt>
                <c:pt idx="1136">
                  <c:v>1125.59927876561</c:v>
                </c:pt>
                <c:pt idx="1137">
                  <c:v>1133.46695999109</c:v>
                </c:pt>
                <c:pt idx="1138">
                  <c:v>1141.44547920587</c:v>
                </c:pt>
                <c:pt idx="1139">
                  <c:v>1149.5371946647</c:v>
                </c:pt>
                <c:pt idx="1140">
                  <c:v>1157.74453200103</c:v>
                </c:pt>
                <c:pt idx="1141">
                  <c:v>1166.06998665073</c:v>
                </c:pt>
                <c:pt idx="1142">
                  <c:v>1174.51612638113</c:v>
                </c:pt>
                <c:pt idx="1143">
                  <c:v>1183.08559393087</c:v>
                </c:pt>
                <c:pt idx="1144">
                  <c:v>1191.78110976622</c:v>
                </c:pt>
                <c:pt idx="1145">
                  <c:v>1200.60547495985</c:v>
                </c:pt>
                <c:pt idx="1146">
                  <c:v>1209.56157419853</c:v>
                </c:pt>
                <c:pt idx="1147">
                  <c:v>1218.65237892655</c:v>
                </c:pt>
                <c:pt idx="1148">
                  <c:v>1227.88095063195</c:v>
                </c:pt>
                <c:pt idx="1149">
                  <c:v>1237.25044428334</c:v>
                </c:pt>
                <c:pt idx="1150">
                  <c:v>1246.76411192528</c:v>
                </c:pt>
                <c:pt idx="1151">
                  <c:v>1256.42530644092</c:v>
                </c:pt>
                <c:pt idx="1152">
                  <c:v>1266.23748549102</c:v>
                </c:pt>
                <c:pt idx="1153">
                  <c:v>1276.20421563904</c:v>
                </c:pt>
                <c:pt idx="1154">
                  <c:v>1286.32917667269</c:v>
                </c:pt>
                <c:pt idx="1155">
                  <c:v>1296.61616613286</c:v>
                </c:pt>
                <c:pt idx="1156">
                  <c:v>1307.0691040618</c:v>
                </c:pt>
                <c:pt idx="1157">
                  <c:v>1317.69203798278</c:v>
                </c:pt>
                <c:pt idx="1158">
                  <c:v>1328.48914812478</c:v>
                </c:pt>
                <c:pt idx="1159">
                  <c:v>1339.46475290615</c:v>
                </c:pt>
                <c:pt idx="1160">
                  <c:v>1350.62331469253</c:v>
                </c:pt>
                <c:pt idx="1161">
                  <c:v>1361.96944584503</c:v>
                </c:pt>
                <c:pt idx="1162">
                  <c:v>1373.50791507603</c:v>
                </c:pt>
                <c:pt idx="1163">
                  <c:v>1385.24365413077</c:v>
                </c:pt>
                <c:pt idx="1164">
                  <c:v>1397.18176481469</c:v>
                </c:pt>
                <c:pt idx="1165">
                  <c:v>1409.32752638734</c:v>
                </c:pt>
                <c:pt idx="1166">
                  <c:v>1421.68640334544</c:v>
                </c:pt>
                <c:pt idx="1167">
                  <c:v>1434.26405361924</c:v>
                </c:pt>
                <c:pt idx="1168">
                  <c:v>1447.06633720792</c:v>
                </c:pt>
                <c:pt idx="1169">
                  <c:v>1460.09932528181</c:v>
                </c:pt>
                <c:pt idx="1170">
                  <c:v>1473.36930978105</c:v>
                </c:pt>
                <c:pt idx="1171">
                  <c:v>1486.88281354271</c:v>
                </c:pt>
                <c:pt idx="1172">
                  <c:v>1500.6466009904</c:v>
                </c:pt>
                <c:pt idx="1173">
                  <c:v>1514.66768942336</c:v>
                </c:pt>
                <c:pt idx="1174">
                  <c:v>1528.95336094463</c:v>
                </c:pt>
                <c:pt idx="1175">
                  <c:v>1543.51117507065</c:v>
                </c:pt>
                <c:pt idx="1176">
                  <c:v>1558.34898206853</c:v>
                </c:pt>
                <c:pt idx="1177">
                  <c:v>1573.4749370701</c:v>
                </c:pt>
                <c:pt idx="1178">
                  <c:v>1588.89751501632</c:v>
                </c:pt>
                <c:pt idx="1179">
                  <c:v>1604.62552648934</c:v>
                </c:pt>
                <c:pt idx="1180">
                  <c:v>1620.66813449463</c:v>
                </c:pt>
                <c:pt idx="1181">
                  <c:v>1637.03487226009</c:v>
                </c:pt>
                <c:pt idx="1182">
                  <c:v>1653.73566212496</c:v>
                </c:pt>
                <c:pt idx="1183">
                  <c:v>1670.78083559714</c:v>
                </c:pt>
                <c:pt idx="1184">
                  <c:v>1688.181154664</c:v>
                </c:pt>
                <c:pt idx="1185">
                  <c:v>1705.94783444923</c:v>
                </c:pt>
                <c:pt idx="1186">
                  <c:v>1724.09256731586</c:v>
                </c:pt>
                <c:pt idx="1187">
                  <c:v>1742.6275485242</c:v>
                </c:pt>
                <c:pt idx="1188">
                  <c:v>1761.56550356334</c:v>
                </c:pt>
                <c:pt idx="1189">
                  <c:v>1780.91971728447</c:v>
                </c:pt>
                <c:pt idx="1190">
                  <c:v>1800.70406497666</c:v>
                </c:pt>
                <c:pt idx="1191">
                  <c:v>1820.93304553746</c:v>
                </c:pt>
                <c:pt idx="1192">
                  <c:v>1841.62181690523</c:v>
                </c:pt>
              </c:numCache>
            </c:numRef>
          </c:xVal>
          <c:yVal>
            <c:numRef>
              <c:f>'Error plots'!$I$3:$I$1195</c:f>
              <c:numCache>
                <c:formatCode>General</c:formatCode>
                <c:ptCount val="1193"/>
                <c:pt idx="0">
                  <c:v>171.0470432821</c:v>
                </c:pt>
                <c:pt idx="1">
                  <c:v>170.949944765885</c:v>
                </c:pt>
                <c:pt idx="2">
                  <c:v>170.852691231718</c:v>
                </c:pt>
                <c:pt idx="3">
                  <c:v>170.755282315785</c:v>
                </c:pt>
                <c:pt idx="4">
                  <c:v>170.65771765313</c:v>
                </c:pt>
                <c:pt idx="5">
                  <c:v>170.559996877653</c:v>
                </c:pt>
                <c:pt idx="6">
                  <c:v>170.462119622102</c:v>
                </c:pt>
                <c:pt idx="7">
                  <c:v>170.364085518072</c:v>
                </c:pt>
                <c:pt idx="8">
                  <c:v>170.265894196</c:v>
                </c:pt>
                <c:pt idx="9">
                  <c:v>170.167545285159</c:v>
                </c:pt>
                <c:pt idx="10">
                  <c:v>170.069038413654</c:v>
                </c:pt>
                <c:pt idx="11">
                  <c:v>169.970373208417</c:v>
                </c:pt>
                <c:pt idx="12">
                  <c:v>169.871549295202</c:v>
                </c:pt>
                <c:pt idx="13">
                  <c:v>169.772566298584</c:v>
                </c:pt>
                <c:pt idx="14">
                  <c:v>169.67342384195</c:v>
                </c:pt>
                <c:pt idx="15">
                  <c:v>169.574121547494</c:v>
                </c:pt>
                <c:pt idx="16">
                  <c:v>169.474659036217</c:v>
                </c:pt>
                <c:pt idx="17">
                  <c:v>169.375035927917</c:v>
                </c:pt>
                <c:pt idx="18">
                  <c:v>169.275251841189</c:v>
                </c:pt>
                <c:pt idx="19">
                  <c:v>169.175306393416</c:v>
                </c:pt>
                <c:pt idx="20">
                  <c:v>169.075199200766</c:v>
                </c:pt>
                <c:pt idx="21">
                  <c:v>168.974929878188</c:v>
                </c:pt>
                <c:pt idx="22">
                  <c:v>168.874498039407</c:v>
                </c:pt>
                <c:pt idx="23">
                  <c:v>168.773903296916</c:v>
                </c:pt>
                <c:pt idx="24">
                  <c:v>168.673145261977</c:v>
                </c:pt>
                <c:pt idx="25">
                  <c:v>168.572223544609</c:v>
                </c:pt>
                <c:pt idx="26">
                  <c:v>168.47113775359</c:v>
                </c:pt>
                <c:pt idx="27">
                  <c:v>168.369887496447</c:v>
                </c:pt>
                <c:pt idx="28">
                  <c:v>168.268472379452</c:v>
                </c:pt>
                <c:pt idx="29">
                  <c:v>168.16689200762</c:v>
                </c:pt>
                <c:pt idx="30">
                  <c:v>168.065145984701</c:v>
                </c:pt>
                <c:pt idx="31">
                  <c:v>167.963233913174</c:v>
                </c:pt>
                <c:pt idx="32">
                  <c:v>167.861155394245</c:v>
                </c:pt>
                <c:pt idx="33">
                  <c:v>167.758910027841</c:v>
                </c:pt>
                <c:pt idx="34">
                  <c:v>167.656497412603</c:v>
                </c:pt>
                <c:pt idx="35">
                  <c:v>167.553917145884</c:v>
                </c:pt>
                <c:pt idx="36">
                  <c:v>167.451168823739</c:v>
                </c:pt>
                <c:pt idx="37">
                  <c:v>167.348252040925</c:v>
                </c:pt>
                <c:pt idx="38">
                  <c:v>167.245166390895</c:v>
                </c:pt>
                <c:pt idx="39">
                  <c:v>167.141911465787</c:v>
                </c:pt>
                <c:pt idx="40">
                  <c:v>167.038486856426</c:v>
                </c:pt>
                <c:pt idx="41">
                  <c:v>166.934892152316</c:v>
                </c:pt>
                <c:pt idx="42">
                  <c:v>166.831126941632</c:v>
                </c:pt>
                <c:pt idx="43">
                  <c:v>166.72719081122</c:v>
                </c:pt>
                <c:pt idx="44">
                  <c:v>166.623083346587</c:v>
                </c:pt>
                <c:pt idx="45">
                  <c:v>166.518804131895</c:v>
                </c:pt>
                <c:pt idx="46">
                  <c:v>166.414352749963</c:v>
                </c:pt>
                <c:pt idx="47">
                  <c:v>166.309728782251</c:v>
                </c:pt>
                <c:pt idx="48">
                  <c:v>166.204931808863</c:v>
                </c:pt>
                <c:pt idx="49">
                  <c:v>166.099961408537</c:v>
                </c:pt>
                <c:pt idx="50">
                  <c:v>165.994817158642</c:v>
                </c:pt>
                <c:pt idx="51">
                  <c:v>165.889498635168</c:v>
                </c:pt>
                <c:pt idx="52">
                  <c:v>165.784005412728</c:v>
                </c:pt>
                <c:pt idx="53">
                  <c:v>165.678337064544</c:v>
                </c:pt>
                <c:pt idx="54">
                  <c:v>165.572493162448</c:v>
                </c:pt>
                <c:pt idx="55">
                  <c:v>165.466473276872</c:v>
                </c:pt>
                <c:pt idx="56">
                  <c:v>165.360276976845</c:v>
                </c:pt>
                <c:pt idx="57">
                  <c:v>165.253903829984</c:v>
                </c:pt>
                <c:pt idx="58">
                  <c:v>165.147353402493</c:v>
                </c:pt>
                <c:pt idx="59">
                  <c:v>165.040625259153</c:v>
                </c:pt>
                <c:pt idx="60">
                  <c:v>164.933718963317</c:v>
                </c:pt>
                <c:pt idx="61">
                  <c:v>164.826634076908</c:v>
                </c:pt>
                <c:pt idx="62">
                  <c:v>164.719370160406</c:v>
                </c:pt>
                <c:pt idx="63">
                  <c:v>164.61192677285</c:v>
                </c:pt>
                <c:pt idx="64">
                  <c:v>164.504303471824</c:v>
                </c:pt>
                <c:pt idx="65">
                  <c:v>164.396499813459</c:v>
                </c:pt>
                <c:pt idx="66">
                  <c:v>164.28851535242</c:v>
                </c:pt>
                <c:pt idx="67">
                  <c:v>164.180349641906</c:v>
                </c:pt>
                <c:pt idx="68">
                  <c:v>164.072002233638</c:v>
                </c:pt>
                <c:pt idx="69">
                  <c:v>163.96347267786</c:v>
                </c:pt>
                <c:pt idx="70">
                  <c:v>163.854760523325</c:v>
                </c:pt>
                <c:pt idx="71">
                  <c:v>163.745865317294</c:v>
                </c:pt>
                <c:pt idx="72">
                  <c:v>163.63678660553</c:v>
                </c:pt>
                <c:pt idx="73">
                  <c:v>163.527523932288</c:v>
                </c:pt>
                <c:pt idx="74">
                  <c:v>163.418076840313</c:v>
                </c:pt>
                <c:pt idx="75">
                  <c:v>163.30844487083</c:v>
                </c:pt>
                <c:pt idx="76">
                  <c:v>163.198627563542</c:v>
                </c:pt>
                <c:pt idx="77">
                  <c:v>163.088624456618</c:v>
                </c:pt>
                <c:pt idx="78">
                  <c:v>162.978435086693</c:v>
                </c:pt>
                <c:pt idx="79">
                  <c:v>162.868058988857</c:v>
                </c:pt>
                <c:pt idx="80">
                  <c:v>162.757495696648</c:v>
                </c:pt>
                <c:pt idx="81">
                  <c:v>162.646744742051</c:v>
                </c:pt>
                <c:pt idx="82">
                  <c:v>162.535805655485</c:v>
                </c:pt>
                <c:pt idx="83">
                  <c:v>162.424677965803</c:v>
                </c:pt>
                <c:pt idx="84">
                  <c:v>162.313361200278</c:v>
                </c:pt>
                <c:pt idx="85">
                  <c:v>162.201854884602</c:v>
                </c:pt>
                <c:pt idx="86">
                  <c:v>162.090158542879</c:v>
                </c:pt>
                <c:pt idx="87">
                  <c:v>161.978271697615</c:v>
                </c:pt>
                <c:pt idx="88">
                  <c:v>161.866193869714</c:v>
                </c:pt>
                <c:pt idx="89">
                  <c:v>161.753924578472</c:v>
                </c:pt>
                <c:pt idx="90">
                  <c:v>161.641463341566</c:v>
                </c:pt>
                <c:pt idx="91">
                  <c:v>161.528809675053</c:v>
                </c:pt>
                <c:pt idx="92">
                  <c:v>161.415963093358</c:v>
                </c:pt>
                <c:pt idx="93">
                  <c:v>161.302923109271</c:v>
                </c:pt>
                <c:pt idx="94">
                  <c:v>161.189689233938</c:v>
                </c:pt>
                <c:pt idx="95">
                  <c:v>161.076260976853</c:v>
                </c:pt>
                <c:pt idx="96">
                  <c:v>160.962637845855</c:v>
                </c:pt>
                <c:pt idx="97">
                  <c:v>160.848819347117</c:v>
                </c:pt>
                <c:pt idx="98">
                  <c:v>160.73480498514</c:v>
                </c:pt>
                <c:pt idx="99">
                  <c:v>160.620594262749</c:v>
                </c:pt>
                <c:pt idx="100">
                  <c:v>160.50618668108</c:v>
                </c:pt>
                <c:pt idx="101">
                  <c:v>160.391581739579</c:v>
                </c:pt>
                <c:pt idx="102">
                  <c:v>160.276778935991</c:v>
                </c:pt>
                <c:pt idx="103">
                  <c:v>160.161777766352</c:v>
                </c:pt>
                <c:pt idx="104">
                  <c:v>160.046577724986</c:v>
                </c:pt>
                <c:pt idx="105">
                  <c:v>159.931178304495</c:v>
                </c:pt>
                <c:pt idx="106">
                  <c:v>159.81557899575</c:v>
                </c:pt>
                <c:pt idx="107">
                  <c:v>159.699779287888</c:v>
                </c:pt>
                <c:pt idx="108">
                  <c:v>159.583778668299</c:v>
                </c:pt>
                <c:pt idx="109">
                  <c:v>159.467576622625</c:v>
                </c:pt>
                <c:pt idx="110">
                  <c:v>159.351172634746</c:v>
                </c:pt>
                <c:pt idx="111">
                  <c:v>159.234566186779</c:v>
                </c:pt>
                <c:pt idx="112">
                  <c:v>159.117756759065</c:v>
                </c:pt>
                <c:pt idx="113">
                  <c:v>159.000743830162</c:v>
                </c:pt>
                <c:pt idx="114">
                  <c:v>158.883526876843</c:v>
                </c:pt>
                <c:pt idx="115">
                  <c:v>158.76610537408</c:v>
                </c:pt>
                <c:pt idx="116">
                  <c:v>158.648478795044</c:v>
                </c:pt>
                <c:pt idx="117">
                  <c:v>158.530646611091</c:v>
                </c:pt>
                <c:pt idx="118">
                  <c:v>158.412608291757</c:v>
                </c:pt>
                <c:pt idx="119">
                  <c:v>158.294363304753</c:v>
                </c:pt>
                <c:pt idx="120">
                  <c:v>158.17591111595</c:v>
                </c:pt>
                <c:pt idx="121">
                  <c:v>158.057251189379</c:v>
                </c:pt>
                <c:pt idx="122">
                  <c:v>157.938382987217</c:v>
                </c:pt>
                <c:pt idx="123">
                  <c:v>157.819305969781</c:v>
                </c:pt>
                <c:pt idx="124">
                  <c:v>157.700019595522</c:v>
                </c:pt>
                <c:pt idx="125">
                  <c:v>157.580523321015</c:v>
                </c:pt>
                <c:pt idx="126">
                  <c:v>157.46081660095</c:v>
                </c:pt>
                <c:pt idx="127">
                  <c:v>157.340898888124</c:v>
                </c:pt>
                <c:pt idx="128">
                  <c:v>157.220769633437</c:v>
                </c:pt>
                <c:pt idx="129">
                  <c:v>157.100428285877</c:v>
                </c:pt>
                <c:pt idx="130">
                  <c:v>156.979874292516</c:v>
                </c:pt>
                <c:pt idx="131">
                  <c:v>156.859107098502</c:v>
                </c:pt>
                <c:pt idx="132">
                  <c:v>156.738126147048</c:v>
                </c:pt>
                <c:pt idx="133">
                  <c:v>156.616930879426</c:v>
                </c:pt>
                <c:pt idx="134">
                  <c:v>156.495520734957</c:v>
                </c:pt>
                <c:pt idx="135">
                  <c:v>156.373895151002</c:v>
                </c:pt>
                <c:pt idx="136">
                  <c:v>156.252053562957</c:v>
                </c:pt>
                <c:pt idx="137">
                  <c:v>156.129995404238</c:v>
                </c:pt>
                <c:pt idx="138">
                  <c:v>156.007720106279</c:v>
                </c:pt>
                <c:pt idx="139">
                  <c:v>155.885227098521</c:v>
                </c:pt>
                <c:pt idx="140">
                  <c:v>155.762515808399</c:v>
                </c:pt>
                <c:pt idx="141">
                  <c:v>155.639585661341</c:v>
                </c:pt>
                <c:pt idx="142">
                  <c:v>155.516436080753</c:v>
                </c:pt>
                <c:pt idx="143">
                  <c:v>155.393066488012</c:v>
                </c:pt>
                <c:pt idx="144">
                  <c:v>155.269476302458</c:v>
                </c:pt>
                <c:pt idx="145">
                  <c:v>155.145664941384</c:v>
                </c:pt>
                <c:pt idx="146">
                  <c:v>155.021631820027</c:v>
                </c:pt>
                <c:pt idx="147">
                  <c:v>154.89737635156</c:v>
                </c:pt>
                <c:pt idx="148">
                  <c:v>154.772897947081</c:v>
                </c:pt>
                <c:pt idx="149">
                  <c:v>154.648196015606</c:v>
                </c:pt>
                <c:pt idx="150">
                  <c:v>154.523269964057</c:v>
                </c:pt>
                <c:pt idx="151">
                  <c:v>154.398119197257</c:v>
                </c:pt>
                <c:pt idx="152">
                  <c:v>154.272743117915</c:v>
                </c:pt>
                <c:pt idx="153">
                  <c:v>154.147141126623</c:v>
                </c:pt>
                <c:pt idx="154">
                  <c:v>154.02131262184</c:v>
                </c:pt>
                <c:pt idx="155">
                  <c:v>153.895256999889</c:v>
                </c:pt>
                <c:pt idx="156">
                  <c:v>153.768973654941</c:v>
                </c:pt>
                <c:pt idx="157">
                  <c:v>153.642461979012</c:v>
                </c:pt>
                <c:pt idx="158">
                  <c:v>153.515721361948</c:v>
                </c:pt>
                <c:pt idx="159">
                  <c:v>153.388751191419</c:v>
                </c:pt>
                <c:pt idx="160">
                  <c:v>153.261550852906</c:v>
                </c:pt>
                <c:pt idx="161">
                  <c:v>153.134119729694</c:v>
                </c:pt>
                <c:pt idx="162">
                  <c:v>153.006457202862</c:v>
                </c:pt>
                <c:pt idx="163">
                  <c:v>152.87856265127</c:v>
                </c:pt>
                <c:pt idx="164">
                  <c:v>152.750435451554</c:v>
                </c:pt>
                <c:pt idx="165">
                  <c:v>152.622074978112</c:v>
                </c:pt>
                <c:pt idx="166">
                  <c:v>152.493480603094</c:v>
                </c:pt>
                <c:pt idx="167">
                  <c:v>152.364651696396</c:v>
                </c:pt>
                <c:pt idx="168">
                  <c:v>152.235587625646</c:v>
                </c:pt>
                <c:pt idx="169">
                  <c:v>152.106287756193</c:v>
                </c:pt>
                <c:pt idx="170">
                  <c:v>151.976751451101</c:v>
                </c:pt>
                <c:pt idx="171">
                  <c:v>151.846978071136</c:v>
                </c:pt>
                <c:pt idx="172">
                  <c:v>151.716966974756</c:v>
                </c:pt>
                <c:pt idx="173">
                  <c:v>151.586717518098</c:v>
                </c:pt>
                <c:pt idx="174">
                  <c:v>151.456229054974</c:v>
                </c:pt>
                <c:pt idx="175">
                  <c:v>151.325500936854</c:v>
                </c:pt>
                <c:pt idx="176">
                  <c:v>151.194532512858</c:v>
                </c:pt>
                <c:pt idx="177">
                  <c:v>151.063323129745</c:v>
                </c:pt>
                <c:pt idx="178">
                  <c:v>150.931872131905</c:v>
                </c:pt>
                <c:pt idx="179">
                  <c:v>150.800178861343</c:v>
                </c:pt>
                <c:pt idx="180">
                  <c:v>150.668242657673</c:v>
                </c:pt>
                <c:pt idx="181">
                  <c:v>150.536062858102</c:v>
                </c:pt>
                <c:pt idx="182">
                  <c:v>150.403638797426</c:v>
                </c:pt>
                <c:pt idx="183">
                  <c:v>150.270969808012</c:v>
                </c:pt>
                <c:pt idx="184">
                  <c:v>150.138055219792</c:v>
                </c:pt>
                <c:pt idx="185">
                  <c:v>150.004894360249</c:v>
                </c:pt>
                <c:pt idx="186">
                  <c:v>149.871486554407</c:v>
                </c:pt>
                <c:pt idx="187">
                  <c:v>149.737831124819</c:v>
                </c:pt>
                <c:pt idx="188">
                  <c:v>149.603927391557</c:v>
                </c:pt>
                <c:pt idx="189">
                  <c:v>149.469774672199</c:v>
                </c:pt>
                <c:pt idx="190">
                  <c:v>149.335372281818</c:v>
                </c:pt>
                <c:pt idx="191">
                  <c:v>149.200719532972</c:v>
                </c:pt>
                <c:pt idx="192">
                  <c:v>149.065815735692</c:v>
                </c:pt>
                <c:pt idx="193">
                  <c:v>148.930660197466</c:v>
                </c:pt>
                <c:pt idx="194">
                  <c:v>148.795252223235</c:v>
                </c:pt>
                <c:pt idx="195">
                  <c:v>148.659591115376</c:v>
                </c:pt>
                <c:pt idx="196">
                  <c:v>148.52367617369</c:v>
                </c:pt>
                <c:pt idx="197">
                  <c:v>148.387506695392</c:v>
                </c:pt>
                <c:pt idx="198">
                  <c:v>148.2510819751</c:v>
                </c:pt>
                <c:pt idx="199">
                  <c:v>148.114401304821</c:v>
                </c:pt>
                <c:pt idx="200">
                  <c:v>147.977463973938</c:v>
                </c:pt>
                <c:pt idx="201">
                  <c:v>147.8402692692</c:v>
                </c:pt>
                <c:pt idx="202">
                  <c:v>147.702816474711</c:v>
                </c:pt>
                <c:pt idx="203">
                  <c:v>147.565104871913</c:v>
                </c:pt>
                <c:pt idx="204">
                  <c:v>147.427133739578</c:v>
                </c:pt>
                <c:pt idx="205">
                  <c:v>147.288902353793</c:v>
                </c:pt>
                <c:pt idx="206">
                  <c:v>147.150409987949</c:v>
                </c:pt>
                <c:pt idx="207">
                  <c:v>147.011655912729</c:v>
                </c:pt>
                <c:pt idx="208">
                  <c:v>146.872639396093</c:v>
                </c:pt>
                <c:pt idx="209">
                  <c:v>146.733359703266</c:v>
                </c:pt>
                <c:pt idx="210">
                  <c:v>146.593816096729</c:v>
                </c:pt>
                <c:pt idx="211">
                  <c:v>146.454007836198</c:v>
                </c:pt>
                <c:pt idx="212">
                  <c:v>146.313934178621</c:v>
                </c:pt>
                <c:pt idx="213">
                  <c:v>146.173594378156</c:v>
                </c:pt>
                <c:pt idx="214">
                  <c:v>146.032987686165</c:v>
                </c:pt>
                <c:pt idx="215">
                  <c:v>145.892113351197</c:v>
                </c:pt>
                <c:pt idx="216">
                  <c:v>145.750970618974</c:v>
                </c:pt>
                <c:pt idx="217">
                  <c:v>145.609558732382</c:v>
                </c:pt>
                <c:pt idx="218">
                  <c:v>145.467876931453</c:v>
                </c:pt>
                <c:pt idx="219">
                  <c:v>145.325924453354</c:v>
                </c:pt>
                <c:pt idx="220">
                  <c:v>145.183700532373</c:v>
                </c:pt>
                <c:pt idx="221">
                  <c:v>145.041204399907</c:v>
                </c:pt>
                <c:pt idx="222">
                  <c:v>144.898435284444</c:v>
                </c:pt>
                <c:pt idx="223">
                  <c:v>144.755392411554</c:v>
                </c:pt>
                <c:pt idx="224">
                  <c:v>144.612075003872</c:v>
                </c:pt>
                <c:pt idx="225">
                  <c:v>144.468482281087</c:v>
                </c:pt>
                <c:pt idx="226">
                  <c:v>144.324613459924</c:v>
                </c:pt>
                <c:pt idx="227">
                  <c:v>144.180467754134</c:v>
                </c:pt>
                <c:pt idx="228">
                  <c:v>144.036044374478</c:v>
                </c:pt>
                <c:pt idx="229">
                  <c:v>143.891342528712</c:v>
                </c:pt>
                <c:pt idx="230">
                  <c:v>143.746361421573</c:v>
                </c:pt>
                <c:pt idx="231">
                  <c:v>143.601100254768</c:v>
                </c:pt>
                <c:pt idx="232">
                  <c:v>143.455558226953</c:v>
                </c:pt>
                <c:pt idx="233">
                  <c:v>143.309734533724</c:v>
                </c:pt>
                <c:pt idx="234">
                  <c:v>143.163628367603</c:v>
                </c:pt>
                <c:pt idx="235">
                  <c:v>143.017238918015</c:v>
                </c:pt>
                <c:pt idx="236">
                  <c:v>142.870565371285</c:v>
                </c:pt>
                <c:pt idx="237">
                  <c:v>142.723606910612</c:v>
                </c:pt>
                <c:pt idx="238">
                  <c:v>142.576362716064</c:v>
                </c:pt>
                <c:pt idx="239">
                  <c:v>142.428831964554</c:v>
                </c:pt>
                <c:pt idx="240">
                  <c:v>142.281013829831</c:v>
                </c:pt>
                <c:pt idx="241">
                  <c:v>142.132907482462</c:v>
                </c:pt>
                <c:pt idx="242">
                  <c:v>141.984512089818</c:v>
                </c:pt>
                <c:pt idx="243">
                  <c:v>141.835826816057</c:v>
                </c:pt>
                <c:pt idx="244">
                  <c:v>141.68685082211</c:v>
                </c:pt>
                <c:pt idx="245">
                  <c:v>141.537583265665</c:v>
                </c:pt>
                <c:pt idx="246">
                  <c:v>141.388023301152</c:v>
                </c:pt>
                <c:pt idx="247">
                  <c:v>141.238170079723</c:v>
                </c:pt>
                <c:pt idx="248">
                  <c:v>141.088022749244</c:v>
                </c:pt>
                <c:pt idx="249">
                  <c:v>140.937580454272</c:v>
                </c:pt>
                <c:pt idx="250">
                  <c:v>140.786842336041</c:v>
                </c:pt>
                <c:pt idx="251">
                  <c:v>140.635807532448</c:v>
                </c:pt>
                <c:pt idx="252">
                  <c:v>140.484475178036</c:v>
                </c:pt>
                <c:pt idx="253">
                  <c:v>140.332844403973</c:v>
                </c:pt>
                <c:pt idx="254">
                  <c:v>140.180914338043</c:v>
                </c:pt>
                <c:pt idx="255">
                  <c:v>140.028684104624</c:v>
                </c:pt>
                <c:pt idx="256">
                  <c:v>139.876152824674</c:v>
                </c:pt>
                <c:pt idx="257">
                  <c:v>139.723319615713</c:v>
                </c:pt>
                <c:pt idx="258">
                  <c:v>139.570183591808</c:v>
                </c:pt>
                <c:pt idx="259">
                  <c:v>139.416743863553</c:v>
                </c:pt>
                <c:pt idx="260">
                  <c:v>139.262999538055</c:v>
                </c:pt>
                <c:pt idx="261">
                  <c:v>139.108949718915</c:v>
                </c:pt>
                <c:pt idx="262">
                  <c:v>138.954593506211</c:v>
                </c:pt>
                <c:pt idx="263">
                  <c:v>138.799929996483</c:v>
                </c:pt>
                <c:pt idx="264">
                  <c:v>138.644958282711</c:v>
                </c:pt>
                <c:pt idx="265">
                  <c:v>138.489677454302</c:v>
                </c:pt>
                <c:pt idx="266">
                  <c:v>138.334086597071</c:v>
                </c:pt>
                <c:pt idx="267">
                  <c:v>138.178184793222</c:v>
                </c:pt>
                <c:pt idx="268">
                  <c:v>138.021971121329</c:v>
                </c:pt>
                <c:pt idx="269">
                  <c:v>137.865444656324</c:v>
                </c:pt>
                <c:pt idx="270">
                  <c:v>137.708604469472</c:v>
                </c:pt>
                <c:pt idx="271">
                  <c:v>137.551449628357</c:v>
                </c:pt>
                <c:pt idx="272">
                  <c:v>137.393979196862</c:v>
                </c:pt>
                <c:pt idx="273">
                  <c:v>137.236192235152</c:v>
                </c:pt>
                <c:pt idx="274">
                  <c:v>137.078087799654</c:v>
                </c:pt>
                <c:pt idx="275">
                  <c:v>136.919664943039</c:v>
                </c:pt>
                <c:pt idx="276">
                  <c:v>136.760922714205</c:v>
                </c:pt>
                <c:pt idx="277">
                  <c:v>136.601860158253</c:v>
                </c:pt>
                <c:pt idx="278">
                  <c:v>136.442476316476</c:v>
                </c:pt>
                <c:pt idx="279">
                  <c:v>136.282770226332</c:v>
                </c:pt>
                <c:pt idx="280">
                  <c:v>136.122740921432</c:v>
                </c:pt>
                <c:pt idx="281">
                  <c:v>135.962387431513</c:v>
                </c:pt>
                <c:pt idx="282">
                  <c:v>135.801708782426</c:v>
                </c:pt>
                <c:pt idx="283">
                  <c:v>135.640703996113</c:v>
                </c:pt>
                <c:pt idx="284">
                  <c:v>135.479372090587</c:v>
                </c:pt>
                <c:pt idx="285">
                  <c:v>135.317712079911</c:v>
                </c:pt>
                <c:pt idx="286">
                  <c:v>135.155722974184</c:v>
                </c:pt>
                <c:pt idx="287">
                  <c:v>134.993403779515</c:v>
                </c:pt>
                <c:pt idx="288">
                  <c:v>134.830753498004</c:v>
                </c:pt>
                <c:pt idx="289">
                  <c:v>134.667771127724</c:v>
                </c:pt>
                <c:pt idx="290">
                  <c:v>134.5044556627</c:v>
                </c:pt>
                <c:pt idx="291">
                  <c:v>134.340806092887</c:v>
                </c:pt>
                <c:pt idx="292">
                  <c:v>134.176821404151</c:v>
                </c:pt>
                <c:pt idx="293">
                  <c:v>134.012500578246</c:v>
                </c:pt>
                <c:pt idx="294">
                  <c:v>133.847842592797</c:v>
                </c:pt>
                <c:pt idx="295">
                  <c:v>133.682846421276</c:v>
                </c:pt>
                <c:pt idx="296">
                  <c:v>133.517511032982</c:v>
                </c:pt>
                <c:pt idx="297">
                  <c:v>133.351835393018</c:v>
                </c:pt>
                <c:pt idx="298">
                  <c:v>133.185818462272</c:v>
                </c:pt>
                <c:pt idx="299">
                  <c:v>133.019459197397</c:v>
                </c:pt>
                <c:pt idx="300">
                  <c:v>132.852756550784</c:v>
                </c:pt>
                <c:pt idx="301">
                  <c:v>132.685709470544</c:v>
                </c:pt>
                <c:pt idx="302">
                  <c:v>132.518316900486</c:v>
                </c:pt>
                <c:pt idx="303">
                  <c:v>132.350577780094</c:v>
                </c:pt>
                <c:pt idx="304">
                  <c:v>132.182491044505</c:v>
                </c:pt>
                <c:pt idx="305">
                  <c:v>132.014055624488</c:v>
                </c:pt>
                <c:pt idx="306">
                  <c:v>131.84527044642</c:v>
                </c:pt>
                <c:pt idx="307">
                  <c:v>131.676134432263</c:v>
                </c:pt>
                <c:pt idx="308">
                  <c:v>131.506646499543</c:v>
                </c:pt>
                <c:pt idx="309">
                  <c:v>131.336805561327</c:v>
                </c:pt>
                <c:pt idx="310">
                  <c:v>131.166610526199</c:v>
                </c:pt>
                <c:pt idx="311">
                  <c:v>130.996060298237</c:v>
                </c:pt>
                <c:pt idx="312">
                  <c:v>130.825153776989</c:v>
                </c:pt>
                <c:pt idx="313">
                  <c:v>130.653889857453</c:v>
                </c:pt>
                <c:pt idx="314">
                  <c:v>130.482267430049</c:v>
                </c:pt>
                <c:pt idx="315">
                  <c:v>130.310285380599</c:v>
                </c:pt>
                <c:pt idx="316">
                  <c:v>130.1379425903</c:v>
                </c:pt>
                <c:pt idx="317">
                  <c:v>129.965237935701</c:v>
                </c:pt>
                <c:pt idx="318">
                  <c:v>129.792170288682</c:v>
                </c:pt>
                <c:pt idx="319">
                  <c:v>129.618738516424</c:v>
                </c:pt>
                <c:pt idx="320">
                  <c:v>129.444941481389</c:v>
                </c:pt>
                <c:pt idx="321">
                  <c:v>129.270778041294</c:v>
                </c:pt>
                <c:pt idx="322">
                  <c:v>129.096247049086</c:v>
                </c:pt>
                <c:pt idx="323">
                  <c:v>128.921347352917</c:v>
                </c:pt>
                <c:pt idx="324">
                  <c:v>128.746077796119</c:v>
                </c:pt>
                <c:pt idx="325">
                  <c:v>128.570437217179</c:v>
                </c:pt>
                <c:pt idx="326">
                  <c:v>128.394424449715</c:v>
                </c:pt>
                <c:pt idx="327">
                  <c:v>128.218038322447</c:v>
                </c:pt>
                <c:pt idx="328">
                  <c:v>128.041277659173</c:v>
                </c:pt>
                <c:pt idx="329">
                  <c:v>127.864141278745</c:v>
                </c:pt>
                <c:pt idx="330">
                  <c:v>127.686627995042</c:v>
                </c:pt>
                <c:pt idx="331">
                  <c:v>127.50873661694</c:v>
                </c:pt>
                <c:pt idx="332">
                  <c:v>127.330465948292</c:v>
                </c:pt>
                <c:pt idx="333">
                  <c:v>127.151814787896</c:v>
                </c:pt>
                <c:pt idx="334">
                  <c:v>126.972781929472</c:v>
                </c:pt>
                <c:pt idx="335">
                  <c:v>126.793366161632</c:v>
                </c:pt>
                <c:pt idx="336">
                  <c:v>126.613566267857</c:v>
                </c:pt>
                <c:pt idx="337">
                  <c:v>126.433381026465</c:v>
                </c:pt>
                <c:pt idx="338">
                  <c:v>126.252809210587</c:v>
                </c:pt>
                <c:pt idx="339">
                  <c:v>126.07184958814</c:v>
                </c:pt>
                <c:pt idx="340">
                  <c:v>125.890500921795</c:v>
                </c:pt>
                <c:pt idx="341">
                  <c:v>125.708761968952</c:v>
                </c:pt>
                <c:pt idx="342">
                  <c:v>125.526631481715</c:v>
                </c:pt>
                <c:pt idx="343">
                  <c:v>125.344108206856</c:v>
                </c:pt>
                <c:pt idx="344">
                  <c:v>125.161190885793</c:v>
                </c:pt>
                <c:pt idx="345">
                  <c:v>124.977878254561</c:v>
                </c:pt>
                <c:pt idx="346">
                  <c:v>124.794169043778</c:v>
                </c:pt>
                <c:pt idx="347">
                  <c:v>124.610061978621</c:v>
                </c:pt>
                <c:pt idx="348">
                  <c:v>124.425555778797</c:v>
                </c:pt>
                <c:pt idx="349">
                  <c:v>124.240649158509</c:v>
                </c:pt>
                <c:pt idx="350">
                  <c:v>124.05534082643</c:v>
                </c:pt>
                <c:pt idx="351">
                  <c:v>123.869629485675</c:v>
                </c:pt>
                <c:pt idx="352">
                  <c:v>123.683513833765</c:v>
                </c:pt>
                <c:pt idx="353">
                  <c:v>123.496992562603</c:v>
                </c:pt>
                <c:pt idx="354">
                  <c:v>123.310064358439</c:v>
                </c:pt>
                <c:pt idx="355">
                  <c:v>123.122727901845</c:v>
                </c:pt>
                <c:pt idx="356">
                  <c:v>122.934981867676</c:v>
                </c:pt>
                <c:pt idx="357">
                  <c:v>122.746824925047</c:v>
                </c:pt>
                <c:pt idx="358">
                  <c:v>122.558255737298</c:v>
                </c:pt>
                <c:pt idx="359">
                  <c:v>122.369272961964</c:v>
                </c:pt>
                <c:pt idx="360">
                  <c:v>122.179875250741</c:v>
                </c:pt>
                <c:pt idx="361">
                  <c:v>121.990061249458</c:v>
                </c:pt>
                <c:pt idx="362">
                  <c:v>121.799829598042</c:v>
                </c:pt>
                <c:pt idx="363">
                  <c:v>121.609178930486</c:v>
                </c:pt>
                <c:pt idx="364">
                  <c:v>121.41810787482</c:v>
                </c:pt>
                <c:pt idx="365">
                  <c:v>121.226615053074</c:v>
                </c:pt>
                <c:pt idx="366">
                  <c:v>121.034699081247</c:v>
                </c:pt>
                <c:pt idx="367">
                  <c:v>120.842358569275</c:v>
                </c:pt>
                <c:pt idx="368">
                  <c:v>120.649592120997</c:v>
                </c:pt>
                <c:pt idx="369">
                  <c:v>120.456398334119</c:v>
                </c:pt>
                <c:pt idx="370">
                  <c:v>120.262775800187</c:v>
                </c:pt>
                <c:pt idx="371">
                  <c:v>120.068723104545</c:v>
                </c:pt>
                <c:pt idx="372">
                  <c:v>119.874238826305</c:v>
                </c:pt>
                <c:pt idx="373">
                  <c:v>119.679321538315</c:v>
                </c:pt>
                <c:pt idx="374">
                  <c:v>119.483969807118</c:v>
                </c:pt>
                <c:pt idx="375">
                  <c:v>119.288182192924</c:v>
                </c:pt>
                <c:pt idx="376">
                  <c:v>119.091957249569</c:v>
                </c:pt>
                <c:pt idx="377">
                  <c:v>118.895293524486</c:v>
                </c:pt>
                <c:pt idx="378">
                  <c:v>118.698189558663</c:v>
                </c:pt>
                <c:pt idx="379">
                  <c:v>118.500643886611</c:v>
                </c:pt>
                <c:pt idx="380">
                  <c:v>118.302655036329</c:v>
                </c:pt>
                <c:pt idx="381">
                  <c:v>118.104221529264</c:v>
                </c:pt>
                <c:pt idx="382">
                  <c:v>117.905341880277</c:v>
                </c:pt>
                <c:pt idx="383">
                  <c:v>117.706014597607</c:v>
                </c:pt>
                <c:pt idx="384">
                  <c:v>117.506238182832</c:v>
                </c:pt>
                <c:pt idx="385">
                  <c:v>117.306011130833</c:v>
                </c:pt>
                <c:pt idx="386">
                  <c:v>117.105331929756</c:v>
                </c:pt>
                <c:pt idx="387">
                  <c:v>116.904199060976</c:v>
                </c:pt>
                <c:pt idx="388">
                  <c:v>116.702610999054</c:v>
                </c:pt>
                <c:pt idx="389">
                  <c:v>116.500566211707</c:v>
                </c:pt>
                <c:pt idx="390">
                  <c:v>116.298063159762</c:v>
                </c:pt>
                <c:pt idx="391">
                  <c:v>116.09510029712</c:v>
                </c:pt>
                <c:pt idx="392">
                  <c:v>115.891676070719</c:v>
                </c:pt>
                <c:pt idx="393">
                  <c:v>115.687788920492</c:v>
                </c:pt>
                <c:pt idx="394">
                  <c:v>115.483437279328</c:v>
                </c:pt>
                <c:pt idx="395">
                  <c:v>115.278619573032</c:v>
                </c:pt>
                <c:pt idx="396">
                  <c:v>115.073334220288</c:v>
                </c:pt>
                <c:pt idx="397">
                  <c:v>114.867579632615</c:v>
                </c:pt>
                <c:pt idx="398">
                  <c:v>114.661354214325</c:v>
                </c:pt>
                <c:pt idx="399">
                  <c:v>114.454656362489</c:v>
                </c:pt>
                <c:pt idx="400">
                  <c:v>114.247484466889</c:v>
                </c:pt>
                <c:pt idx="401">
                  <c:v>114.039836909978</c:v>
                </c:pt>
                <c:pt idx="402">
                  <c:v>113.831712066843</c:v>
                </c:pt>
                <c:pt idx="403">
                  <c:v>113.623108305157</c:v>
                </c:pt>
                <c:pt idx="404">
                  <c:v>113.414023985138</c:v>
                </c:pt>
                <c:pt idx="405">
                  <c:v>113.204457459509</c:v>
                </c:pt>
                <c:pt idx="406">
                  <c:v>112.994407073454</c:v>
                </c:pt>
                <c:pt idx="407">
                  <c:v>112.783871164574</c:v>
                </c:pt>
                <c:pt idx="408">
                  <c:v>112.572848062842</c:v>
                </c:pt>
                <c:pt idx="409">
                  <c:v>112.361336090563</c:v>
                </c:pt>
                <c:pt idx="410">
                  <c:v>112.149333562329</c:v>
                </c:pt>
                <c:pt idx="411">
                  <c:v>111.936838784971</c:v>
                </c:pt>
                <c:pt idx="412">
                  <c:v>111.723850057518</c:v>
                </c:pt>
                <c:pt idx="413">
                  <c:v>111.510365671153</c:v>
                </c:pt>
                <c:pt idx="414">
                  <c:v>111.296383909162</c:v>
                </c:pt>
                <c:pt idx="415">
                  <c:v>111.081903046895</c:v>
                </c:pt>
                <c:pt idx="416">
                  <c:v>110.866921351715</c:v>
                </c:pt>
                <c:pt idx="417">
                  <c:v>110.651437082956</c:v>
                </c:pt>
                <c:pt idx="418">
                  <c:v>110.435448491872</c:v>
                </c:pt>
                <c:pt idx="419">
                  <c:v>110.218953821594</c:v>
                </c:pt>
                <c:pt idx="420">
                  <c:v>110.00195130708</c:v>
                </c:pt>
                <c:pt idx="421">
                  <c:v>109.784439175069</c:v>
                </c:pt>
                <c:pt idx="422">
                  <c:v>109.566415644033</c:v>
                </c:pt>
                <c:pt idx="423">
                  <c:v>109.347878924127</c:v>
                </c:pt>
                <c:pt idx="424">
                  <c:v>109.128827217144</c:v>
                </c:pt>
                <c:pt idx="425">
                  <c:v>108.909258716461</c:v>
                </c:pt>
                <c:pt idx="426">
                  <c:v>108.689171606996</c:v>
                </c:pt>
                <c:pt idx="427">
                  <c:v>108.468564065152</c:v>
                </c:pt>
                <c:pt idx="428">
                  <c:v>108.247434258773</c:v>
                </c:pt>
                <c:pt idx="429">
                  <c:v>108.025780347088</c:v>
                </c:pt>
                <c:pt idx="430">
                  <c:v>107.803600480664</c:v>
                </c:pt>
                <c:pt idx="431">
                  <c:v>107.580892801355</c:v>
                </c:pt>
                <c:pt idx="432">
                  <c:v>107.357655442249</c:v>
                </c:pt>
                <c:pt idx="433">
                  <c:v>107.133886527618</c:v>
                </c:pt>
                <c:pt idx="434">
                  <c:v>106.909584172862</c:v>
                </c:pt>
                <c:pt idx="435">
                  <c:v>106.684746484463</c:v>
                </c:pt>
                <c:pt idx="436">
                  <c:v>106.459371559927</c:v>
                </c:pt>
                <c:pt idx="437">
                  <c:v>106.233457487732</c:v>
                </c:pt>
                <c:pt idx="438">
                  <c:v>106.007002347274</c:v>
                </c:pt>
                <c:pt idx="439">
                  <c:v>105.780004208815</c:v>
                </c:pt>
                <c:pt idx="440">
                  <c:v>105.552461133428</c:v>
                </c:pt>
                <c:pt idx="441">
                  <c:v>105.32437117294</c:v>
                </c:pt>
                <c:pt idx="442">
                  <c:v>105.095732369878</c:v>
                </c:pt>
                <c:pt idx="443">
                  <c:v>104.866542757416</c:v>
                </c:pt>
                <c:pt idx="444">
                  <c:v>104.636800359316</c:v>
                </c:pt>
                <c:pt idx="445">
                  <c:v>104.406503189871</c:v>
                </c:pt>
                <c:pt idx="446">
                  <c:v>104.175649253851</c:v>
                </c:pt>
                <c:pt idx="447">
                  <c:v>103.944236546446</c:v>
                </c:pt>
                <c:pt idx="448">
                  <c:v>103.712263053205</c:v>
                </c:pt>
                <c:pt idx="449">
                  <c:v>103.47972674998</c:v>
                </c:pt>
                <c:pt idx="450">
                  <c:v>103.24662560287</c:v>
                </c:pt>
                <c:pt idx="451">
                  <c:v>103.012957568157</c:v>
                </c:pt>
                <c:pt idx="452">
                  <c:v>102.778720592251</c:v>
                </c:pt>
                <c:pt idx="453">
                  <c:v>102.543912611629</c:v>
                </c:pt>
                <c:pt idx="454">
                  <c:v>102.308531552773</c:v>
                </c:pt>
                <c:pt idx="455">
                  <c:v>102.072575332114</c:v>
                </c:pt>
                <c:pt idx="456">
                  <c:v>101.836041855966</c:v>
                </c:pt>
                <c:pt idx="457">
                  <c:v>101.598929020467</c:v>
                </c:pt>
                <c:pt idx="458">
                  <c:v>101.361234711516</c:v>
                </c:pt>
                <c:pt idx="459">
                  <c:v>101.122956804715</c:v>
                </c:pt>
                <c:pt idx="460">
                  <c:v>100.884093165297</c:v>
                </c:pt>
                <c:pt idx="461">
                  <c:v>100.644641648074</c:v>
                </c:pt>
                <c:pt idx="462">
                  <c:v>100.404600097363</c:v>
                </c:pt>
                <c:pt idx="463">
                  <c:v>100.163966346931</c:v>
                </c:pt>
                <c:pt idx="464">
                  <c:v>99.9227382199201</c:v>
                </c:pt>
                <c:pt idx="465">
                  <c:v>99.6809135287932</c:v>
                </c:pt>
                <c:pt idx="466">
                  <c:v>99.4384900752605</c:v>
                </c:pt>
                <c:pt idx="467">
                  <c:v>99.1954656502166</c:v>
                </c:pt>
                <c:pt idx="468">
                  <c:v>98.9518380336735</c:v>
                </c:pt>
                <c:pt idx="469">
                  <c:v>98.7076049946932</c:v>
                </c:pt>
                <c:pt idx="470">
                  <c:v>98.4627642913204</c:v>
                </c:pt>
                <c:pt idx="471">
                  <c:v>98.2173136705141</c:v>
                </c:pt>
                <c:pt idx="472">
                  <c:v>97.9712508680794</c:v>
                </c:pt>
                <c:pt idx="473">
                  <c:v>97.724573608598</c:v>
                </c:pt>
                <c:pt idx="474">
                  <c:v>97.4772796053587</c:v>
                </c:pt>
                <c:pt idx="475">
                  <c:v>97.2293665602876</c:v>
                </c:pt>
                <c:pt idx="476">
                  <c:v>96.9808321638769</c:v>
                </c:pt>
                <c:pt idx="477">
                  <c:v>96.731674095114</c:v>
                </c:pt>
                <c:pt idx="478">
                  <c:v>96.4818900214096</c:v>
                </c:pt>
                <c:pt idx="479">
                  <c:v>96.2314775985258</c:v>
                </c:pt>
                <c:pt idx="480">
                  <c:v>95.9804344705031</c:v>
                </c:pt>
                <c:pt idx="481">
                  <c:v>95.7287582695865</c:v>
                </c:pt>
                <c:pt idx="482">
                  <c:v>95.4764466161527</c:v>
                </c:pt>
                <c:pt idx="483">
                  <c:v>95.2234971186346</c:v>
                </c:pt>
                <c:pt idx="484">
                  <c:v>94.9699073734471</c:v>
                </c:pt>
                <c:pt idx="485">
                  <c:v>94.7156749649108</c:v>
                </c:pt>
                <c:pt idx="486">
                  <c:v>94.4607974651762</c:v>
                </c:pt>
                <c:pt idx="487">
                  <c:v>94.2052724341473</c:v>
                </c:pt>
                <c:pt idx="488">
                  <c:v>93.9490974194034</c:v>
                </c:pt>
                <c:pt idx="489">
                  <c:v>93.6922699561221</c:v>
                </c:pt>
                <c:pt idx="490">
                  <c:v>93.4347875670002</c:v>
                </c:pt>
                <c:pt idx="491">
                  <c:v>93.176647762175</c:v>
                </c:pt>
                <c:pt idx="492">
                  <c:v>92.9178480391444</c:v>
                </c:pt>
                <c:pt idx="493">
                  <c:v>92.6583858826866</c:v>
                </c:pt>
                <c:pt idx="494">
                  <c:v>92.3982587647792</c:v>
                </c:pt>
                <c:pt idx="495">
                  <c:v>92.1374641445177</c:v>
                </c:pt>
                <c:pt idx="496">
                  <c:v>91.8759994680335</c:v>
                </c:pt>
                <c:pt idx="497">
                  <c:v>91.6138621684107</c:v>
                </c:pt>
                <c:pt idx="498">
                  <c:v>91.3510496656031</c:v>
                </c:pt>
                <c:pt idx="499">
                  <c:v>91.0875593663499</c:v>
                </c:pt>
                <c:pt idx="500">
                  <c:v>90.8233886640911</c:v>
                </c:pt>
                <c:pt idx="501">
                  <c:v>90.558534938882</c:v>
                </c:pt>
                <c:pt idx="502">
                  <c:v>90.2929955573075</c:v>
                </c:pt>
                <c:pt idx="503">
                  <c:v>90.0267678723949</c:v>
                </c:pt>
                <c:pt idx="504">
                  <c:v>89.7598492235271</c:v>
                </c:pt>
                <c:pt idx="505">
                  <c:v>89.4922369363542</c:v>
                </c:pt>
                <c:pt idx="506">
                  <c:v>89.2239283227049</c:v>
                </c:pt>
                <c:pt idx="507">
                  <c:v>88.9549206804971</c:v>
                </c:pt>
                <c:pt idx="508">
                  <c:v>88.6852112936478</c:v>
                </c:pt>
                <c:pt idx="509">
                  <c:v>88.4147974319824</c:v>
                </c:pt>
                <c:pt idx="510">
                  <c:v>88.1436763511429</c:v>
                </c:pt>
                <c:pt idx="511">
                  <c:v>87.8718452924962</c:v>
                </c:pt>
                <c:pt idx="512">
                  <c:v>87.5993014830405</c:v>
                </c:pt>
                <c:pt idx="513">
                  <c:v>87.3260421353121</c:v>
                </c:pt>
                <c:pt idx="514">
                  <c:v>87.052064447291</c:v>
                </c:pt>
                <c:pt idx="515">
                  <c:v>86.7773656023056</c:v>
                </c:pt>
                <c:pt idx="516">
                  <c:v>86.5019427689368</c:v>
                </c:pt>
                <c:pt idx="517">
                  <c:v>86.2257931009212</c:v>
                </c:pt>
                <c:pt idx="518">
                  <c:v>85.9489137370545</c:v>
                </c:pt>
                <c:pt idx="519">
                  <c:v>85.671301801092</c:v>
                </c:pt>
                <c:pt idx="520">
                  <c:v>85.3929544016511</c:v>
                </c:pt>
                <c:pt idx="521">
                  <c:v>85.1138686321102</c:v>
                </c:pt>
                <c:pt idx="522">
                  <c:v>84.8340415705095</c:v>
                </c:pt>
                <c:pt idx="523">
                  <c:v>84.5534702794485</c:v>
                </c:pt>
                <c:pt idx="524">
                  <c:v>84.2721518059847</c:v>
                </c:pt>
                <c:pt idx="525">
                  <c:v>83.9900831815303</c:v>
                </c:pt>
                <c:pt idx="526">
                  <c:v>83.7072614217487</c:v>
                </c:pt>
                <c:pt idx="527">
                  <c:v>83.4236835264495</c:v>
                </c:pt>
                <c:pt idx="528">
                  <c:v>83.1393464794835</c:v>
                </c:pt>
                <c:pt idx="529">
                  <c:v>82.8542472486365</c:v>
                </c:pt>
                <c:pt idx="530">
                  <c:v>82.5683827855217</c:v>
                </c:pt>
                <c:pt idx="531">
                  <c:v>82.2817500254721</c:v>
                </c:pt>
                <c:pt idx="532">
                  <c:v>81.9943458874317</c:v>
                </c:pt>
                <c:pt idx="533">
                  <c:v>81.7061672738458</c:v>
                </c:pt>
                <c:pt idx="534">
                  <c:v>81.4172110705502</c:v>
                </c:pt>
                <c:pt idx="535">
                  <c:v>81.1274741466599</c:v>
                </c:pt>
                <c:pt idx="536">
                  <c:v>80.8369533544569</c:v>
                </c:pt>
                <c:pt idx="537">
                  <c:v>80.5456455292762</c:v>
                </c:pt>
                <c:pt idx="538">
                  <c:v>80.2535474893928</c:v>
                </c:pt>
                <c:pt idx="539">
                  <c:v>79.9606560359054</c:v>
                </c:pt>
                <c:pt idx="540">
                  <c:v>79.6669679526211</c:v>
                </c:pt>
                <c:pt idx="541">
                  <c:v>79.372480005938</c:v>
                </c:pt>
                <c:pt idx="542">
                  <c:v>79.0771889447277</c:v>
                </c:pt>
                <c:pt idx="543">
                  <c:v>78.7810915002156</c:v>
                </c:pt>
                <c:pt idx="544">
                  <c:v>78.4841843858621</c:v>
                </c:pt>
                <c:pt idx="545">
                  <c:v>78.1864642972408</c:v>
                </c:pt>
                <c:pt idx="546">
                  <c:v>77.8879279119172</c:v>
                </c:pt>
                <c:pt idx="547">
                  <c:v>77.5885718893256</c:v>
                </c:pt>
                <c:pt idx="548">
                  <c:v>77.2883928706455</c:v>
                </c:pt>
                <c:pt idx="549">
                  <c:v>76.9873874786763</c:v>
                </c:pt>
                <c:pt idx="550">
                  <c:v>76.6855523177121</c:v>
                </c:pt>
                <c:pt idx="551">
                  <c:v>76.382883973414</c:v>
                </c:pt>
                <c:pt idx="552">
                  <c:v>76.0793790126828</c:v>
                </c:pt>
                <c:pt idx="553">
                  <c:v>75.7750339835293</c:v>
                </c:pt>
                <c:pt idx="554">
                  <c:v>75.469845414945</c:v>
                </c:pt>
                <c:pt idx="555">
                  <c:v>75.1638098167703</c:v>
                </c:pt>
                <c:pt idx="556">
                  <c:v>74.8569236795624</c:v>
                </c:pt>
                <c:pt idx="557">
                  <c:v>74.5491834744622</c:v>
                </c:pt>
                <c:pt idx="558">
                  <c:v>74.2405856530592</c:v>
                </c:pt>
                <c:pt idx="559">
                  <c:v>73.9311266472571</c:v>
                </c:pt>
                <c:pt idx="560">
                  <c:v>73.6208028691355</c:v>
                </c:pt>
                <c:pt idx="561">
                  <c:v>73.3096107108135</c:v>
                </c:pt>
                <c:pt idx="562">
                  <c:v>72.9975465443098</c:v>
                </c:pt>
                <c:pt idx="563">
                  <c:v>72.6846067214028</c:v>
                </c:pt>
                <c:pt idx="564">
                  <c:v>72.3707875734895</c:v>
                </c:pt>
                <c:pt idx="565">
                  <c:v>72.0560854114425</c:v>
                </c:pt>
                <c:pt idx="566">
                  <c:v>71.7404965254666</c:v>
                </c:pt>
                <c:pt idx="567">
                  <c:v>71.4240171849538</c:v>
                </c:pt>
                <c:pt idx="568">
                  <c:v>71.1066436383372</c:v>
                </c:pt>
                <c:pt idx="569">
                  <c:v>70.7883721129433</c:v>
                </c:pt>
                <c:pt idx="570">
                  <c:v>70.4691988148438</c:v>
                </c:pt>
                <c:pt idx="571">
                  <c:v>70.1491199287054</c:v>
                </c:pt>
                <c:pt idx="572">
                  <c:v>69.8281316176388</c:v>
                </c:pt>
                <c:pt idx="573">
                  <c:v>69.5062300230462</c:v>
                </c:pt>
                <c:pt idx="574">
                  <c:v>69.1834112644674</c:v>
                </c:pt>
                <c:pt idx="575">
                  <c:v>68.8596714394251</c:v>
                </c:pt>
                <c:pt idx="576">
                  <c:v>68.5350066232682</c:v>
                </c:pt>
                <c:pt idx="577">
                  <c:v>68.2094128690143</c:v>
                </c:pt>
                <c:pt idx="578">
                  <c:v>67.8828862071904</c:v>
                </c:pt>
                <c:pt idx="579">
                  <c:v>67.5554226456727</c:v>
                </c:pt>
                <c:pt idx="580">
                  <c:v>67.2270181695249</c:v>
                </c:pt>
                <c:pt idx="581">
                  <c:v>66.8976687408347</c:v>
                </c:pt>
                <c:pt idx="582">
                  <c:v>66.5673702985495</c:v>
                </c:pt>
                <c:pt idx="583">
                  <c:v>66.2361187583102</c:v>
                </c:pt>
                <c:pt idx="584">
                  <c:v>65.903910012284</c:v>
                </c:pt>
                <c:pt idx="585">
                  <c:v>65.5707399289951</c:v>
                </c:pt>
                <c:pt idx="586">
                  <c:v>65.2366043531549</c:v>
                </c:pt>
                <c:pt idx="587">
                  <c:v>64.9014991054899</c:v>
                </c:pt>
                <c:pt idx="588">
                  <c:v>64.5654199825683</c:v>
                </c:pt>
                <c:pt idx="589">
                  <c:v>64.2283627566254</c:v>
                </c:pt>
                <c:pt idx="590">
                  <c:v>63.8903231753872</c:v>
                </c:pt>
                <c:pt idx="591">
                  <c:v>63.5512969618926</c:v>
                </c:pt>
                <c:pt idx="592">
                  <c:v>63.2112798143138</c:v>
                </c:pt>
                <c:pt idx="593">
                  <c:v>62.8702674057756</c:v>
                </c:pt>
                <c:pt idx="594">
                  <c:v>62.5282553841724</c:v>
                </c:pt>
                <c:pt idx="595">
                  <c:v>62.1852393719848</c:v>
                </c:pt>
                <c:pt idx="596">
                  <c:v>61.8412149660928</c:v>
                </c:pt>
                <c:pt idx="597">
                  <c:v>61.4961777375893</c:v>
                </c:pt>
                <c:pt idx="598">
                  <c:v>61.1501232315907</c:v>
                </c:pt>
                <c:pt idx="599">
                  <c:v>60.8030469670458</c:v>
                </c:pt>
                <c:pt idx="600">
                  <c:v>60.4549444365441</c:v>
                </c:pt>
                <c:pt idx="601">
                  <c:v>60.1058111061214</c:v>
                </c:pt>
                <c:pt idx="602">
                  <c:v>59.7556424150634</c:v>
                </c:pt>
                <c:pt idx="603">
                  <c:v>59.4044337757092</c:v>
                </c:pt>
                <c:pt idx="604">
                  <c:v>59.0521805732513</c:v>
                </c:pt>
                <c:pt idx="605">
                  <c:v>58.6988781655345</c:v>
                </c:pt>
                <c:pt idx="606">
                  <c:v>58.3445218828533</c:v>
                </c:pt>
                <c:pt idx="607">
                  <c:v>57.9891070277472</c:v>
                </c:pt>
                <c:pt idx="608">
                  <c:v>57.6326288747939</c:v>
                </c:pt>
                <c:pt idx="609">
                  <c:v>57.2750826704013</c:v>
                </c:pt>
                <c:pt idx="610">
                  <c:v>56.916463632597</c:v>
                </c:pt>
                <c:pt idx="611">
                  <c:v>56.5567669508164</c:v>
                </c:pt>
                <c:pt idx="612">
                  <c:v>56.1959877856885</c:v>
                </c:pt>
                <c:pt idx="613">
                  <c:v>55.83412126882</c:v>
                </c:pt>
                <c:pt idx="614">
                  <c:v>55.4711625025776</c:v>
                </c:pt>
                <c:pt idx="615">
                  <c:v>55.107106559868</c:v>
                </c:pt>
                <c:pt idx="616">
                  <c:v>54.741948483916</c:v>
                </c:pt>
                <c:pt idx="617">
                  <c:v>54.3756832880408</c:v>
                </c:pt>
                <c:pt idx="618">
                  <c:v>54.00830595543</c:v>
                </c:pt>
                <c:pt idx="619">
                  <c:v>53.6398114389118</c:v>
                </c:pt>
                <c:pt idx="620">
                  <c:v>53.2701946607248</c:v>
                </c:pt>
                <c:pt idx="621">
                  <c:v>52.8994505122862</c:v>
                </c:pt>
                <c:pt idx="622">
                  <c:v>52.5275738539574</c:v>
                </c:pt>
                <c:pt idx="623">
                  <c:v>52.1545595148076</c:v>
                </c:pt>
                <c:pt idx="624">
                  <c:v>51.7804022923756</c:v>
                </c:pt>
                <c:pt idx="625">
                  <c:v>51.4050969524288</c:v>
                </c:pt>
                <c:pt idx="626">
                  <c:v>51.0286382287202</c:v>
                </c:pt>
                <c:pt idx="627">
                  <c:v>50.6510208227438</c:v>
                </c:pt>
                <c:pt idx="628">
                  <c:v>50.2722394034865</c:v>
                </c:pt>
                <c:pt idx="629">
                  <c:v>49.8922886071793</c:v>
                </c:pt>
                <c:pt idx="630">
                  <c:v>49.5111630370444</c:v>
                </c:pt>
                <c:pt idx="631">
                  <c:v>49.1288572630416</c:v>
                </c:pt>
                <c:pt idx="632">
                  <c:v>48.7453658216111</c:v>
                </c:pt>
                <c:pt idx="633">
                  <c:v>48.3606832154153</c:v>
                </c:pt>
                <c:pt idx="634">
                  <c:v>47.9748039130761</c:v>
                </c:pt>
                <c:pt idx="635">
                  <c:v>47.5877223489122</c:v>
                </c:pt>
                <c:pt idx="636">
                  <c:v>47.1994329226722</c:v>
                </c:pt>
                <c:pt idx="637">
                  <c:v>46.8099299992659</c:v>
                </c:pt>
                <c:pt idx="638">
                  <c:v>46.4192079084927</c:v>
                </c:pt>
                <c:pt idx="639">
                  <c:v>46.0272609447682</c:v>
                </c:pt>
                <c:pt idx="640">
                  <c:v>45.6340833668477</c:v>
                </c:pt>
                <c:pt idx="641">
                  <c:v>45.2396693975467</c:v>
                </c:pt>
                <c:pt idx="642">
                  <c:v>44.8440132234596</c:v>
                </c:pt>
                <c:pt idx="643">
                  <c:v>44.4471089946756</c:v>
                </c:pt>
                <c:pt idx="644">
                  <c:v>44.048950824491</c:v>
                </c:pt>
                <c:pt idx="645">
                  <c:v>43.6495327891205</c:v>
                </c:pt>
                <c:pt idx="646">
                  <c:v>43.2488489274036</c:v>
                </c:pt>
                <c:pt idx="647">
                  <c:v>42.8468932405104</c:v>
                </c:pt>
                <c:pt idx="648">
                  <c:v>42.443659691643</c:v>
                </c:pt>
                <c:pt idx="649">
                  <c:v>42.039142205735</c:v>
                </c:pt>
                <c:pt idx="650">
                  <c:v>41.6333346691472</c:v>
                </c:pt>
                <c:pt idx="651">
                  <c:v>41.2262309293618</c:v>
                </c:pt>
                <c:pt idx="652">
                  <c:v>40.8178247946719</c:v>
                </c:pt>
                <c:pt idx="653">
                  <c:v>40.4081100338701</c:v>
                </c:pt>
                <c:pt idx="654">
                  <c:v>39.997080375932</c:v>
                </c:pt>
                <c:pt idx="655">
                  <c:v>39.5847295096982</c:v>
                </c:pt>
                <c:pt idx="656">
                  <c:v>39.1710510835526</c:v>
                </c:pt>
                <c:pt idx="657">
                  <c:v>38.7560387050978</c:v>
                </c:pt>
                <c:pt idx="658">
                  <c:v>38.3396859408268</c:v>
                </c:pt>
                <c:pt idx="659">
                  <c:v>37.9219863157927</c:v>
                </c:pt>
                <c:pt idx="660">
                  <c:v>37.5029333132741</c:v>
                </c:pt>
                <c:pt idx="661">
                  <c:v>37.0825203744378</c:v>
                </c:pt>
                <c:pt idx="662">
                  <c:v>36.6607408979978</c:v>
                </c:pt>
                <c:pt idx="663">
                  <c:v>36.2375882398716</c:v>
                </c:pt>
                <c:pt idx="664">
                  <c:v>35.813055712833</c:v>
                </c:pt>
                <c:pt idx="665">
                  <c:v>35.3871365861607</c:v>
                </c:pt>
                <c:pt idx="666">
                  <c:v>34.9598240852846</c:v>
                </c:pt>
                <c:pt idx="667">
                  <c:v>34.5311113914283</c:v>
                </c:pt>
                <c:pt idx="668">
                  <c:v>34.100991641247</c:v>
                </c:pt>
                <c:pt idx="669">
                  <c:v>33.6694579264642</c:v>
                </c:pt>
                <c:pt idx="670">
                  <c:v>33.2365032935021</c:v>
                </c:pt>
                <c:pt idx="671">
                  <c:v>32.8021207431104</c:v>
                </c:pt>
                <c:pt idx="672">
                  <c:v>32.3663032299905</c:v>
                </c:pt>
                <c:pt idx="673">
                  <c:v>31.9290436624161</c:v>
                </c:pt>
                <c:pt idx="674">
                  <c:v>31.4903349018507</c:v>
                </c:pt>
                <c:pt idx="675">
                  <c:v>31.0501697625596</c:v>
                </c:pt>
                <c:pt idx="676">
                  <c:v>30.6085410112204</c:v>
                </c:pt>
                <c:pt idx="677">
                  <c:v>30.1654413665276</c:v>
                </c:pt>
                <c:pt idx="678">
                  <c:v>29.7208634987944</c:v>
                </c:pt>
                <c:pt idx="679">
                  <c:v>29.2748000295501</c:v>
                </c:pt>
                <c:pt idx="680">
                  <c:v>28.8272435311338</c:v>
                </c:pt>
                <c:pt idx="681">
                  <c:v>28.3781865262834</c:v>
                </c:pt>
                <c:pt idx="682">
                  <c:v>27.9276214877211</c:v>
                </c:pt>
                <c:pt idx="683">
                  <c:v>27.4755408377345</c:v>
                </c:pt>
                <c:pt idx="684">
                  <c:v>27.0219369477535</c:v>
                </c:pt>
                <c:pt idx="685">
                  <c:v>26.566802137923</c:v>
                </c:pt>
                <c:pt idx="686">
                  <c:v>26.110128676671</c:v>
                </c:pt>
                <c:pt idx="687">
                  <c:v>25.6519087802724</c:v>
                </c:pt>
                <c:pt idx="688">
                  <c:v>25.1921346124093</c:v>
                </c:pt>
                <c:pt idx="689">
                  <c:v>24.7307982837252</c:v>
                </c:pt>
                <c:pt idx="690">
                  <c:v>24.2678918513756</c:v>
                </c:pt>
                <c:pt idx="691">
                  <c:v>23.8034073185748</c:v>
                </c:pt>
                <c:pt idx="692">
                  <c:v>23.337336634136</c:v>
                </c:pt>
                <c:pt idx="693">
                  <c:v>22.8696716920088</c:v>
                </c:pt>
                <c:pt idx="694">
                  <c:v>22.4004043308108</c:v>
                </c:pt>
                <c:pt idx="695">
                  <c:v>21.9295263333547</c:v>
                </c:pt>
                <c:pt idx="696">
                  <c:v>21.4570294261701</c:v>
                </c:pt>
                <c:pt idx="697">
                  <c:v>20.9829052790219</c:v>
                </c:pt>
                <c:pt idx="698">
                  <c:v>20.5071455044212</c:v>
                </c:pt>
                <c:pt idx="699">
                  <c:v>20.0297416571338</c:v>
                </c:pt>
                <c:pt idx="700">
                  <c:v>19.5506852336816</c:v>
                </c:pt>
                <c:pt idx="701">
                  <c:v>19.0699676718401</c:v>
                </c:pt>
                <c:pt idx="702">
                  <c:v>18.58758035013</c:v>
                </c:pt>
                <c:pt idx="703">
                  <c:v>18.1035145873037</c:v>
                </c:pt>
                <c:pt idx="704">
                  <c:v>17.6177616418265</c:v>
                </c:pt>
                <c:pt idx="705">
                  <c:v>17.1303127113527</c:v>
                </c:pt>
                <c:pt idx="706">
                  <c:v>16.6411589321953</c:v>
                </c:pt>
                <c:pt idx="707">
                  <c:v>16.150291378791</c:v>
                </c:pt>
                <c:pt idx="708">
                  <c:v>15.6577010631597</c:v>
                </c:pt>
                <c:pt idx="709">
                  <c:v>15.1633789343571</c:v>
                </c:pt>
                <c:pt idx="710">
                  <c:v>14.6673158779235</c:v>
                </c:pt>
                <c:pt idx="711">
                  <c:v>14.1695027153245</c:v>
                </c:pt>
                <c:pt idx="712">
                  <c:v>13.6699302033878</c:v>
                </c:pt>
                <c:pt idx="713">
                  <c:v>13.1685890337328</c:v>
                </c:pt>
                <c:pt idx="714">
                  <c:v>12.6654698321946</c:v>
                </c:pt>
                <c:pt idx="715">
                  <c:v>12.1605631582422</c:v>
                </c:pt>
                <c:pt idx="716">
                  <c:v>11.6538595043895</c:v>
                </c:pt>
                <c:pt idx="717">
                  <c:v>11.1453492956014</c:v>
                </c:pt>
                <c:pt idx="718">
                  <c:v>10.6350228886919</c:v>
                </c:pt>
                <c:pt idx="719">
                  <c:v>10.122870571718</c:v>
                </c:pt>
                <c:pt idx="720">
                  <c:v>9.60888256336438</c:v>
                </c:pt>
                <c:pt idx="721">
                  <c:v>9.09304901232383</c:v>
                </c:pt>
                <c:pt idx="722">
                  <c:v>8.57535999666999</c:v>
                </c:pt>
                <c:pt idx="723">
                  <c:v>8.05580552322289</c:v>
                </c:pt>
                <c:pt idx="724">
                  <c:v>7.53437552690895</c:v>
                </c:pt>
                <c:pt idx="725">
                  <c:v>7.01105987011249</c:v>
                </c:pt>
                <c:pt idx="726">
                  <c:v>6.48584834202171</c:v>
                </c:pt>
                <c:pt idx="727">
                  <c:v>5.95873065796633</c:v>
                </c:pt>
                <c:pt idx="728">
                  <c:v>5.42969645874905</c:v>
                </c:pt>
                <c:pt idx="729">
                  <c:v>4.89873530996897</c:v>
                </c:pt>
                <c:pt idx="730">
                  <c:v>4.36583670133803</c:v>
                </c:pt>
                <c:pt idx="731">
                  <c:v>3.83099004598984</c:v>
                </c:pt>
                <c:pt idx="732">
                  <c:v>3.29418467978076</c:v>
                </c:pt>
                <c:pt idx="733">
                  <c:v>2.75540986058405</c:v>
                </c:pt>
                <c:pt idx="734">
                  <c:v>2.21465476757515</c:v>
                </c:pt>
                <c:pt idx="735">
                  <c:v>1.67190850051037</c:v>
                </c:pt>
                <c:pt idx="736">
                  <c:v>1.12716007899598</c:v>
                </c:pt>
                <c:pt idx="737">
                  <c:v>0.580398441751072</c:v>
                </c:pt>
                <c:pt idx="738">
                  <c:v>0.0316124458609579</c:v>
                </c:pt>
                <c:pt idx="739">
                  <c:v>0.519209133977313</c:v>
                </c:pt>
                <c:pt idx="740">
                  <c:v>1.07207760621759</c:v>
                </c:pt>
                <c:pt idx="741">
                  <c:v>1.62700436323638</c:v>
                </c:pt>
                <c:pt idx="742">
                  <c:v>2.18400088211212</c:v>
                </c:pt>
                <c:pt idx="743">
                  <c:v>2.74307872541459</c:v>
                </c:pt>
                <c:pt idx="744">
                  <c:v>3.30424954200208</c:v>
                </c:pt>
                <c:pt idx="745">
                  <c:v>3.86752506782756</c:v>
                </c:pt>
                <c:pt idx="746">
                  <c:v>4.43291712675443</c:v>
                </c:pt>
                <c:pt idx="747">
                  <c:v>5.00043763138143</c:v>
                </c:pt>
                <c:pt idx="748">
                  <c:v>5.57009858387619</c:v>
                </c:pt>
                <c:pt idx="749">
                  <c:v>6.14191207681881</c:v>
                </c:pt>
                <c:pt idx="750">
                  <c:v>6.71589029405493</c:v>
                </c:pt>
                <c:pt idx="751">
                  <c:v>7.29204551155806</c:v>
                </c:pt>
                <c:pt idx="752">
                  <c:v>7.87039009830238</c:v>
                </c:pt>
                <c:pt idx="753">
                  <c:v>8.45093651714467</c:v>
                </c:pt>
                <c:pt idx="754">
                  <c:v>9.03369732571719</c:v>
                </c:pt>
                <c:pt idx="755">
                  <c:v>9.61868517732978</c:v>
                </c:pt>
                <c:pt idx="756">
                  <c:v>10.2059128218834</c:v>
                </c:pt>
                <c:pt idx="757">
                  <c:v>10.7953931067931</c:v>
                </c:pt>
                <c:pt idx="758">
                  <c:v>11.3871389779221</c:v>
                </c:pt>
                <c:pt idx="759">
                  <c:v>11.9811634805271</c:v>
                </c:pt>
                <c:pt idx="760">
                  <c:v>12.5774797602134</c:v>
                </c:pt>
                <c:pt idx="761">
                  <c:v>13.1761010639015</c:v>
                </c:pt>
                <c:pt idx="762">
                  <c:v>13.7770407408062</c:v>
                </c:pt>
                <c:pt idx="763">
                  <c:v>14.3803122434242</c:v>
                </c:pt>
                <c:pt idx="764">
                  <c:v>14.9859291285366</c:v>
                </c:pt>
                <c:pt idx="765">
                  <c:v>16.4060949417801</c:v>
                </c:pt>
                <c:pt idx="766">
                  <c:v>15.7957461991286</c:v>
                </c:pt>
                <c:pt idx="767">
                  <c:v>15.1830107677551</c:v>
                </c:pt>
                <c:pt idx="768">
                  <c:v>14.5678746635008</c:v>
                </c:pt>
                <c:pt idx="769">
                  <c:v>13.9503237927414</c:v>
                </c:pt>
                <c:pt idx="770">
                  <c:v>13.3303439513132</c:v>
                </c:pt>
                <c:pt idx="771">
                  <c:v>12.7079208234283</c:v>
                </c:pt>
                <c:pt idx="772">
                  <c:v>12.083039980575</c:v>
                </c:pt>
                <c:pt idx="773">
                  <c:v>11.4556868804064</c:v>
                </c:pt>
                <c:pt idx="774">
                  <c:v>10.8258468656161</c:v>
                </c:pt>
                <c:pt idx="775">
                  <c:v>10.1935051627991</c:v>
                </c:pt>
                <c:pt idx="776">
                  <c:v>9.55864688130066</c:v>
                </c:pt>
                <c:pt idx="777">
                  <c:v>8.92125701205049</c:v>
                </c:pt>
                <c:pt idx="778">
                  <c:v>8.28132042638356</c:v>
                </c:pt>
                <c:pt idx="779">
                  <c:v>7.63882187484626</c:v>
                </c:pt>
                <c:pt idx="780">
                  <c:v>6.99374598598865</c:v>
                </c:pt>
                <c:pt idx="781">
                  <c:v>6.34607726514236</c:v>
                </c:pt>
                <c:pt idx="782">
                  <c:v>5.69580009318247</c:v>
                </c:pt>
                <c:pt idx="783">
                  <c:v>5.04289872527687</c:v>
                </c:pt>
                <c:pt idx="784">
                  <c:v>4.38735728961785</c:v>
                </c:pt>
                <c:pt idx="785">
                  <c:v>3.72915978614009</c:v>
                </c:pt>
                <c:pt idx="786">
                  <c:v>3.06829008522226</c:v>
                </c:pt>
                <c:pt idx="787">
                  <c:v>2.40473192637342</c:v>
                </c:pt>
                <c:pt idx="788">
                  <c:v>1.73846891690243</c:v>
                </c:pt>
                <c:pt idx="789">
                  <c:v>1.06948453057265</c:v>
                </c:pt>
                <c:pt idx="790">
                  <c:v>0.397762106238019</c:v>
                </c:pt>
                <c:pt idx="791">
                  <c:v>0.276715153535179</c:v>
                </c:pt>
                <c:pt idx="792">
                  <c:v>0.953964183865651</c:v>
                </c:pt>
                <c:pt idx="793">
                  <c:v>1.63400205897</c:v>
                </c:pt>
                <c:pt idx="794">
                  <c:v>2.31684599359443</c:v>
                </c:pt>
                <c:pt idx="795">
                  <c:v>3.00251334446273</c:v>
                </c:pt>
                <c:pt idx="796">
                  <c:v>3.69102161174396</c:v>
                </c:pt>
                <c:pt idx="797">
                  <c:v>4.38238844053603</c:v>
                </c:pt>
                <c:pt idx="798">
                  <c:v>5.07663162237077</c:v>
                </c:pt>
                <c:pt idx="799">
                  <c:v>5.77376909673478</c:v>
                </c:pt>
                <c:pt idx="800">
                  <c:v>6.47381895261134</c:v>
                </c:pt>
                <c:pt idx="801">
                  <c:v>7.17679943004038</c:v>
                </c:pt>
                <c:pt idx="802">
                  <c:v>7.88272892169925</c:v>
                </c:pt>
                <c:pt idx="803">
                  <c:v>8.59162597450211</c:v>
                </c:pt>
                <c:pt idx="804">
                  <c:v>9.30350929122028</c:v>
                </c:pt>
                <c:pt idx="805">
                  <c:v>10.0183977321229</c:v>
                </c:pt>
                <c:pt idx="806">
                  <c:v>10.7363103166383</c:v>
                </c:pt>
                <c:pt idx="807">
                  <c:v>11.4572662250361</c:v>
                </c:pt>
                <c:pt idx="808">
                  <c:v>12.1812848001316</c:v>
                </c:pt>
                <c:pt idx="809">
                  <c:v>12.908385549011</c:v>
                </c:pt>
                <c:pt idx="810">
                  <c:v>13.6385881447789</c:v>
                </c:pt>
                <c:pt idx="811">
                  <c:v>14.3719124283283</c:v>
                </c:pt>
                <c:pt idx="812">
                  <c:v>15.1083784101334</c:v>
                </c:pt>
                <c:pt idx="813">
                  <c:v>16.1519937279352</c:v>
                </c:pt>
                <c:pt idx="814">
                  <c:v>15.4091836307708</c:v>
                </c:pt>
                <c:pt idx="815">
                  <c:v>14.6631707681688</c:v>
                </c:pt>
                <c:pt idx="816">
                  <c:v>13.9139344329388</c:v>
                </c:pt>
                <c:pt idx="817">
                  <c:v>13.1614537389941</c:v>
                </c:pt>
                <c:pt idx="818">
                  <c:v>12.4057076194154</c:v>
                </c:pt>
                <c:pt idx="819">
                  <c:v>11.6466748244893</c:v>
                </c:pt>
                <c:pt idx="820">
                  <c:v>10.8843339197213</c:v>
                </c:pt>
                <c:pt idx="821">
                  <c:v>10.1186632838237</c:v>
                </c:pt>
                <c:pt idx="822">
                  <c:v>9.34964110667528</c:v>
                </c:pt>
                <c:pt idx="823">
                  <c:v>8.57724538725631</c:v>
                </c:pt>
                <c:pt idx="824">
                  <c:v>7.80145393155442</c:v>
                </c:pt>
                <c:pt idx="825">
                  <c:v>7.02224435044468</c:v>
                </c:pt>
                <c:pt idx="826">
                  <c:v>6.23959405754005</c:v>
                </c:pt>
                <c:pt idx="827">
                  <c:v>5.45348026701493</c:v>
                </c:pt>
                <c:pt idx="828">
                  <c:v>4.66387999139778</c:v>
                </c:pt>
                <c:pt idx="829">
                  <c:v>3.87077003933678</c:v>
                </c:pt>
                <c:pt idx="830">
                  <c:v>3.07412701333385</c:v>
                </c:pt>
                <c:pt idx="831">
                  <c:v>2.27392730744918</c:v>
                </c:pt>
                <c:pt idx="832">
                  <c:v>1.47014710497473</c:v>
                </c:pt>
                <c:pt idx="833">
                  <c:v>0.662762376077012</c:v>
                </c:pt>
                <c:pt idx="834">
                  <c:v>0.148251124592605</c:v>
                </c:pt>
                <c:pt idx="835">
                  <c:v>0.962917860319408</c:v>
                </c:pt>
                <c:pt idx="836">
                  <c:v>1.78126251477897</c:v>
                </c:pt>
                <c:pt idx="837">
                  <c:v>2.60330999452555</c:v>
                </c:pt>
                <c:pt idx="838">
                  <c:v>3.42908543151248</c:v>
                </c:pt>
                <c:pt idx="839">
                  <c:v>4.25861418564853</c:v>
                </c:pt>
                <c:pt idx="840">
                  <c:v>5.09192184738743</c:v>
                </c:pt>
                <c:pt idx="841">
                  <c:v>5.92903424035461</c:v>
                </c:pt>
                <c:pt idx="842">
                  <c:v>6.76997742400795</c:v>
                </c:pt>
                <c:pt idx="843">
                  <c:v>7.61477769633729</c:v>
                </c:pt>
                <c:pt idx="844">
                  <c:v>8.46346159659845</c:v>
                </c:pt>
                <c:pt idx="845">
                  <c:v>9.31605590808789</c:v>
                </c:pt>
                <c:pt idx="846">
                  <c:v>10.1725876609531</c:v>
                </c:pt>
                <c:pt idx="847">
                  <c:v>11.0330841350437</c:v>
                </c:pt>
                <c:pt idx="848">
                  <c:v>11.8975728628012</c:v>
                </c:pt>
                <c:pt idx="849">
                  <c:v>12.7660816321896</c:v>
                </c:pt>
                <c:pt idx="850">
                  <c:v>13.6386384896662</c:v>
                </c:pt>
                <c:pt idx="851">
                  <c:v>14.5152717431946</c:v>
                </c:pt>
                <c:pt idx="852">
                  <c:v>16.6039900347004</c:v>
                </c:pt>
                <c:pt idx="853">
                  <c:v>15.7191180038348</c:v>
                </c:pt>
                <c:pt idx="854">
                  <c:v>14.8300830532239</c:v>
                </c:pt>
                <c:pt idx="855">
                  <c:v>13.9368557978966</c:v>
                </c:pt>
                <c:pt idx="856">
                  <c:v>13.0394065756641</c:v>
                </c:pt>
                <c:pt idx="857">
                  <c:v>12.1377054438436</c:v>
                </c:pt>
                <c:pt idx="858">
                  <c:v>11.231722175934</c:v>
                </c:pt>
                <c:pt idx="859">
                  <c:v>10.3214262582462</c:v>
                </c:pt>
                <c:pt idx="860">
                  <c:v>9.40678688648353</c:v>
                </c:pt>
                <c:pt idx="861">
                  <c:v>8.48777296227416</c:v>
                </c:pt>
                <c:pt idx="862">
                  <c:v>7.56435308965314</c:v>
                </c:pt>
                <c:pt idx="863">
                  <c:v>6.63649557149466</c:v>
                </c:pt>
                <c:pt idx="864">
                  <c:v>5.70416840589172</c:v>
                </c:pt>
                <c:pt idx="865">
                  <c:v>4.76733928248456</c:v>
                </c:pt>
                <c:pt idx="866">
                  <c:v>3.82597557873498</c:v>
                </c:pt>
                <c:pt idx="867">
                  <c:v>2.88004435614755</c:v>
                </c:pt>
                <c:pt idx="868">
                  <c:v>1.92951235643432</c:v>
                </c:pt>
                <c:pt idx="869">
                  <c:v>0.974345997625051</c:v>
                </c:pt>
                <c:pt idx="870">
                  <c:v>0.0145113701198625</c:v>
                </c:pt>
                <c:pt idx="871">
                  <c:v>0.950025767316561</c:v>
                </c:pt>
                <c:pt idx="872">
                  <c:v>1.91929999161846</c:v>
                </c:pt>
                <c:pt idx="873">
                  <c:v>2.89334621954356</c:v>
                </c:pt>
                <c:pt idx="874">
                  <c:v>3.87219971185772</c:v>
                </c:pt>
                <c:pt idx="875">
                  <c:v>4.85589607758249</c:v>
                </c:pt>
                <c:pt idx="876">
                  <c:v>5.84447127830441</c:v>
                </c:pt>
                <c:pt idx="877">
                  <c:v>6.83796163255016</c:v>
                </c:pt>
                <c:pt idx="878">
                  <c:v>7.83640382022514</c:v>
                </c:pt>
                <c:pt idx="879">
                  <c:v>8.8398348871205</c:v>
                </c:pt>
                <c:pt idx="880">
                  <c:v>9.84829224948561</c:v>
                </c:pt>
                <c:pt idx="881">
                  <c:v>10.8618136986715</c:v>
                </c:pt>
                <c:pt idx="882">
                  <c:v>11.8804374058423</c:v>
                </c:pt>
                <c:pt idx="883">
                  <c:v>12.9042019267593</c:v>
                </c:pt>
                <c:pt idx="884">
                  <c:v>13.9331462066365</c:v>
                </c:pt>
                <c:pt idx="885">
                  <c:v>14.9673095850712</c:v>
                </c:pt>
                <c:pt idx="886">
                  <c:v>15.9932681989521</c:v>
                </c:pt>
                <c:pt idx="887">
                  <c:v>14.9485470019798</c:v>
                </c:pt>
                <c:pt idx="888">
                  <c:v>13.8984862709303</c:v>
                </c:pt>
                <c:pt idx="889">
                  <c:v>12.8430450378559</c:v>
                </c:pt>
                <c:pt idx="890">
                  <c:v>11.7821819146239</c:v>
                </c:pt>
                <c:pt idx="891">
                  <c:v>10.7158550875158</c:v>
                </c:pt>
                <c:pt idx="892">
                  <c:v>9.64402231174302</c:v>
                </c:pt>
                <c:pt idx="893">
                  <c:v>8.56664090587719</c:v>
                </c:pt>
                <c:pt idx="894">
                  <c:v>7.48366774619484</c:v>
                </c:pt>
                <c:pt idx="895">
                  <c:v>6.39505926093267</c:v>
                </c:pt>
                <c:pt idx="896">
                  <c:v>5.30077142445373</c:v>
                </c:pt>
                <c:pt idx="897">
                  <c:v>4.20075975132301</c:v>
                </c:pt>
                <c:pt idx="898">
                  <c:v>3.09497929028794</c:v>
                </c:pt>
                <c:pt idx="899">
                  <c:v>1.98338461816604</c:v>
                </c:pt>
                <c:pt idx="900">
                  <c:v>0.865929833635221</c:v>
                </c:pt>
                <c:pt idx="901">
                  <c:v>0.25743144907409</c:v>
                </c:pt>
                <c:pt idx="902">
                  <c:v>1.38674610658728</c:v>
                </c:pt>
                <c:pt idx="903">
                  <c:v>2.52206151289545</c:v>
                </c:pt>
                <c:pt idx="904">
                  <c:v>3.66342554596895</c:v>
                </c:pt>
                <c:pt idx="905">
                  <c:v>4.81088659447755</c:v>
                </c:pt>
                <c:pt idx="906">
                  <c:v>5.9644935646179</c:v>
                </c:pt>
                <c:pt idx="907">
                  <c:v>7.12429588705083</c:v>
                </c:pt>
                <c:pt idx="908">
                  <c:v>8.2903435239503</c:v>
                </c:pt>
                <c:pt idx="909">
                  <c:v>9.46268697616739</c:v>
                </c:pt>
                <c:pt idx="910">
                  <c:v>10.6413772905088</c:v>
                </c:pt>
                <c:pt idx="911">
                  <c:v>11.8264660671355</c:v>
                </c:pt>
                <c:pt idx="912">
                  <c:v>13.0180054670805</c:v>
                </c:pt>
                <c:pt idx="913">
                  <c:v>14.2160482198902</c:v>
                </c:pt>
                <c:pt idx="914">
                  <c:v>15.4206476313915</c:v>
                </c:pt>
                <c:pt idx="915">
                  <c:v>15.3681424084145</c:v>
                </c:pt>
                <c:pt idx="916">
                  <c:v>14.150267417328</c:v>
                </c:pt>
                <c:pt idx="917">
                  <c:v>12.9256723127932</c:v>
                </c:pt>
                <c:pt idx="918">
                  <c:v>11.6943014036065</c:v>
                </c:pt>
                <c:pt idx="919">
                  <c:v>10.4560983814864</c:v>
                </c:pt>
                <c:pt idx="920">
                  <c:v>9.21100631250249</c:v>
                </c:pt>
                <c:pt idx="921">
                  <c:v>7.95896762836236</c:v>
                </c:pt>
                <c:pt idx="922">
                  <c:v>6.69992411755129</c:v>
                </c:pt>
                <c:pt idx="923">
                  <c:v>5.43381691632408</c:v>
                </c:pt>
                <c:pt idx="924">
                  <c:v>4.16058649954385</c:v>
                </c:pt>
                <c:pt idx="925">
                  <c:v>2.88017267136701</c:v>
                </c:pt>
                <c:pt idx="926">
                  <c:v>1.59251455577009</c:v>
                </c:pt>
                <c:pt idx="927">
                  <c:v>0.297550586915122</c:v>
                </c:pt>
                <c:pt idx="928">
                  <c:v>1.00478150064828</c:v>
                </c:pt>
                <c:pt idx="929">
                  <c:v>2.3145446819496</c:v>
                </c:pt>
                <c:pt idx="930">
                  <c:v>3.63180265173378</c:v>
                </c:pt>
                <c:pt idx="931">
                  <c:v>4.95661983477248</c:v>
                </c:pt>
                <c:pt idx="932">
                  <c:v>6.28906139635308</c:v>
                </c:pt>
                <c:pt idx="933">
                  <c:v>7.62919325294865</c:v>
                </c:pt>
                <c:pt idx="934">
                  <c:v>8.97708208307364</c:v>
                </c:pt>
                <c:pt idx="935">
                  <c:v>10.3327953383274</c:v>
                </c:pt>
                <c:pt idx="936">
                  <c:v>11.6964012546316</c:v>
                </c:pt>
                <c:pt idx="937">
                  <c:v>13.0679688636627</c:v>
                </c:pt>
                <c:pt idx="938">
                  <c:v>14.4475680044867</c:v>
                </c:pt>
                <c:pt idx="939">
                  <c:v>16.1647306646033</c:v>
                </c:pt>
                <c:pt idx="940">
                  <c:v>14.7688556540391</c:v>
                </c:pt>
                <c:pt idx="941">
                  <c:v>13.3647346307163</c:v>
                </c:pt>
                <c:pt idx="942">
                  <c:v>11.9522944055169</c:v>
                </c:pt>
                <c:pt idx="943">
                  <c:v>10.531460920608</c:v>
                </c:pt>
                <c:pt idx="944">
                  <c:v>9.10215923651498</c:v>
                </c:pt>
                <c:pt idx="945">
                  <c:v>7.66431351896239</c:v>
                </c:pt>
                <c:pt idx="946">
                  <c:v>6.21784702547882</c:v>
                </c:pt>
                <c:pt idx="947">
                  <c:v>4.76268209176061</c:v>
                </c:pt>
                <c:pt idx="948">
                  <c:v>3.29874011778799</c:v>
                </c:pt>
                <c:pt idx="949">
                  <c:v>1.82594155369168</c:v>
                </c:pt>
                <c:pt idx="950">
                  <c:v>0.344205885359997</c:v>
                </c:pt>
                <c:pt idx="951">
                  <c:v>1.14654838021471</c:v>
                </c:pt>
                <c:pt idx="952">
                  <c:v>2.64640372985809</c:v>
                </c:pt>
                <c:pt idx="953">
                  <c:v>4.15544365941025</c:v>
                </c:pt>
                <c:pt idx="954">
                  <c:v>5.67375268920097</c:v>
                </c:pt>
                <c:pt idx="955">
                  <c:v>7.20141637981141</c:v>
                </c:pt>
                <c:pt idx="956">
                  <c:v>8.73852134812751</c:v>
                </c:pt>
                <c:pt idx="957">
                  <c:v>10.2851552836906</c:v>
                </c:pt>
                <c:pt idx="958">
                  <c:v>11.8414069653547</c:v>
                </c:pt>
                <c:pt idx="959">
                  <c:v>13.4073662782533</c:v>
                </c:pt>
                <c:pt idx="960">
                  <c:v>14.9831242310851</c:v>
                </c:pt>
                <c:pt idx="961">
                  <c:v>15.431227026275</c:v>
                </c:pt>
                <c:pt idx="962">
                  <c:v>13.8355941848336</c:v>
                </c:pt>
                <c:pt idx="963">
                  <c:v>12.2298827581952</c:v>
                </c:pt>
                <c:pt idx="964">
                  <c:v>10.6139970639331</c:v>
                </c:pt>
                <c:pt idx="965">
                  <c:v>8.98784020460448</c:v>
                </c:pt>
                <c:pt idx="966">
                  <c:v>7.35131404840297</c:v>
                </c:pt>
                <c:pt idx="967">
                  <c:v>5.70431920944088</c:v>
                </c:pt>
                <c:pt idx="968">
                  <c:v>4.04675502765099</c:v>
                </c:pt>
                <c:pt idx="969">
                  <c:v>2.37851954830194</c:v>
                </c:pt>
                <c:pt idx="970">
                  <c:v>0.699509501116154</c:v>
                </c:pt>
                <c:pt idx="971">
                  <c:v>0.990379721016893</c:v>
                </c:pt>
                <c:pt idx="972">
                  <c:v>2.69125408374305</c:v>
                </c:pt>
                <c:pt idx="973">
                  <c:v>4.40322093336886</c:v>
                </c:pt>
                <c:pt idx="974">
                  <c:v>6.12638901942182</c:v>
                </c:pt>
                <c:pt idx="975">
                  <c:v>7.86086851765367</c:v>
                </c:pt>
                <c:pt idx="976">
                  <c:v>9.60677105349873</c:v>
                </c:pt>
                <c:pt idx="977">
                  <c:v>11.3642097259952</c:v>
                </c:pt>
                <c:pt idx="978">
                  <c:v>13.133299132183</c:v>
                </c:pt>
                <c:pt idx="979">
                  <c:v>14.9141553919873</c:v>
                </c:pt>
                <c:pt idx="980">
                  <c:v>15.2931038263998</c:v>
                </c:pt>
                <c:pt idx="981">
                  <c:v>13.4883592806285</c:v>
                </c:pt>
                <c:pt idx="982">
                  <c:v>11.6714901277795</c:v>
                </c:pt>
                <c:pt idx="983">
                  <c:v>9.84237389741861</c:v>
                </c:pt>
                <c:pt idx="984">
                  <c:v>8.00088646410393</c:v>
                </c:pt>
                <c:pt idx="985">
                  <c:v>6.14690201933615</c:v>
                </c:pt>
                <c:pt idx="986">
                  <c:v>4.28029304293409</c:v>
                </c:pt>
                <c:pt idx="987">
                  <c:v>2.40093027382579</c:v>
                </c:pt>
                <c:pt idx="988">
                  <c:v>0.508682680238621</c:v>
                </c:pt>
                <c:pt idx="989">
                  <c:v>1.39658257072563</c:v>
                </c:pt>
                <c:pt idx="990">
                  <c:v>3.31500014414405</c:v>
                </c:pt>
                <c:pt idx="991">
                  <c:v>5.24670656897115</c:v>
                </c:pt>
                <c:pt idx="992">
                  <c:v>7.19184027039864</c:v>
                </c:pt>
                <c:pt idx="993">
                  <c:v>9.15054160289014</c:v>
                </c:pt>
                <c:pt idx="994">
                  <c:v>11.12295288391</c:v>
                </c:pt>
                <c:pt idx="995">
                  <c:v>13.1092184283617</c:v>
                </c:pt>
                <c:pt idx="996">
                  <c:v>15.1094845837544</c:v>
                </c:pt>
                <c:pt idx="997">
                  <c:v>14.8761002338854</c:v>
                </c:pt>
                <c:pt idx="998">
                  <c:v>12.8473855033384</c:v>
                </c:pt>
                <c:pt idx="999">
                  <c:v>10.8042185607331</c:v>
                </c:pt>
                <c:pt idx="1000">
                  <c:v>8.74644456128431</c:v>
                </c:pt>
                <c:pt idx="1001">
                  <c:v>6.67390644020873</c:v>
                </c:pt>
                <c:pt idx="1002">
                  <c:v>4.58644487279696</c:v>
                </c:pt>
                <c:pt idx="1003">
                  <c:v>2.48389823362027</c:v>
                </c:pt>
                <c:pt idx="1004">
                  <c:v>0.366102554851409</c:v>
                </c:pt>
                <c:pt idx="1005">
                  <c:v>1.76710851632481</c:v>
                </c:pt>
                <c:pt idx="1006">
                  <c:v>3.91590376123281</c:v>
                </c:pt>
                <c:pt idx="1007">
                  <c:v>6.0804544341853</c:v>
                </c:pt>
                <c:pt idx="1008">
                  <c:v>8.26093430794128</c:v>
                </c:pt>
                <c:pt idx="1009">
                  <c:v>10.4575197201733</c:v>
                </c:pt>
                <c:pt idx="1010">
                  <c:v>12.6703896209647</c:v>
                </c:pt>
                <c:pt idx="1011">
                  <c:v>14.8997256213681</c:v>
                </c:pt>
                <c:pt idx="1012">
                  <c:v>14.8542879569501</c:v>
                </c:pt>
                <c:pt idx="1013">
                  <c:v>12.5914640309486</c:v>
                </c:pt>
                <c:pt idx="1014">
                  <c:v>10.3116127043063</c:v>
                </c:pt>
                <c:pt idx="1015">
                  <c:v>8.01454121434119</c:v>
                </c:pt>
                <c:pt idx="1016">
                  <c:v>5.70005387772301</c:v>
                </c:pt>
                <c:pt idx="1017">
                  <c:v>3.36795203494808</c:v>
                </c:pt>
                <c:pt idx="1018">
                  <c:v>1.01803399354196</c:v>
                </c:pt>
                <c:pt idx="1019">
                  <c:v>1.3499050300436</c:v>
                </c:pt>
                <c:pt idx="1020">
                  <c:v>3.73607296987439</c:v>
                </c:pt>
                <c:pt idx="1021">
                  <c:v>6.1406809713543</c:v>
                </c:pt>
                <c:pt idx="1022">
                  <c:v>8.56394345346098</c:v>
                </c:pt>
                <c:pt idx="1023">
                  <c:v>11.0060781724333</c:v>
                </c:pt>
                <c:pt idx="1024">
                  <c:v>13.4673062869532</c:v>
                </c:pt>
                <c:pt idx="1025">
                  <c:v>16.0521475751407</c:v>
                </c:pt>
                <c:pt idx="1026">
                  <c:v>13.5520552485615</c:v>
                </c:pt>
                <c:pt idx="1027">
                  <c:v>11.0321849606655</c:v>
                </c:pt>
                <c:pt idx="1028">
                  <c:v>8.49230125987617</c:v>
                </c:pt>
                <c:pt idx="1029">
                  <c:v>5.93216494239914</c:v>
                </c:pt>
                <c:pt idx="1030">
                  <c:v>3.35153297717852</c:v>
                </c:pt>
                <c:pt idx="1031">
                  <c:v>0.750158429043267</c:v>
                </c:pt>
                <c:pt idx="1032">
                  <c:v>1.87220962000413</c:v>
                </c:pt>
                <c:pt idx="1033">
                  <c:v>4.51582615141206</c:v>
                </c:pt>
                <c:pt idx="1034">
                  <c:v>7.18095029267045</c:v>
                </c:pt>
                <c:pt idx="1035">
                  <c:v>9.86784540192264</c:v>
                </c:pt>
                <c:pt idx="1036">
                  <c:v>12.576779154661</c:v>
                </c:pt>
                <c:pt idx="1037">
                  <c:v>15.3080236325596</c:v>
                </c:pt>
                <c:pt idx="1038">
                  <c:v>13.9381445854879</c:v>
                </c:pt>
                <c:pt idx="1039">
                  <c:v>11.1614443300659</c:v>
                </c:pt>
                <c:pt idx="1040">
                  <c:v>8.36158974559999</c:v>
                </c:pt>
                <c:pt idx="1041">
                  <c:v>5.5382901923208</c:v>
                </c:pt>
                <c:pt idx="1042">
                  <c:v>2.69125014575536</c:v>
                </c:pt>
                <c:pt idx="1043">
                  <c:v>0.179830906325492</c:v>
                </c:pt>
                <c:pt idx="1044">
                  <c:v>3.07525856957989</c:v>
                </c:pt>
                <c:pt idx="1045">
                  <c:v>5.99534365146621</c:v>
                </c:pt>
                <c:pt idx="1046">
                  <c:v>8.94040227239168</c:v>
                </c:pt>
                <c:pt idx="1047">
                  <c:v>11.9107559797252</c:v>
                </c:pt>
                <c:pt idx="1048">
                  <c:v>14.9067318647574</c:v>
                </c:pt>
                <c:pt idx="1049">
                  <c:v>14.0713373173014</c:v>
                </c:pt>
                <c:pt idx="1050">
                  <c:v>11.0231130241923</c:v>
                </c:pt>
                <c:pt idx="1051">
                  <c:v>7.9482508002526</c:v>
                </c:pt>
                <c:pt idx="1052">
                  <c:v>4.84640014673676</c:v>
                </c:pt>
                <c:pt idx="1053">
                  <c:v>1.71720438870796</c:v>
                </c:pt>
                <c:pt idx="1054">
                  <c:v>1.43969946160235</c:v>
                </c:pt>
                <c:pt idx="1055">
                  <c:v>4.62468084508066</c:v>
                </c:pt>
                <c:pt idx="1056">
                  <c:v>7.8381157997735</c:v>
                </c:pt>
                <c:pt idx="1057">
                  <c:v>11.0803871088056</c:v>
                </c:pt>
                <c:pt idx="1058">
                  <c:v>14.3518844522974</c:v>
                </c:pt>
                <c:pt idx="1059">
                  <c:v>14.3469954365961</c:v>
                </c:pt>
                <c:pt idx="1060">
                  <c:v>11.0158486113879</c:v>
                </c:pt>
                <c:pt idx="1061">
                  <c:v>7.65426374757158</c:v>
                </c:pt>
                <c:pt idx="1062">
                  <c:v>4.26182197340029</c:v>
                </c:pt>
                <c:pt idx="1063">
                  <c:v>0.838096695987474</c:v>
                </c:pt>
                <c:pt idx="1064">
                  <c:v>2.61734657742318</c:v>
                </c:pt>
                <c:pt idx="1065">
                  <c:v>6.10495042317575</c:v>
                </c:pt>
                <c:pt idx="1066">
                  <c:v>9.6251656900713</c:v>
                </c:pt>
                <c:pt idx="1067">
                  <c:v>13.178451693556</c:v>
                </c:pt>
                <c:pt idx="1068">
                  <c:v>15.2347235845924</c:v>
                </c:pt>
                <c:pt idx="1069">
                  <c:v>11.613883290903</c:v>
                </c:pt>
                <c:pt idx="1070">
                  <c:v>7.95854148897911</c:v>
                </c:pt>
                <c:pt idx="1071">
                  <c:v>4.26820294220477</c:v>
                </c:pt>
                <c:pt idx="1072">
                  <c:v>0.542362890181266</c:v>
                </c:pt>
                <c:pt idx="1073">
                  <c:v>3.21949318131612</c:v>
                </c:pt>
                <c:pt idx="1074">
                  <c:v>7.01788977708088</c:v>
                </c:pt>
                <c:pt idx="1075">
                  <c:v>10.8533616361486</c:v>
                </c:pt>
                <c:pt idx="1076">
                  <c:v>14.7264539826352</c:v>
                </c:pt>
                <c:pt idx="1077">
                  <c:v>13.3622772160093</c:v>
                </c:pt>
                <c:pt idx="1078">
                  <c:v>9.41226498307663</c:v>
                </c:pt>
                <c:pt idx="1079">
                  <c:v>5.42293105873819</c:v>
                </c:pt>
                <c:pt idx="1080">
                  <c:v>1.39368561796732</c:v>
                </c:pt>
                <c:pt idx="1081">
                  <c:v>2.67607302004399</c:v>
                </c:pt>
                <c:pt idx="1082">
                  <c:v>6.78695869127319</c:v>
                </c:pt>
                <c:pt idx="1083">
                  <c:v>10.9395976953742</c:v>
                </c:pt>
                <c:pt idx="1084">
                  <c:v>15.1346291136284</c:v>
                </c:pt>
                <c:pt idx="1085">
                  <c:v>12.6272948633218</c:v>
                </c:pt>
                <c:pt idx="1086">
                  <c:v>8.34550859760202</c:v>
                </c:pt>
                <c:pt idx="1087">
                  <c:v>4.01933265573291</c:v>
                </c:pt>
                <c:pt idx="1088">
                  <c:v>0.351926550631106</c:v>
                </c:pt>
                <c:pt idx="1089">
                  <c:v>4.76897713524738</c:v>
                </c:pt>
                <c:pt idx="1090">
                  <c:v>9.23254211953383</c:v>
                </c:pt>
                <c:pt idx="1091">
                  <c:v>13.7433598269502</c:v>
                </c:pt>
                <c:pt idx="1092">
                  <c:v>13.6978157100322</c:v>
                </c:pt>
                <c:pt idx="1093">
                  <c:v>9.09021432990301</c:v>
                </c:pt>
                <c:pt idx="1094">
                  <c:v>4.43304930853731</c:v>
                </c:pt>
                <c:pt idx="1095">
                  <c:v>0.27448308844339</c:v>
                </c:pt>
                <c:pt idx="1096">
                  <c:v>5.03320406790579</c:v>
                </c:pt>
                <c:pt idx="1097">
                  <c:v>9.8439527865952</c:v>
                </c:pt>
                <c:pt idx="1098">
                  <c:v>14.7075868442641</c:v>
                </c:pt>
                <c:pt idx="1099">
                  <c:v>12.3750172068518</c:v>
                </c:pt>
                <c:pt idx="1100">
                  <c:v>7.40296333557694</c:v>
                </c:pt>
                <c:pt idx="1101">
                  <c:v>2.37533548769056</c:v>
                </c:pt>
                <c:pt idx="1102">
                  <c:v>2.70880297651797</c:v>
                </c:pt>
                <c:pt idx="1103">
                  <c:v>7.85040986376032</c:v>
                </c:pt>
                <c:pt idx="1104">
                  <c:v>13.0504647490848</c:v>
                </c:pt>
                <c:pt idx="1105">
                  <c:v>13.6900304021717</c:v>
                </c:pt>
                <c:pt idx="1106">
                  <c:v>8.37005059098476</c:v>
                </c:pt>
                <c:pt idx="1107">
                  <c:v>2.98854711892784</c:v>
                </c:pt>
                <c:pt idx="1108">
                  <c:v>2.45555310076224</c:v>
                </c:pt>
                <c:pt idx="1109">
                  <c:v>7.9633482562964</c:v>
                </c:pt>
                <c:pt idx="1110">
                  <c:v>13.535962375609</c:v>
                </c:pt>
                <c:pt idx="1111">
                  <c:v>12.8254539091513</c:v>
                </c:pt>
                <c:pt idx="1112">
                  <c:v>7.11972256983017</c:v>
                </c:pt>
                <c:pt idx="1113">
                  <c:v>1.34563736202858</c:v>
                </c:pt>
                <c:pt idx="1114">
                  <c:v>4.49803702478539</c:v>
                </c:pt>
                <c:pt idx="1115">
                  <c:v>10.4125658480666</c:v>
                </c:pt>
                <c:pt idx="1116">
                  <c:v>15.6007547747889</c:v>
                </c:pt>
                <c:pt idx="1117">
                  <c:v>9.54059691982172</c:v>
                </c:pt>
                <c:pt idx="1118">
                  <c:v>3.40559987482425</c:v>
                </c:pt>
                <c:pt idx="1119">
                  <c:v>2.80563087892745</c:v>
                </c:pt>
                <c:pt idx="1120">
                  <c:v>9.09452472312773</c:v>
                </c:pt>
                <c:pt idx="1121">
                  <c:v>15.4625469987615</c:v>
                </c:pt>
                <c:pt idx="1122">
                  <c:v>10.0887998559449</c:v>
                </c:pt>
                <c:pt idx="1123">
                  <c:v>3.55797512408162</c:v>
                </c:pt>
                <c:pt idx="1124">
                  <c:v>3.05660141682506</c:v>
                </c:pt>
                <c:pt idx="1125">
                  <c:v>9.75655076918611</c:v>
                </c:pt>
                <c:pt idx="1126">
                  <c:v>15.4564639606267</c:v>
                </c:pt>
                <c:pt idx="1127">
                  <c:v>8.58073618633375</c:v>
                </c:pt>
                <c:pt idx="1128">
                  <c:v>1.61451441148961</c:v>
                </c:pt>
                <c:pt idx="1129">
                  <c:v>5.44399925761286</c:v>
                </c:pt>
                <c:pt idx="1130">
                  <c:v>12.596650658513</c:v>
                </c:pt>
                <c:pt idx="1131">
                  <c:v>12.1546648185604</c:v>
                </c:pt>
                <c:pt idx="1132">
                  <c:v>4.80800055661462</c:v>
                </c:pt>
                <c:pt idx="1133">
                  <c:v>2.6386430305165</c:v>
                </c:pt>
                <c:pt idx="1134">
                  <c:v>10.1873203121831</c:v>
                </c:pt>
                <c:pt idx="1135">
                  <c:v>14.1598576700037</c:v>
                </c:pt>
                <c:pt idx="1136">
                  <c:v>6.40072123438608</c:v>
                </c:pt>
                <c:pt idx="1137">
                  <c:v>1.46695999109261</c:v>
                </c:pt>
                <c:pt idx="1138">
                  <c:v>9.44547920587274</c:v>
                </c:pt>
                <c:pt idx="1139">
                  <c:v>14.4628053352988</c:v>
                </c:pt>
                <c:pt idx="1140">
                  <c:v>6.2554679989662</c:v>
                </c:pt>
                <c:pt idx="1141">
                  <c:v>2.06998665073002</c:v>
                </c:pt>
                <c:pt idx="1142">
                  <c:v>10.5161263811267</c:v>
                </c:pt>
                <c:pt idx="1143">
                  <c:v>12.9144060691276</c:v>
                </c:pt>
                <c:pt idx="1144">
                  <c:v>4.21889023377548</c:v>
                </c:pt>
                <c:pt idx="1145">
                  <c:v>4.60547495985179</c:v>
                </c:pt>
                <c:pt idx="1146">
                  <c:v>13.5615741985343</c:v>
                </c:pt>
                <c:pt idx="1147">
                  <c:v>9.34762107344795</c:v>
                </c:pt>
                <c:pt idx="1148">
                  <c:v>0.119049368046262</c:v>
                </c:pt>
                <c:pt idx="1149">
                  <c:v>9.25044428334172</c:v>
                </c:pt>
                <c:pt idx="1150">
                  <c:v>13.235888074722</c:v>
                </c:pt>
                <c:pt idx="1151">
                  <c:v>3.57469355908211</c:v>
                </c:pt>
                <c:pt idx="1152">
                  <c:v>6.23748549101879</c:v>
                </c:pt>
                <c:pt idx="1153">
                  <c:v>15.7957843609586</c:v>
                </c:pt>
                <c:pt idx="1154">
                  <c:v>5.67082332731434</c:v>
                </c:pt>
                <c:pt idx="1155">
                  <c:v>4.61616613286174</c:v>
                </c:pt>
                <c:pt idx="1156">
                  <c:v>15.0691040618003</c:v>
                </c:pt>
                <c:pt idx="1157">
                  <c:v>6.30796201721523</c:v>
                </c:pt>
                <c:pt idx="1158">
                  <c:v>4.48914812478233</c:v>
                </c:pt>
                <c:pt idx="1159">
                  <c:v>15.4647529061497</c:v>
                </c:pt>
                <c:pt idx="1160">
                  <c:v>5.37668530747465</c:v>
                </c:pt>
                <c:pt idx="1161">
                  <c:v>5.96944584503422</c:v>
                </c:pt>
                <c:pt idx="1162">
                  <c:v>14.4920849239707</c:v>
                </c:pt>
                <c:pt idx="1163">
                  <c:v>2.75634586923229</c:v>
                </c:pt>
                <c:pt idx="1164">
                  <c:v>9.18176481468868</c:v>
                </c:pt>
                <c:pt idx="1165">
                  <c:v>10.6724736126614</c:v>
                </c:pt>
                <c:pt idx="1166">
                  <c:v>1.68640334544352</c:v>
                </c:pt>
                <c:pt idx="1167">
                  <c:v>14.2640536192448</c:v>
                </c:pt>
                <c:pt idx="1168">
                  <c:v>4.93366279207612</c:v>
                </c:pt>
                <c:pt idx="1169">
                  <c:v>8.09932528180707</c:v>
                </c:pt>
                <c:pt idx="1170">
                  <c:v>10.6306902189458</c:v>
                </c:pt>
                <c:pt idx="1171">
                  <c:v>2.88281354271453</c:v>
                </c:pt>
                <c:pt idx="1172">
                  <c:v>15.3533990096028</c:v>
                </c:pt>
                <c:pt idx="1173">
                  <c:v>1.33231057663511</c:v>
                </c:pt>
                <c:pt idx="1174">
                  <c:v>12.9533609446285</c:v>
                </c:pt>
                <c:pt idx="1175">
                  <c:v>4.48882492935036</c:v>
                </c:pt>
                <c:pt idx="1176">
                  <c:v>10.3489820685272</c:v>
                </c:pt>
                <c:pt idx="1177">
                  <c:v>6.52506292989551</c:v>
                </c:pt>
                <c:pt idx="1178">
                  <c:v>8.89751501632122</c:v>
                </c:pt>
                <c:pt idx="1179">
                  <c:v>7.37447351065566</c:v>
                </c:pt>
                <c:pt idx="1180">
                  <c:v>8.66813449463211</c:v>
                </c:pt>
                <c:pt idx="1181">
                  <c:v>6.96512773991208</c:v>
                </c:pt>
                <c:pt idx="1182">
                  <c:v>9.73566212496235</c:v>
                </c:pt>
                <c:pt idx="1183">
                  <c:v>5.21916440286191</c:v>
                </c:pt>
                <c:pt idx="1184">
                  <c:v>12.1811546639967</c:v>
                </c:pt>
                <c:pt idx="1185">
                  <c:v>2.05216555076618</c:v>
                </c:pt>
                <c:pt idx="1186">
                  <c:v>15.9074326841444</c:v>
                </c:pt>
                <c:pt idx="1187">
                  <c:v>2.62754852420449</c:v>
                </c:pt>
                <c:pt idx="1188">
                  <c:v>10.4344964366619</c:v>
                </c:pt>
                <c:pt idx="1189">
                  <c:v>8.91971728447402</c:v>
                </c:pt>
                <c:pt idx="1190">
                  <c:v>3.29593502333546</c:v>
                </c:pt>
                <c:pt idx="1191">
                  <c:v>15.0669544625357</c:v>
                </c:pt>
                <c:pt idx="1192">
                  <c:v>5.62181690522743</c:v>
                </c:pt>
              </c:numCache>
            </c:numRef>
          </c:yVal>
          <c:smooth val="0"/>
        </c:ser>
        <c:axId val="33499496"/>
        <c:axId val="15375398"/>
      </c:scatterChart>
      <c:valAx>
        <c:axId val="33499496"/>
        <c:scaling>
          <c:orientation val="minMax"/>
          <c:min val="300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to opponent [mm]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375398"/>
        <c:crosses val="autoZero"/>
        <c:crossBetween val="midCat"/>
      </c:valAx>
      <c:valAx>
        <c:axId val="15375398"/>
        <c:scaling>
          <c:orientation val="minMax"/>
          <c:max val="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Computation Error [mm]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4994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1</xdr:row>
      <xdr:rowOff>28440</xdr:rowOff>
    </xdr:from>
    <xdr:to>
      <xdr:col>22</xdr:col>
      <xdr:colOff>56160</xdr:colOff>
      <xdr:row>29</xdr:row>
      <xdr:rowOff>141840</xdr:rowOff>
    </xdr:to>
    <xdr:graphicFrame>
      <xdr:nvGraphicFramePr>
        <xdr:cNvPr id="0" name="Chart 2"/>
        <xdr:cNvGraphicFramePr/>
      </xdr:nvGraphicFramePr>
      <xdr:xfrm>
        <a:off x="7200720" y="218880"/>
        <a:ext cx="10686240" cy="548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28440</xdr:colOff>
      <xdr:row>2</xdr:row>
      <xdr:rowOff>19080</xdr:rowOff>
    </xdr:from>
    <xdr:to>
      <xdr:col>25</xdr:col>
      <xdr:colOff>541800</xdr:colOff>
      <xdr:row>37</xdr:row>
      <xdr:rowOff>141840</xdr:rowOff>
    </xdr:to>
    <xdr:graphicFrame>
      <xdr:nvGraphicFramePr>
        <xdr:cNvPr id="1" name="Chart 1"/>
        <xdr:cNvGraphicFramePr/>
      </xdr:nvGraphicFramePr>
      <xdr:xfrm>
        <a:off x="9686520" y="857160"/>
        <a:ext cx="11181600" cy="679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B2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.31983805668016"/>
    <col collapsed="false" hidden="false" max="2" min="2" style="0" width="44.5627530364373"/>
    <col collapsed="false" hidden="false" max="3" min="3" style="0" width="8.57085020242915"/>
    <col collapsed="false" hidden="false" max="4" min="4" style="0" width="24.9514170040486"/>
    <col collapsed="false" hidden="false" max="1025" min="5" style="0" width="8.57085020242915"/>
  </cols>
  <sheetData>
    <row r="2" customFormat="false" ht="13.8" hidden="false" customHeight="false" outlineLevel="0" collapsed="false">
      <c r="B2" s="1" t="s">
        <v>0</v>
      </c>
    </row>
    <row r="3" customFormat="false" ht="15" hidden="false" customHeight="false" outlineLevel="0" collapsed="false">
      <c r="D3" s="0" t="n">
        <f aca="false">RADIANS(D4)</f>
        <v>0.00305432619099008</v>
      </c>
    </row>
    <row r="4" customFormat="false" ht="13.8" hidden="false" customHeight="false" outlineLevel="0" collapsed="false">
      <c r="B4" s="0" t="s">
        <v>1</v>
      </c>
      <c r="D4" s="2" t="n">
        <v>0.175</v>
      </c>
      <c r="E4" s="0" t="s">
        <v>2</v>
      </c>
      <c r="F4" s="0" t="n">
        <v>0.154</v>
      </c>
    </row>
    <row r="5" customFormat="false" ht="13.8" hidden="false" customHeight="false" outlineLevel="0" collapsed="false">
      <c r="B5" s="0" t="s">
        <v>3</v>
      </c>
      <c r="C5" s="3" t="s">
        <v>4</v>
      </c>
      <c r="D5" s="4" t="n">
        <v>42</v>
      </c>
      <c r="E5" s="0" t="s">
        <v>5</v>
      </c>
      <c r="F5" s="0" t="n">
        <v>38.5</v>
      </c>
      <c r="G5" s="0" t="s">
        <v>6</v>
      </c>
      <c r="I5" s="0" t="n">
        <v>20</v>
      </c>
    </row>
    <row r="6" customFormat="false" ht="15" hidden="false" customHeight="false" outlineLevel="0" collapsed="false">
      <c r="B6" s="0" t="s">
        <v>7</v>
      </c>
      <c r="C6" s="3" t="s">
        <v>8</v>
      </c>
      <c r="D6" s="4" t="n">
        <v>1000</v>
      </c>
      <c r="E6" s="0" t="s">
        <v>5</v>
      </c>
      <c r="H6" s="0" t="n">
        <v>770</v>
      </c>
      <c r="I6" s="0" t="n">
        <f aca="false">40+770*20/3600</f>
        <v>44.2777777777778</v>
      </c>
    </row>
    <row r="7" customFormat="false" ht="15" hidden="false" customHeight="false" outlineLevel="0" collapsed="false">
      <c r="B7" s="0" t="s">
        <v>9</v>
      </c>
      <c r="C7" s="3" t="s">
        <v>10</v>
      </c>
      <c r="D7" s="4" t="n">
        <v>33</v>
      </c>
      <c r="E7" s="0" t="s">
        <v>11</v>
      </c>
    </row>
    <row r="8" customFormat="false" ht="15" hidden="false" customHeight="false" outlineLevel="0" collapsed="false">
      <c r="C8" s="3"/>
      <c r="D8" s="4"/>
    </row>
    <row r="10" customFormat="false" ht="15" hidden="false" customHeight="false" outlineLevel="0" collapsed="false">
      <c r="B10" s="1" t="s">
        <v>12</v>
      </c>
    </row>
    <row r="12" customFormat="false" ht="15" hidden="false" customHeight="false" outlineLevel="0" collapsed="false">
      <c r="B12" s="0" t="s">
        <v>13</v>
      </c>
      <c r="C12" s="3" t="s">
        <v>14</v>
      </c>
      <c r="D12" s="5" t="n">
        <v>0</v>
      </c>
      <c r="E12" s="0" t="s">
        <v>15</v>
      </c>
    </row>
    <row r="13" customFormat="false" ht="13.8" hidden="false" customHeight="false" outlineLevel="0" collapsed="false">
      <c r="B13" s="0" t="s">
        <v>16</v>
      </c>
      <c r="C13" s="3" t="s">
        <v>17</v>
      </c>
      <c r="D13" s="5" t="n">
        <v>722</v>
      </c>
      <c r="E13" s="0" t="s">
        <v>15</v>
      </c>
      <c r="G13" s="0" t="s">
        <v>18</v>
      </c>
    </row>
    <row r="14" customFormat="false" ht="15" hidden="false" customHeight="false" outlineLevel="0" collapsed="false">
      <c r="B14" s="0" t="s">
        <v>19</v>
      </c>
      <c r="C14" s="3" t="s">
        <v>20</v>
      </c>
      <c r="D14" s="5" t="n">
        <v>0</v>
      </c>
      <c r="E14" s="0" t="s">
        <v>15</v>
      </c>
      <c r="G14" s="0" t="s">
        <v>21</v>
      </c>
    </row>
    <row r="15" customFormat="false" ht="15" hidden="false" customHeight="false" outlineLevel="0" collapsed="false">
      <c r="B15" s="0" t="s">
        <v>22</v>
      </c>
      <c r="C15" s="3" t="s">
        <v>23</v>
      </c>
      <c r="D15" s="5" t="n">
        <v>0</v>
      </c>
      <c r="E15" s="0" t="s">
        <v>15</v>
      </c>
      <c r="G15" s="0" t="s">
        <v>24</v>
      </c>
    </row>
    <row r="16" customFormat="false" ht="15" hidden="false" customHeight="false" outlineLevel="0" collapsed="false">
      <c r="B16" s="0" t="s">
        <v>25</v>
      </c>
      <c r="C16" s="3" t="s">
        <v>26</v>
      </c>
      <c r="D16" s="5" t="n">
        <v>0</v>
      </c>
      <c r="E16" s="0" t="s">
        <v>2</v>
      </c>
      <c r="G16" s="0" t="s">
        <v>27</v>
      </c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B18" s="1" t="s">
        <v>28</v>
      </c>
      <c r="D18" s="4"/>
    </row>
    <row r="19" customFormat="false" ht="15" hidden="false" customHeight="false" outlineLevel="0" collapsed="false">
      <c r="D19" s="4"/>
    </row>
    <row r="20" customFormat="false" ht="13.8" hidden="false" customHeight="false" outlineLevel="0" collapsed="false">
      <c r="B20" s="0" t="s">
        <v>29</v>
      </c>
      <c r="C20" s="6" t="s">
        <v>30</v>
      </c>
      <c r="D20" s="4" t="n">
        <f aca="false">$D$7*360*(($D$13-$D$12)/1000000)</f>
        <v>8.57736</v>
      </c>
    </row>
    <row r="21" customFormat="false" ht="15" hidden="false" customHeight="false" outlineLevel="0" collapsed="false">
      <c r="B21" s="0" t="s">
        <v>31</v>
      </c>
      <c r="C21" s="3" t="s">
        <v>32</v>
      </c>
      <c r="D21" s="4" t="n">
        <f aca="false">$D$7*360*(($D$13-$D$12)/1000000)-D4</f>
        <v>8.40236</v>
      </c>
      <c r="E21" s="0" t="s">
        <v>2</v>
      </c>
    </row>
    <row r="22" customFormat="false" ht="15" hidden="false" customHeight="false" outlineLevel="0" collapsed="false">
      <c r="B22" s="0" t="s">
        <v>33</v>
      </c>
      <c r="C22" s="3" t="s">
        <v>34</v>
      </c>
      <c r="D22" s="7" t="n">
        <f aca="false">(($D$14-$D$12)/1000000)*$D$7*2*PI()*$D$27</f>
        <v>0</v>
      </c>
      <c r="E22" s="0" t="s">
        <v>5</v>
      </c>
    </row>
    <row r="25" customFormat="false" ht="15" hidden="false" customHeight="false" outlineLevel="0" collapsed="false">
      <c r="B25" s="1" t="s">
        <v>35</v>
      </c>
    </row>
    <row r="27" customFormat="false" ht="15" hidden="false" customHeight="false" outlineLevel="0" collapsed="false">
      <c r="B27" s="0" t="s">
        <v>36</v>
      </c>
      <c r="C27" s="3" t="s">
        <v>37</v>
      </c>
      <c r="D27" s="8" t="n">
        <f aca="false">$D$5/(SIN(RADIANS($D$21)))</f>
        <v>287.427556639742</v>
      </c>
      <c r="E27" s="0" t="s">
        <v>5</v>
      </c>
    </row>
    <row r="28" customFormat="false" ht="15" hidden="false" customHeight="false" outlineLevel="0" collapsed="false">
      <c r="B28" s="0" t="s">
        <v>38</v>
      </c>
      <c r="C28" s="3" t="s">
        <v>39</v>
      </c>
      <c r="D28" s="4" t="s">
        <v>40</v>
      </c>
    </row>
    <row r="29" customFormat="false" ht="15" hidden="false" customHeight="false" outlineLevel="0" collapsed="false">
      <c r="B29" s="0" t="s">
        <v>41</v>
      </c>
      <c r="C29" s="3" t="s">
        <v>42</v>
      </c>
      <c r="D29" s="7" t="n">
        <f aca="false">90-DEGREES(ASIN($D$22/$D$6))-$D$16</f>
        <v>90</v>
      </c>
      <c r="E29" s="0" t="s">
        <v>2</v>
      </c>
      <c r="G29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B2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4" min="2" style="0" width="10.7125506072875"/>
    <col collapsed="false" hidden="false" max="5" min="5" style="0" width="14.1417004048583"/>
    <col collapsed="false" hidden="false" max="1025" min="6" style="0" width="8.57085020242915"/>
  </cols>
  <sheetData>
    <row r="2" customFormat="false" ht="18" hidden="false" customHeight="false" outlineLevel="0" collapsed="false">
      <c r="B2" s="0" t="s">
        <v>44</v>
      </c>
      <c r="C2" s="0" t="s">
        <v>45</v>
      </c>
      <c r="D2" s="0" t="s">
        <v>46</v>
      </c>
    </row>
    <row r="3" customFormat="false" ht="15" hidden="false" customHeight="false" outlineLevel="0" collapsed="false">
      <c r="B3" s="0" t="n">
        <v>50</v>
      </c>
      <c r="C3" s="4" t="n">
        <f aca="false">Theory!$D$7*360*(('Theory plot'!B3)/1000000)</f>
        <v>0.594</v>
      </c>
      <c r="D3" s="9" t="n">
        <f aca="false">Theory!$D$5/(SIN(RADIANS('Theory plot'!C3)))</f>
        <v>4051.28930494854</v>
      </c>
    </row>
    <row r="4" customFormat="false" ht="15" hidden="false" customHeight="false" outlineLevel="0" collapsed="false">
      <c r="B4" s="0" t="n">
        <f aca="false">B3+50</f>
        <v>100</v>
      </c>
      <c r="C4" s="4" t="n">
        <f aca="false">Theory!$D$7*360*(('Theory plot'!B4)/1000000)</f>
        <v>1.188</v>
      </c>
      <c r="D4" s="9" t="n">
        <f aca="false">Theory!$D$5/(SIN(RADIANS('Theory plot'!C4)))</f>
        <v>2025.75351548496</v>
      </c>
    </row>
    <row r="5" customFormat="false" ht="15" hidden="false" customHeight="false" outlineLevel="0" collapsed="false">
      <c r="B5" s="0" t="n">
        <f aca="false">B4+50</f>
        <v>150</v>
      </c>
      <c r="C5" s="4" t="n">
        <f aca="false">Theory!$D$7*360*(('Theory plot'!B5)/1000000)</f>
        <v>1.782</v>
      </c>
      <c r="D5" s="9" t="n">
        <f aca="false">Theory!$D$5/(SIN(RADIANS('Theory plot'!C5)))</f>
        <v>1350.62331469253</v>
      </c>
    </row>
    <row r="6" customFormat="false" ht="15" hidden="false" customHeight="false" outlineLevel="0" collapsed="false">
      <c r="B6" s="0" t="n">
        <f aca="false">B5+50</f>
        <v>200</v>
      </c>
      <c r="C6" s="4" t="n">
        <f aca="false">Theory!$D$7*360*(('Theory plot'!B6)/1000000)</f>
        <v>2.376</v>
      </c>
      <c r="D6" s="9" t="n">
        <f aca="false">Theory!$D$5/(SIN(RADIANS('Theory plot'!C6)))</f>
        <v>1013.09452472313</v>
      </c>
    </row>
    <row r="7" customFormat="false" ht="15" hidden="false" customHeight="false" outlineLevel="0" collapsed="false">
      <c r="B7" s="0" t="n">
        <f aca="false">B6+50</f>
        <v>250</v>
      </c>
      <c r="C7" s="4" t="n">
        <f aca="false">Theory!$D$7*360*(('Theory plot'!B7)/1000000)</f>
        <v>2.97</v>
      </c>
      <c r="D7" s="9" t="n">
        <f aca="false">Theory!$D$5/(SIN(RADIANS('Theory plot'!C7)))</f>
        <v>810.606314382033</v>
      </c>
    </row>
    <row r="8" customFormat="false" ht="15" hidden="false" customHeight="false" outlineLevel="0" collapsed="false">
      <c r="B8" s="0" t="n">
        <f aca="false">B7+50</f>
        <v>300</v>
      </c>
      <c r="C8" s="4" t="n">
        <f aca="false">Theory!$D$7*360*(('Theory plot'!B8)/1000000)</f>
        <v>3.564</v>
      </c>
      <c r="D8" s="9" t="n">
        <f aca="false">Theory!$D$5/(SIN(RADIANS('Theory plot'!C8)))</f>
        <v>675.6384102544</v>
      </c>
    </row>
    <row r="9" customFormat="false" ht="15" hidden="false" customHeight="false" outlineLevel="0" collapsed="false">
      <c r="B9" s="0" t="n">
        <f aca="false">B8+50</f>
        <v>350</v>
      </c>
      <c r="C9" s="4" t="n">
        <f aca="false">Theory!$D$7*360*(('Theory plot'!B9)/1000000)</f>
        <v>4.158</v>
      </c>
      <c r="D9" s="9" t="n">
        <f aca="false">Theory!$D$5/(SIN(RADIANS('Theory plot'!C9)))</f>
        <v>579.253555438716</v>
      </c>
    </row>
    <row r="10" customFormat="false" ht="15" hidden="false" customHeight="false" outlineLevel="0" collapsed="false">
      <c r="B10" s="0" t="n">
        <f aca="false">B9+50</f>
        <v>400</v>
      </c>
      <c r="C10" s="4" t="n">
        <f aca="false">Theory!$D$7*360*(('Theory plot'!B10)/1000000)</f>
        <v>4.752</v>
      </c>
      <c r="D10" s="9" t="n">
        <f aca="false">Theory!$D$5/(SIN(RADIANS('Theory plot'!C10)))</f>
        <v>506.983124231085</v>
      </c>
    </row>
    <row r="11" customFormat="false" ht="15" hidden="false" customHeight="false" outlineLevel="0" collapsed="false">
      <c r="B11" s="0" t="n">
        <f aca="false">B10+50</f>
        <v>450</v>
      </c>
      <c r="C11" s="4" t="n">
        <f aca="false">Theory!$D$7*360*(('Theory plot'!B11)/1000000)</f>
        <v>5.346</v>
      </c>
      <c r="D11" s="9" t="n">
        <f aca="false">Theory!$D$5/(SIN(RADIANS('Theory plot'!C11)))</f>
        <v>450.788993687498</v>
      </c>
    </row>
    <row r="12" customFormat="false" ht="15" hidden="false" customHeight="false" outlineLevel="0" collapsed="false">
      <c r="B12" s="0" t="n">
        <f aca="false">B11+50</f>
        <v>500</v>
      </c>
      <c r="C12" s="4" t="n">
        <f aca="false">Theory!$D$7*360*(('Theory plot'!B12)/1000000)</f>
        <v>5.94</v>
      </c>
      <c r="D12" s="9" t="n">
        <f aca="false">Theory!$D$5/(SIN(RADIANS('Theory plot'!C12)))</f>
        <v>405.848292249486</v>
      </c>
    </row>
    <row r="13" customFormat="false" ht="15" hidden="false" customHeight="false" outlineLevel="0" collapsed="false">
      <c r="B13" s="0" t="n">
        <f aca="false">B12+50</f>
        <v>550</v>
      </c>
      <c r="C13" s="4" t="n">
        <f aca="false">Theory!$D$7*360*(('Theory plot'!B13)/1000000)</f>
        <v>6.534</v>
      </c>
      <c r="D13" s="9" t="n">
        <f aca="false">Theory!$D$5/(SIN(RADIANS('Theory plot'!C13)))</f>
        <v>369.091921847387</v>
      </c>
    </row>
    <row r="14" customFormat="false" ht="15" hidden="false" customHeight="false" outlineLevel="0" collapsed="false">
      <c r="B14" s="0" t="n">
        <f aca="false">B13+50</f>
        <v>600</v>
      </c>
      <c r="C14" s="4" t="n">
        <f aca="false">Theory!$D$7*360*(('Theory plot'!B14)/1000000)</f>
        <v>7.128</v>
      </c>
      <c r="D14" s="9" t="n">
        <f aca="false">Theory!$D$5/(SIN(RADIANS('Theory plot'!C14)))</f>
        <v>338.473818952611</v>
      </c>
    </row>
    <row r="15" customFormat="false" ht="15" hidden="false" customHeight="false" outlineLevel="0" collapsed="false">
      <c r="B15" s="0" t="n">
        <f aca="false">B14+50</f>
        <v>650</v>
      </c>
      <c r="C15" s="4" t="n">
        <f aca="false">Theory!$D$7*360*(('Theory plot'!B15)/1000000)</f>
        <v>7.722</v>
      </c>
      <c r="D15" s="9" t="n">
        <f aca="false">Theory!$D$5/(SIN(RADIANS('Theory plot'!C15)))</f>
        <v>312.577479760213</v>
      </c>
    </row>
    <row r="16" customFormat="false" ht="15" hidden="false" customHeight="false" outlineLevel="0" collapsed="false">
      <c r="B16" s="0" t="n">
        <f aca="false">B15+50</f>
        <v>700</v>
      </c>
      <c r="C16" s="4" t="n">
        <f aca="false">Theory!$D$7*360*(('Theory plot'!B16)/1000000)</f>
        <v>8.316</v>
      </c>
      <c r="D16" s="9" t="n">
        <f aca="false">Theory!$D$5/(SIN(RADIANS('Theory plot'!C16)))</f>
        <v>290.391117436636</v>
      </c>
    </row>
    <row r="17" customFormat="false" ht="15" hidden="false" customHeight="false" outlineLevel="0" collapsed="false">
      <c r="B17" s="0" t="n">
        <f aca="false">B16+50</f>
        <v>750</v>
      </c>
      <c r="C17" s="4" t="n">
        <f aca="false">Theory!$D$7*360*(('Theory plot'!B17)/1000000)</f>
        <v>8.91</v>
      </c>
      <c r="D17" s="9" t="n">
        <f aca="false">Theory!$D$5/(SIN(RADIANS('Theory plot'!C17)))</f>
        <v>271.172756468866</v>
      </c>
    </row>
    <row r="18" customFormat="false" ht="15" hidden="false" customHeight="false" outlineLevel="0" collapsed="false">
      <c r="B18" s="0" t="n">
        <f aca="false">B17+50</f>
        <v>800</v>
      </c>
      <c r="C18" s="4" t="n">
        <f aca="false">Theory!$D$7*360*(('Theory plot'!B18)/1000000)</f>
        <v>9.504</v>
      </c>
      <c r="D18" s="9" t="n">
        <f aca="false">Theory!$D$5/(SIN(RADIANS('Theory plot'!C18)))</f>
        <v>254.365916633152</v>
      </c>
    </row>
    <row r="19" customFormat="false" ht="15" hidden="false" customHeight="false" outlineLevel="0" collapsed="false">
      <c r="B19" s="0" t="n">
        <f aca="false">B18+50</f>
        <v>850</v>
      </c>
      <c r="C19" s="4" t="n">
        <f aca="false">Theory!$D$7*360*(('Theory plot'!B19)/1000000)</f>
        <v>10.098</v>
      </c>
      <c r="D19" s="9" t="n">
        <f aca="false">Theory!$D$5/(SIN(RADIANS('Theory plot'!C19)))</f>
        <v>239.545055563456</v>
      </c>
    </row>
    <row r="20" customFormat="false" ht="15" hidden="false" customHeight="false" outlineLevel="0" collapsed="false">
      <c r="B20" s="0" t="n">
        <f aca="false">B19+50</f>
        <v>900</v>
      </c>
      <c r="C20" s="4" t="n">
        <f aca="false">Theory!$D$7*360*(('Theory plot'!B20)/1000000)</f>
        <v>10.692</v>
      </c>
      <c r="D20" s="9" t="n">
        <f aca="false">Theory!$D$5/(SIN(RADIANS('Theory plot'!C20)))</f>
        <v>226.379197130864</v>
      </c>
    </row>
    <row r="21" customFormat="false" ht="15" hidden="false" customHeight="false" outlineLevel="0" collapsed="false">
      <c r="B21" s="0" t="n">
        <f aca="false">B20+50</f>
        <v>950</v>
      </c>
      <c r="C21" s="4" t="n">
        <f aca="false">Theory!$D$7*360*(('Theory plot'!B21)/1000000)</f>
        <v>11.286</v>
      </c>
      <c r="D21" s="9" t="n">
        <f aca="false">Theory!$D$5/(SIN(RADIANS('Theory plot'!C21)))</f>
        <v>214.607045598349</v>
      </c>
    </row>
    <row r="22" customFormat="false" ht="15" hidden="false" customHeight="false" outlineLevel="0" collapsed="false">
      <c r="B22" s="0" t="n">
        <f aca="false">B21+50</f>
        <v>1000</v>
      </c>
      <c r="C22" s="4" t="n">
        <f aca="false">Theory!$D$7*360*(('Theory plot'!B22)/1000000)</f>
        <v>11.88</v>
      </c>
      <c r="D22" s="9" t="n">
        <f aca="false">Theory!$D$5/(SIN(RADIANS('Theory plot'!C22)))</f>
        <v>204.019565529497</v>
      </c>
    </row>
    <row r="23" customFormat="false" ht="15" hidden="false" customHeight="false" outlineLevel="0" collapsed="false">
      <c r="B23" s="0" t="n">
        <f aca="false">B22+50</f>
        <v>1050</v>
      </c>
      <c r="C23" s="4" t="n">
        <f aca="false">Theory!$D$7*360*(('Theory plot'!B23)/1000000)</f>
        <v>12.474</v>
      </c>
      <c r="D23" s="9" t="n">
        <f aca="false">Theory!$D$5/(SIN(RADIANS('Theory plot'!C23)))</f>
        <v>194.447538866572</v>
      </c>
    </row>
    <row r="24" customFormat="false" ht="15" hidden="false" customHeight="false" outlineLevel="0" collapsed="false">
      <c r="B24" s="0" t="n">
        <f aca="false">B23+50</f>
        <v>1100</v>
      </c>
      <c r="C24" s="4" t="n">
        <f aca="false">Theory!$D$7*360*(('Theory plot'!B24)/1000000)</f>
        <v>13.068</v>
      </c>
      <c r="D24" s="9" t="n">
        <f aca="false">Theory!$D$5/(SIN(RADIANS('Theory plot'!C24)))</f>
        <v>185.752515533111</v>
      </c>
    </row>
    <row r="25" customFormat="false" ht="15" hidden="false" customHeight="false" outlineLevel="0" collapsed="false">
      <c r="B25" s="0" t="n">
        <f aca="false">B24+50</f>
        <v>1150</v>
      </c>
      <c r="C25" s="4" t="n">
        <f aca="false">Theory!$D$7*360*(('Theory plot'!B25)/1000000)</f>
        <v>13.662</v>
      </c>
      <c r="D25" s="9" t="n">
        <f aca="false">Theory!$D$5/(SIN(RADIANS('Theory plot'!C25)))</f>
        <v>177.820124749259</v>
      </c>
    </row>
    <row r="26" customFormat="false" ht="15" hidden="false" customHeight="false" outlineLevel="0" collapsed="false">
      <c r="B26" s="0" t="n">
        <f aca="false">B25+50</f>
        <v>1200</v>
      </c>
      <c r="C26" s="4" t="n">
        <f aca="false">Theory!$D$7*360*(('Theory plot'!B26)/1000000)</f>
        <v>14.256</v>
      </c>
      <c r="D26" s="9" t="n">
        <f aca="false">Theory!$D$5/(SIN(RADIANS('Theory plot'!C26)))</f>
        <v>170.555058518611</v>
      </c>
    </row>
    <row r="27" customFormat="false" ht="15" hidden="false" customHeight="false" outlineLevel="0" collapsed="false">
      <c r="B27" s="0" t="n">
        <f aca="false">B26+50</f>
        <v>1250</v>
      </c>
      <c r="C27" s="4" t="n">
        <f aca="false">Theory!$D$7*360*(('Theory plot'!B27)/1000000)</f>
        <v>14.85</v>
      </c>
      <c r="D27" s="9" t="n">
        <f aca="false">Theory!$D$5/(SIN(RADIANS('Theory plot'!C27)))</f>
        <v>163.877259078569</v>
      </c>
    </row>
    <row r="28" customFormat="false" ht="15" hidden="false" customHeight="false" outlineLevel="0" collapsed="false">
      <c r="B28" s="0" t="n">
        <f aca="false">B27+50</f>
        <v>1300</v>
      </c>
      <c r="C28" s="4" t="n">
        <f aca="false">Theory!$D$7*360*(('Theory plot'!B28)/1000000)</f>
        <v>15.444</v>
      </c>
      <c r="D28" s="9" t="n">
        <f aca="false">Theory!$D$5/(SIN(RADIANS('Theory plot'!C28)))</f>
        <v>157.718986170169</v>
      </c>
    </row>
    <row r="29" customFormat="false" ht="15" hidden="false" customHeight="false" outlineLevel="0" collapsed="false">
      <c r="B29" s="0" t="n">
        <f aca="false">B28+50</f>
        <v>1350</v>
      </c>
      <c r="C29" s="4" t="n">
        <f aca="false">Theory!$D$7*360*(('Theory plot'!B29)/1000000)</f>
        <v>16.038</v>
      </c>
      <c r="D29" s="9" t="n">
        <f aca="false">Theory!$D$5/(SIN(RADIANS('Theory plot'!C29)))</f>
        <v>152.022536026062</v>
      </c>
    </row>
    <row r="30" customFormat="false" ht="15" hidden="false" customHeight="false" outlineLevel="0" collapsed="false">
      <c r="B30" s="0" t="n">
        <f aca="false">B29+50</f>
        <v>1400</v>
      </c>
      <c r="C30" s="4" t="n">
        <f aca="false">Theory!$D$7*360*(('Theory plot'!B30)/1000000)</f>
        <v>16.632</v>
      </c>
      <c r="D30" s="9" t="n">
        <f aca="false">Theory!$D$5/(SIN(RADIANS('Theory plot'!C30)))</f>
        <v>146.738449147094</v>
      </c>
    </row>
    <row r="31" customFormat="false" ht="15" hidden="false" customHeight="false" outlineLevel="0" collapsed="false">
      <c r="B31" s="0" t="n">
        <f aca="false">B30+50</f>
        <v>1450</v>
      </c>
      <c r="C31" s="4" t="n">
        <f aca="false">Theory!$D$7*360*(('Theory plot'!B31)/1000000)</f>
        <v>17.226</v>
      </c>
      <c r="D31" s="9" t="n">
        <f aca="false">Theory!$D$5/(SIN(RADIANS('Theory plot'!C31)))</f>
        <v>141.82408888405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B2:R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5" min="1" style="0" width="8.57085020242915"/>
    <col collapsed="false" hidden="false" max="6" min="6" style="0" width="9.10526315789474"/>
    <col collapsed="false" hidden="false" max="7" min="7" style="0" width="8.57085020242915"/>
    <col collapsed="false" hidden="false" max="8" min="8" style="0" width="13.3886639676113"/>
    <col collapsed="false" hidden="false" max="9" min="9" style="0" width="8.57085020242915"/>
    <col collapsed="false" hidden="false" max="10" min="10" style="0" width="12.3198380566802"/>
    <col collapsed="false" hidden="false" max="16" min="11" style="0" width="8.57085020242915"/>
    <col collapsed="false" hidden="false" max="17" min="17" style="0" width="1.71255060728745"/>
    <col collapsed="false" hidden="false" max="1025" min="18" style="0" width="8.57085020242915"/>
  </cols>
  <sheetData>
    <row r="2" customFormat="false" ht="15" hidden="false" customHeight="false" outlineLevel="0" collapsed="false">
      <c r="B2" s="0" t="s">
        <v>47</v>
      </c>
      <c r="C2" s="0" t="n">
        <v>40</v>
      </c>
      <c r="D2" s="0" t="s">
        <v>48</v>
      </c>
    </row>
    <row r="3" customFormat="false" ht="15" hidden="false" customHeight="false" outlineLevel="0" collapsed="false">
      <c r="B3" s="0" t="s">
        <v>49</v>
      </c>
      <c r="C3" s="0" t="n">
        <f aca="false">1000/$C$2</f>
        <v>25</v>
      </c>
      <c r="D3" s="0" t="s">
        <v>50</v>
      </c>
      <c r="H3" s="10"/>
      <c r="I3" s="11" t="s">
        <v>51</v>
      </c>
      <c r="J3" s="10"/>
      <c r="K3" s="10"/>
      <c r="L3" s="12" t="s">
        <v>52</v>
      </c>
    </row>
    <row r="4" customFormat="false" ht="15" hidden="false" customHeight="false" outlineLevel="0" collapsed="false">
      <c r="B4" s="0" t="s">
        <v>53</v>
      </c>
      <c r="C4" s="0" t="n">
        <v>32</v>
      </c>
      <c r="D4" s="0" t="s">
        <v>5</v>
      </c>
      <c r="H4" s="13" t="s">
        <v>54</v>
      </c>
      <c r="J4" s="14" t="n">
        <v>32500</v>
      </c>
      <c r="K4" s="13" t="s">
        <v>55</v>
      </c>
    </row>
    <row r="5" customFormat="false" ht="15" hidden="false" customHeight="false" outlineLevel="0" collapsed="false">
      <c r="B5" s="0" t="s">
        <v>56</v>
      </c>
      <c r="C5" s="0" t="n">
        <v>300</v>
      </c>
      <c r="D5" s="0" t="s">
        <v>5</v>
      </c>
      <c r="H5" s="13" t="s">
        <v>57</v>
      </c>
      <c r="I5" s="15" t="n">
        <f aca="false" t="array" ref="I5:I5">MATCH(MIN(ABS(F9:F136-J4)),ABS(F9:F136-J4),0)</f>
        <v>1</v>
      </c>
      <c r="J5" s="16" t="n">
        <f aca="false">INDEX($F$9:$F$136,I5)</f>
        <v>27097</v>
      </c>
      <c r="K5" s="13" t="s">
        <v>55</v>
      </c>
      <c r="L5" s="17" t="s">
        <v>58</v>
      </c>
    </row>
    <row r="6" customFormat="false" ht="15" hidden="false" customHeight="false" outlineLevel="0" collapsed="false">
      <c r="H6" s="13" t="s">
        <v>59</v>
      </c>
      <c r="I6" s="15" t="n">
        <f aca="false">I5+1</f>
        <v>2</v>
      </c>
      <c r="J6" s="16" t="n">
        <f aca="false">INDEX($F$9:$F$136,I6)</f>
        <v>24470</v>
      </c>
      <c r="K6" s="13" t="s">
        <v>55</v>
      </c>
      <c r="L6" s="18" t="s">
        <v>60</v>
      </c>
      <c r="Q6" s="19"/>
      <c r="R6" s="20" t="s">
        <v>61</v>
      </c>
    </row>
    <row r="7" customFormat="false" ht="15" hidden="false" customHeight="false" outlineLevel="0" collapsed="false">
      <c r="C7" s="21" t="s">
        <v>62</v>
      </c>
      <c r="D7" s="21"/>
      <c r="E7" s="21"/>
      <c r="F7" s="21"/>
      <c r="H7" s="13" t="s">
        <v>63</v>
      </c>
      <c r="J7" s="22" t="n">
        <f aca="false">J5-J6</f>
        <v>2627</v>
      </c>
      <c r="K7" s="13" t="s">
        <v>55</v>
      </c>
      <c r="L7" s="18" t="s">
        <v>64</v>
      </c>
      <c r="Q7" s="19"/>
    </row>
    <row r="8" customFormat="false" ht="18" hidden="false" customHeight="false" outlineLevel="0" collapsed="false">
      <c r="B8" s="23" t="s">
        <v>65</v>
      </c>
      <c r="C8" s="24" t="s">
        <v>66</v>
      </c>
      <c r="D8" s="23" t="s">
        <v>45</v>
      </c>
      <c r="E8" s="23" t="s">
        <v>44</v>
      </c>
      <c r="F8" s="24" t="s">
        <v>67</v>
      </c>
      <c r="H8" s="13" t="s">
        <v>68</v>
      </c>
      <c r="J8" s="25" t="n">
        <f aca="false">INDEX(C9:C136,I5)</f>
        <v>300</v>
      </c>
      <c r="K8" s="13" t="s">
        <v>5</v>
      </c>
      <c r="L8" s="18" t="s">
        <v>69</v>
      </c>
      <c r="Q8" s="19"/>
    </row>
    <row r="9" customFormat="false" ht="15" hidden="false" customHeight="false" outlineLevel="0" collapsed="false">
      <c r="B9" s="0" t="n">
        <v>0</v>
      </c>
      <c r="C9" s="26" t="n">
        <f aca="false">$C$5</f>
        <v>300</v>
      </c>
      <c r="D9" s="27" t="n">
        <f aca="false">DEGREES(ASIN(Theory!$D$5/('LUT Implementation'!C9)))</f>
        <v>8.04784624731152</v>
      </c>
      <c r="E9" s="28" t="n">
        <f aca="false">1000000*D9/(Theory!$D$7*360)</f>
        <v>677.428135295582</v>
      </c>
      <c r="F9" s="26" t="n">
        <f aca="false">ROUND(E9/($C$3/1000),0)</f>
        <v>27097</v>
      </c>
      <c r="H9" s="13" t="s">
        <v>70</v>
      </c>
      <c r="J9" s="29" t="n">
        <f aca="false">TRUNC($C$4*($J$5-$J$4)/$J$7,1)</f>
        <v>-65.8</v>
      </c>
      <c r="K9" s="13" t="s">
        <v>5</v>
      </c>
      <c r="L9" s="18" t="s">
        <v>71</v>
      </c>
      <c r="Q9" s="19"/>
    </row>
    <row r="10" customFormat="false" ht="18" hidden="false" customHeight="false" outlineLevel="0" collapsed="false">
      <c r="B10" s="0" t="n">
        <f aca="false">B9+1</f>
        <v>1</v>
      </c>
      <c r="C10" s="26" t="n">
        <f aca="false">C9+$C$4</f>
        <v>332</v>
      </c>
      <c r="D10" s="27" t="n">
        <f aca="false">DEGREES(ASIN(Theory!$D$5/('LUT Implementation'!C10)))</f>
        <v>7.26773509295375</v>
      </c>
      <c r="E10" s="28" t="n">
        <f aca="false">1000000*D10/(Theory!$D$7*360)</f>
        <v>611.762213211595</v>
      </c>
      <c r="F10" s="26" t="n">
        <f aca="false">ROUND(E10/($C$3/1000),0)</f>
        <v>24470</v>
      </c>
      <c r="H10" s="23" t="s">
        <v>72</v>
      </c>
      <c r="I10" s="30"/>
      <c r="J10" s="31" t="n">
        <f aca="false">J8+J9</f>
        <v>234.2</v>
      </c>
      <c r="K10" s="23" t="s">
        <v>5</v>
      </c>
      <c r="L10" s="32" t="s">
        <v>73</v>
      </c>
      <c r="M10" s="30"/>
      <c r="N10" s="30"/>
      <c r="O10" s="30"/>
      <c r="P10" s="30"/>
      <c r="Q10" s="33"/>
    </row>
    <row r="11" customFormat="false" ht="18" hidden="false" customHeight="false" outlineLevel="0" collapsed="false">
      <c r="B11" s="0" t="n">
        <f aca="false">B10+1</f>
        <v>2</v>
      </c>
      <c r="C11" s="26" t="n">
        <f aca="false">C10+$C$4</f>
        <v>364</v>
      </c>
      <c r="D11" s="27" t="n">
        <f aca="false">DEGREES(ASIN(Theory!$D$5/('LUT Implementation'!C11)))</f>
        <v>6.62580956482298</v>
      </c>
      <c r="E11" s="28" t="n">
        <f aca="false">1000000*D11/(Theory!$D$7*360)</f>
        <v>557.728077847052</v>
      </c>
      <c r="F11" s="26" t="n">
        <f aca="false">ROUND(E11/($C$3/1000),0)</f>
        <v>22309</v>
      </c>
      <c r="H11" s="13" t="s">
        <v>74</v>
      </c>
      <c r="J11" s="34" t="n">
        <f aca="false">Theory!$D$5/(SIN(RADIANS(Theory!$D$7*360*(($J$4*$C$3)/1000000000))))</f>
        <v>250.488836962956</v>
      </c>
      <c r="K11" s="13" t="s">
        <v>5</v>
      </c>
    </row>
    <row r="12" customFormat="false" ht="15" hidden="false" customHeight="false" outlineLevel="0" collapsed="false">
      <c r="B12" s="0" t="n">
        <f aca="false">B11+1</f>
        <v>3</v>
      </c>
      <c r="C12" s="26" t="n">
        <f aca="false">C11+$C$4</f>
        <v>396</v>
      </c>
      <c r="D12" s="27" t="n">
        <f aca="false">DEGREES(ASIN(Theory!$D$5/('LUT Implementation'!C12)))</f>
        <v>6.08827604411698</v>
      </c>
      <c r="E12" s="28" t="n">
        <f aca="false">1000000*D12/(Theory!$D$7*360)</f>
        <v>512.481148494696</v>
      </c>
      <c r="F12" s="26" t="n">
        <f aca="false">ROUND(E12/($C$3/1000),0)</f>
        <v>20499</v>
      </c>
      <c r="H12" s="13" t="s">
        <v>75</v>
      </c>
      <c r="J12" s="34" t="n">
        <f aca="false">ABS(J10-J11)</f>
        <v>16.2888369629556</v>
      </c>
      <c r="K12" s="13" t="s">
        <v>5</v>
      </c>
    </row>
    <row r="13" customFormat="false" ht="15" hidden="false" customHeight="false" outlineLevel="0" collapsed="false">
      <c r="B13" s="0" t="n">
        <f aca="false">B12+1</f>
        <v>4</v>
      </c>
      <c r="C13" s="26" t="n">
        <f aca="false">C12+$C$4</f>
        <v>428</v>
      </c>
      <c r="D13" s="27" t="n">
        <f aca="false">DEGREES(ASIN(Theory!$D$5/('LUT Implementation'!C13)))</f>
        <v>5.63154613359564</v>
      </c>
      <c r="E13" s="28" t="n">
        <f aca="false">1000000*D13/(Theory!$D$7*360)</f>
        <v>474.035869831283</v>
      </c>
      <c r="F13" s="26" t="n">
        <f aca="false">ROUND(E13/($C$3/1000),0)</f>
        <v>18961</v>
      </c>
      <c r="H13" s="13"/>
      <c r="K13" s="13"/>
    </row>
    <row r="14" customFormat="false" ht="15.75" hidden="false" customHeight="false" outlineLevel="0" collapsed="false">
      <c r="B14" s="0" t="n">
        <f aca="false">B13+1</f>
        <v>5</v>
      </c>
      <c r="C14" s="26" t="n">
        <f aca="false">C13+$C$4</f>
        <v>460</v>
      </c>
      <c r="D14" s="27" t="n">
        <f aca="false">DEGREES(ASIN(Theory!$D$5/('LUT Implementation'!C14)))</f>
        <v>5.23864970107131</v>
      </c>
      <c r="E14" s="28" t="n">
        <f aca="false">1000000*D14/(Theory!$D$7*360)</f>
        <v>440.963779551457</v>
      </c>
      <c r="F14" s="26" t="n">
        <f aca="false">ROUND(E14/($C$3/1000),0)</f>
        <v>17639</v>
      </c>
    </row>
    <row r="15" customFormat="false" ht="15" hidden="false" customHeight="false" outlineLevel="0" collapsed="false">
      <c r="B15" s="0" t="n">
        <f aca="false">B14+1</f>
        <v>6</v>
      </c>
      <c r="C15" s="26" t="n">
        <f aca="false">C14+$C$4</f>
        <v>492</v>
      </c>
      <c r="D15" s="27" t="n">
        <f aca="false">DEGREES(ASIN(Theory!$D$5/('LUT Implementation'!C15)))</f>
        <v>4.89706320772277</v>
      </c>
      <c r="E15" s="28" t="n">
        <f aca="false">1000000*D15/(Theory!$D$7*360)</f>
        <v>412.210707720772</v>
      </c>
      <c r="F15" s="26" t="n">
        <f aca="false">ROUND(E15/($C$3/1000),0)</f>
        <v>16488</v>
      </c>
      <c r="H15" s="35" t="s">
        <v>76</v>
      </c>
      <c r="I15" s="36" t="n">
        <f aca="false">128*2*16</f>
        <v>4096</v>
      </c>
      <c r="J15" s="37" t="s">
        <v>77</v>
      </c>
    </row>
    <row r="16" customFormat="false" ht="15.75" hidden="false" customHeight="false" outlineLevel="0" collapsed="false">
      <c r="B16" s="0" t="n">
        <f aca="false">B15+1</f>
        <v>7</v>
      </c>
      <c r="C16" s="26" t="n">
        <f aca="false">C15+$C$4</f>
        <v>524</v>
      </c>
      <c r="D16" s="27" t="n">
        <f aca="false">DEGREES(ASIN(Theory!$D$5/('LUT Implementation'!C16)))</f>
        <v>4.59734136392383</v>
      </c>
      <c r="E16" s="28" t="n">
        <f aca="false">1000000*D16/(Theory!$D$7*360)</f>
        <v>386.981596289885</v>
      </c>
      <c r="F16" s="26" t="n">
        <f aca="false">ROUND(E16/($C$3/1000),0)</f>
        <v>15479</v>
      </c>
      <c r="H16" s="38"/>
      <c r="I16" s="39" t="n">
        <f aca="false">I15/(8*1024)</f>
        <v>0.5</v>
      </c>
      <c r="J16" s="40" t="s">
        <v>78</v>
      </c>
      <c r="L16" s="4"/>
    </row>
    <row r="17" customFormat="false" ht="15" hidden="false" customHeight="false" outlineLevel="0" collapsed="false">
      <c r="B17" s="0" t="n">
        <f aca="false">B16+1</f>
        <v>8</v>
      </c>
      <c r="C17" s="26" t="n">
        <f aca="false">C16+$C$4</f>
        <v>556</v>
      </c>
      <c r="D17" s="27" t="n">
        <f aca="false">DEGREES(ASIN(Theory!$D$5/('LUT Implementation'!C17)))</f>
        <v>4.3322252429462</v>
      </c>
      <c r="E17" s="28" t="n">
        <f aca="false">1000000*D17/(Theory!$D$7*360)</f>
        <v>364.665424490421</v>
      </c>
      <c r="F17" s="26" t="n">
        <f aca="false">ROUND(E17/($C$3/1000),0)</f>
        <v>14587</v>
      </c>
    </row>
    <row r="18" customFormat="false" ht="15" hidden="false" customHeight="false" outlineLevel="0" collapsed="false">
      <c r="B18" s="0" t="n">
        <f aca="false">B17+1</f>
        <v>9</v>
      </c>
      <c r="C18" s="26" t="n">
        <f aca="false">C17+$C$4</f>
        <v>588</v>
      </c>
      <c r="D18" s="27" t="n">
        <f aca="false">DEGREES(ASIN(Theory!$D$5/('LUT Implementation'!C18)))</f>
        <v>4.09604375815233</v>
      </c>
      <c r="E18" s="28" t="n">
        <f aca="false">1000000*D18/(Theory!$D$7*360)</f>
        <v>344.784828127301</v>
      </c>
      <c r="F18" s="26" t="n">
        <f aca="false">ROUND(E18/($C$3/1000),0)</f>
        <v>13791</v>
      </c>
    </row>
    <row r="19" customFormat="false" ht="15" hidden="false" customHeight="false" outlineLevel="0" collapsed="false">
      <c r="B19" s="0" t="n">
        <f aca="false">B18+1</f>
        <v>10</v>
      </c>
      <c r="C19" s="26" t="n">
        <f aca="false">C18+$C$4</f>
        <v>620</v>
      </c>
      <c r="D19" s="27" t="n">
        <f aca="false">DEGREES(ASIN(Theory!$D$5/('LUT Implementation'!C19)))</f>
        <v>3.88430169497733</v>
      </c>
      <c r="E19" s="28" t="n">
        <f aca="false">1000000*D19/(Theory!$D$7*360)</f>
        <v>326.961422136139</v>
      </c>
      <c r="F19" s="26" t="n">
        <f aca="false">ROUND(E19/($C$3/1000),0)</f>
        <v>13078</v>
      </c>
    </row>
    <row r="20" customFormat="false" ht="15" hidden="false" customHeight="false" outlineLevel="0" collapsed="false">
      <c r="B20" s="0" t="n">
        <f aca="false">B19+1</f>
        <v>11</v>
      </c>
      <c r="C20" s="26" t="n">
        <f aca="false">C19+$C$4</f>
        <v>652</v>
      </c>
      <c r="D20" s="27" t="n">
        <f aca="false">DEGREES(ASIN(Theory!$D$5/('LUT Implementation'!C20)))</f>
        <v>3.69338976382699</v>
      </c>
      <c r="E20" s="28" t="n">
        <f aca="false">1000000*D20/(Theory!$D$7*360)</f>
        <v>310.891394261531</v>
      </c>
      <c r="F20" s="26" t="n">
        <f aca="false">ROUND(E20/($C$3/1000),0)</f>
        <v>12436</v>
      </c>
    </row>
    <row r="21" customFormat="false" ht="15" hidden="false" customHeight="false" outlineLevel="0" collapsed="false">
      <c r="B21" s="0" t="n">
        <f aca="false">B20+1</f>
        <v>12</v>
      </c>
      <c r="C21" s="26" t="n">
        <f aca="false">C20+$C$4</f>
        <v>684</v>
      </c>
      <c r="D21" s="27" t="n">
        <f aca="false">DEGREES(ASIN(Theory!$D$5/('LUT Implementation'!C21)))</f>
        <v>3.52037646698597</v>
      </c>
      <c r="E21" s="28" t="n">
        <f aca="false">1000000*D21/(Theory!$D$7*360)</f>
        <v>296.327985436529</v>
      </c>
      <c r="F21" s="26" t="n">
        <f aca="false">ROUND(E21/($C$3/1000),0)</f>
        <v>11853</v>
      </c>
    </row>
    <row r="22" customFormat="false" ht="15" hidden="false" customHeight="false" outlineLevel="0" collapsed="false">
      <c r="B22" s="0" t="n">
        <f aca="false">B21+1</f>
        <v>13</v>
      </c>
      <c r="C22" s="26" t="n">
        <f aca="false">C21+$C$4</f>
        <v>716</v>
      </c>
      <c r="D22" s="27" t="n">
        <f aca="false">DEGREES(ASIN(Theory!$D$5/('LUT Implementation'!C22)))</f>
        <v>3.36285604145549</v>
      </c>
      <c r="E22" s="28" t="n">
        <f aca="false">1000000*D22/(Theory!$D$7*360)</f>
        <v>283.068690358206</v>
      </c>
      <c r="F22" s="26" t="n">
        <f aca="false">ROUND(E22/($C$3/1000),0)</f>
        <v>11323</v>
      </c>
    </row>
    <row r="23" customFormat="false" ht="15" hidden="false" customHeight="false" outlineLevel="0" collapsed="false">
      <c r="B23" s="0" t="n">
        <f aca="false">B22+1</f>
        <v>14</v>
      </c>
      <c r="C23" s="26" t="n">
        <f aca="false">C22+$C$4</f>
        <v>748</v>
      </c>
      <c r="D23" s="27" t="n">
        <f aca="false">DEGREES(ASIN(Theory!$D$5/('LUT Implementation'!C23)))</f>
        <v>3.21883560006221</v>
      </c>
      <c r="E23" s="28" t="n">
        <f aca="false">1000000*D23/(Theory!$D$7*360)</f>
        <v>270.945757580994</v>
      </c>
      <c r="F23" s="26" t="n">
        <f aca="false">ROUND(E23/($C$3/1000),0)</f>
        <v>10838</v>
      </c>
    </row>
    <row r="24" customFormat="false" ht="15" hidden="false" customHeight="false" outlineLevel="0" collapsed="false">
      <c r="B24" s="0" t="n">
        <f aca="false">B23+1</f>
        <v>15</v>
      </c>
      <c r="C24" s="26" t="n">
        <f aca="false">C23+$C$4</f>
        <v>780</v>
      </c>
      <c r="D24" s="27" t="n">
        <f aca="false">DEGREES(ASIN(Theory!$D$5/('LUT Implementation'!C24)))</f>
        <v>3.08665016206314</v>
      </c>
      <c r="E24" s="28" t="n">
        <f aca="false">1000000*D24/(Theory!$D$7*360)</f>
        <v>259.819037210702</v>
      </c>
      <c r="F24" s="26" t="n">
        <f aca="false">ROUND(E24/($C$3/1000),0)</f>
        <v>10393</v>
      </c>
    </row>
    <row r="25" customFormat="false" ht="15" hidden="false" customHeight="false" outlineLevel="0" collapsed="false">
      <c r="B25" s="0" t="n">
        <f aca="false">B24+1</f>
        <v>16</v>
      </c>
      <c r="C25" s="26" t="n">
        <f aca="false">C24+$C$4</f>
        <v>812</v>
      </c>
      <c r="D25" s="27" t="n">
        <f aca="false">DEGREES(ASIN(Theory!$D$5/('LUT Implementation'!C25)))</f>
        <v>2.96489784717482</v>
      </c>
      <c r="E25" s="28" t="n">
        <f aca="false">1000000*D25/(Theory!$D$7*360)</f>
        <v>249.570525856466</v>
      </c>
      <c r="F25" s="26" t="n">
        <f aca="false">ROUND(E25/($C$3/1000),0)</f>
        <v>9983</v>
      </c>
    </row>
    <row r="26" customFormat="false" ht="15" hidden="false" customHeight="false" outlineLevel="0" collapsed="false">
      <c r="B26" s="0" t="n">
        <f aca="false">B25+1</f>
        <v>17</v>
      </c>
      <c r="C26" s="26" t="n">
        <f aca="false">C25+$C$4</f>
        <v>844</v>
      </c>
      <c r="D26" s="27" t="n">
        <f aca="false">DEGREES(ASIN(Theory!$D$5/('LUT Implementation'!C26)))</f>
        <v>2.85238986088315</v>
      </c>
      <c r="E26" s="28" t="n">
        <f aca="false">1000000*D26/(Theory!$D$7*360)</f>
        <v>240.100156639996</v>
      </c>
      <c r="F26" s="26" t="n">
        <f aca="false">ROUND(E26/($C$3/1000),0)</f>
        <v>9604</v>
      </c>
    </row>
    <row r="27" customFormat="false" ht="15" hidden="false" customHeight="false" outlineLevel="0" collapsed="false">
      <c r="B27" s="0" t="n">
        <f aca="false">B26+1</f>
        <v>18</v>
      </c>
      <c r="C27" s="26" t="n">
        <f aca="false">C26+$C$4</f>
        <v>876</v>
      </c>
      <c r="D27" s="27" t="n">
        <f aca="false">DEGREES(ASIN(Theory!$D$5/('LUT Implementation'!C27)))</f>
        <v>2.74811147529321</v>
      </c>
      <c r="E27" s="28" t="n">
        <f aca="false">1000000*D27/(Theory!$D$7*360)</f>
        <v>231.32251475532</v>
      </c>
      <c r="F27" s="26" t="n">
        <f aca="false">ROUND(E27/($C$3/1000),0)</f>
        <v>9253</v>
      </c>
    </row>
    <row r="28" customFormat="false" ht="15" hidden="false" customHeight="false" outlineLevel="0" collapsed="false">
      <c r="B28" s="0" t="n">
        <f aca="false">B27+1</f>
        <v>19</v>
      </c>
      <c r="C28" s="26" t="n">
        <f aca="false">C27+$C$4</f>
        <v>908</v>
      </c>
      <c r="D28" s="27" t="n">
        <f aca="false">DEGREES(ASIN(Theory!$D$5/('LUT Implementation'!C28)))</f>
        <v>2.65119128401103</v>
      </c>
      <c r="E28" s="28" t="n">
        <f aca="false">1000000*D28/(Theory!$D$7*360)</f>
        <v>223.164249495878</v>
      </c>
      <c r="F28" s="26" t="n">
        <f aca="false">ROUND(E28/($C$3/1000),0)</f>
        <v>8927</v>
      </c>
    </row>
    <row r="29" customFormat="false" ht="15" hidden="false" customHeight="false" outlineLevel="0" collapsed="false">
      <c r="B29" s="0" t="n">
        <f aca="false">B28+1</f>
        <v>20</v>
      </c>
      <c r="C29" s="26" t="n">
        <f aca="false">C28+$C$4</f>
        <v>940</v>
      </c>
      <c r="D29" s="27" t="n">
        <f aca="false">DEGREES(ASIN(Theory!$D$5/('LUT Implementation'!C29)))</f>
        <v>2.56087675333753</v>
      </c>
      <c r="E29" s="28" t="n">
        <f aca="false">1000000*D29/(Theory!$D$7*360)</f>
        <v>215.562016274203</v>
      </c>
      <c r="F29" s="26" t="n">
        <f aca="false">ROUND(E29/($C$3/1000),0)</f>
        <v>8622</v>
      </c>
    </row>
    <row r="30" customFormat="false" ht="15" hidden="false" customHeight="false" outlineLevel="0" collapsed="false">
      <c r="B30" s="0" t="n">
        <f aca="false">B29+1</f>
        <v>21</v>
      </c>
      <c r="C30" s="26" t="n">
        <f aca="false">C29+$C$4</f>
        <v>972</v>
      </c>
      <c r="D30" s="27" t="n">
        <f aca="false">DEGREES(ASIN(Theory!$D$5/('LUT Implementation'!C30)))</f>
        <v>2.4765146146404</v>
      </c>
      <c r="E30" s="28" t="n">
        <f aca="false">1000000*D30/(Theory!$D$7*360)</f>
        <v>208.460826148181</v>
      </c>
      <c r="F30" s="26" t="n">
        <f aca="false">ROUND(E30/($C$3/1000),0)</f>
        <v>8338</v>
      </c>
    </row>
    <row r="31" customFormat="false" ht="15" hidden="false" customHeight="false" outlineLevel="0" collapsed="false">
      <c r="B31" s="0" t="n">
        <f aca="false">B30+1</f>
        <v>22</v>
      </c>
      <c r="C31" s="26" t="n">
        <f aca="false">C30+$C$4</f>
        <v>1004</v>
      </c>
      <c r="D31" s="27" t="n">
        <f aca="false">DEGREES(ASIN(Theory!$D$5/('LUT Implementation'!C31)))</f>
        <v>2.39753501493219</v>
      </c>
      <c r="E31" s="28" t="n">
        <f aca="false">1000000*D31/(Theory!$D$7*360)</f>
        <v>201.812711694628</v>
      </c>
      <c r="F31" s="26" t="n">
        <f aca="false">ROUND(E31/($C$3/1000),0)</f>
        <v>8073</v>
      </c>
    </row>
    <row r="32" customFormat="false" ht="15" hidden="false" customHeight="false" outlineLevel="0" collapsed="false">
      <c r="B32" s="0" t="n">
        <f aca="false">B31+1</f>
        <v>23</v>
      </c>
      <c r="C32" s="26" t="n">
        <f aca="false">C31+$C$4</f>
        <v>1036</v>
      </c>
      <c r="D32" s="27" t="n">
        <f aca="false">DEGREES(ASIN(Theory!$D$5/('LUT Implementation'!C32)))</f>
        <v>2.32343861105207</v>
      </c>
      <c r="E32" s="28" t="n">
        <f aca="false">1000000*D32/(Theory!$D$7*360)</f>
        <v>195.575640660948</v>
      </c>
      <c r="F32" s="26" t="n">
        <f aca="false">ROUND(E32/($C$3/1000),0)</f>
        <v>7823</v>
      </c>
    </row>
    <row r="33" customFormat="false" ht="15" hidden="false" customHeight="false" outlineLevel="0" collapsed="false">
      <c r="B33" s="0" t="n">
        <f aca="false">B32+1</f>
        <v>24</v>
      </c>
      <c r="C33" s="26" t="n">
        <f aca="false">C32+$C$4</f>
        <v>1068</v>
      </c>
      <c r="D33" s="27" t="n">
        <f aca="false">DEGREES(ASIN(Theory!$D$5/('LUT Implementation'!C33)))</f>
        <v>2.25378598863</v>
      </c>
      <c r="E33" s="28" t="n">
        <f aca="false">1000000*D33/(Theory!$D$7*360)</f>
        <v>189.712625305555</v>
      </c>
      <c r="F33" s="26" t="n">
        <f aca="false">ROUND(E33/($C$3/1000),0)</f>
        <v>7589</v>
      </c>
    </row>
    <row r="34" customFormat="false" ht="15" hidden="false" customHeight="false" outlineLevel="0" collapsed="false">
      <c r="B34" s="0" t="n">
        <f aca="false">B33+1</f>
        <v>25</v>
      </c>
      <c r="C34" s="26" t="n">
        <f aca="false">C33+$C$4</f>
        <v>1100</v>
      </c>
      <c r="D34" s="27" t="n">
        <f aca="false">DEGREES(ASIN(Theory!$D$5/('LUT Implementation'!C34)))</f>
        <v>2.18818893138928</v>
      </c>
      <c r="E34" s="28" t="n">
        <f aca="false">1000000*D34/(Theory!$D$7*360)</f>
        <v>184.190987490681</v>
      </c>
      <c r="F34" s="26" t="n">
        <f aca="false">ROUND(E34/($C$3/1000),0)</f>
        <v>7368</v>
      </c>
    </row>
    <row r="35" customFormat="false" ht="15" hidden="false" customHeight="false" outlineLevel="0" collapsed="false">
      <c r="B35" s="0" t="n">
        <f aca="false">B34+1</f>
        <v>26</v>
      </c>
      <c r="C35" s="26" t="n">
        <f aca="false">C34+$C$4</f>
        <v>1132</v>
      </c>
      <c r="D35" s="27" t="n">
        <f aca="false">DEGREES(ASIN(Theory!$D$5/('LUT Implementation'!C35)))</f>
        <v>2.12630317389052</v>
      </c>
      <c r="E35" s="28" t="n">
        <f aca="false">1000000*D35/(Theory!$D$7*360)</f>
        <v>178.981748643983</v>
      </c>
      <c r="F35" s="26" t="n">
        <f aca="false">ROUND(E35/($C$3/1000),0)</f>
        <v>7159</v>
      </c>
    </row>
    <row r="36" customFormat="false" ht="15" hidden="false" customHeight="false" outlineLevel="0" collapsed="false">
      <c r="B36" s="0" t="n">
        <f aca="false">B35+1</f>
        <v>27</v>
      </c>
      <c r="C36" s="26" t="n">
        <f aca="false">C35+$C$4</f>
        <v>1164</v>
      </c>
      <c r="D36" s="27" t="n">
        <f aca="false">DEGREES(ASIN(Theory!$D$5/('LUT Implementation'!C36)))</f>
        <v>2.06782235169095</v>
      </c>
      <c r="E36" s="28" t="n">
        <f aca="false">1000000*D36/(Theory!$D$7*360)</f>
        <v>174.059120512706</v>
      </c>
      <c r="F36" s="26" t="n">
        <f aca="false">ROUND(E36/($C$3/1000),0)</f>
        <v>6962</v>
      </c>
    </row>
    <row r="37" customFormat="false" ht="15" hidden="false" customHeight="false" outlineLevel="0" collapsed="false">
      <c r="B37" s="0" t="n">
        <f aca="false">B36+1</f>
        <v>28</v>
      </c>
      <c r="C37" s="26" t="n">
        <f aca="false">C36+$C$4</f>
        <v>1196</v>
      </c>
      <c r="D37" s="27" t="n">
        <f aca="false">DEGREES(ASIN(Theory!$D$5/('LUT Implementation'!C37)))</f>
        <v>2.01247292424422</v>
      </c>
      <c r="E37" s="28" t="n">
        <f aca="false">1000000*D37/(Theory!$D$7*360)</f>
        <v>169.400077798335</v>
      </c>
      <c r="F37" s="26" t="n">
        <f aca="false">ROUND(E37/($C$3/1000),0)</f>
        <v>6776</v>
      </c>
    </row>
    <row r="38" customFormat="false" ht="15" hidden="false" customHeight="false" outlineLevel="0" collapsed="false">
      <c r="B38" s="0" t="n">
        <f aca="false">B37+1</f>
        <v>29</v>
      </c>
      <c r="C38" s="26" t="n">
        <f aca="false">C37+$C$4</f>
        <v>1228</v>
      </c>
      <c r="D38" s="27" t="n">
        <f aca="false">DEGREES(ASIN(Theory!$D$5/('LUT Implementation'!C38)))</f>
        <v>1.96000989279575</v>
      </c>
      <c r="E38" s="28" t="n">
        <f aca="false">1000000*D38/(Theory!$D$7*360)</f>
        <v>164.98399771008</v>
      </c>
      <c r="F38" s="26" t="n">
        <f aca="false">ROUND(E38/($C$3/1000),0)</f>
        <v>6599</v>
      </c>
    </row>
    <row r="39" customFormat="false" ht="15" hidden="false" customHeight="false" outlineLevel="0" collapsed="false">
      <c r="B39" s="0" t="n">
        <f aca="false">B38+1</f>
        <v>30</v>
      </c>
      <c r="C39" s="26" t="n">
        <f aca="false">C38+$C$4</f>
        <v>1260</v>
      </c>
      <c r="D39" s="27" t="n">
        <f aca="false">DEGREES(ASIN(Theory!$D$5/('LUT Implementation'!C39)))</f>
        <v>1.91021317170993</v>
      </c>
      <c r="E39" s="28" t="n">
        <f aca="false">1000000*D39/(Theory!$D$7*360)</f>
        <v>160.792354521038</v>
      </c>
      <c r="F39" s="26" t="n">
        <f aca="false">ROUND(E39/($C$3/1000),0)</f>
        <v>6432</v>
      </c>
    </row>
    <row r="40" customFormat="false" ht="15" hidden="false" customHeight="false" outlineLevel="0" collapsed="false">
      <c r="B40" s="0" t="n">
        <f aca="false">B39+1</f>
        <v>31</v>
      </c>
      <c r="C40" s="26" t="n">
        <f aca="false">C39+$C$4</f>
        <v>1292</v>
      </c>
      <c r="D40" s="27" t="n">
        <f aca="false">DEGREES(ASIN(Theory!$D$5/('LUT Implementation'!C40)))</f>
        <v>1.86288449976463</v>
      </c>
      <c r="E40" s="28" t="n">
        <f aca="false">1000000*D40/(Theory!$D$7*360)</f>
        <v>156.808459576147</v>
      </c>
      <c r="F40" s="26" t="n">
        <f aca="false">ROUND(E40/($C$3/1000),0)</f>
        <v>6272</v>
      </c>
    </row>
    <row r="41" customFormat="false" ht="15" hidden="false" customHeight="false" outlineLevel="0" collapsed="false">
      <c r="B41" s="0" t="n">
        <f aca="false">B40+1</f>
        <v>32</v>
      </c>
      <c r="C41" s="26" t="n">
        <f aca="false">C40+$C$4</f>
        <v>1324</v>
      </c>
      <c r="D41" s="27" t="n">
        <f aca="false">DEGREES(ASIN(Theory!$D$5/('LUT Implementation'!C41)))</f>
        <v>1.8178447999244</v>
      </c>
      <c r="E41" s="28" t="n">
        <f aca="false">1000000*D41/(Theory!$D$7*360)</f>
        <v>153.017239050876</v>
      </c>
      <c r="F41" s="26" t="n">
        <f aca="false">ROUND(E41/($C$3/1000),0)</f>
        <v>6121</v>
      </c>
    </row>
    <row r="42" customFormat="false" ht="15" hidden="false" customHeight="false" outlineLevel="0" collapsed="false">
      <c r="B42" s="0" t="n">
        <f aca="false">B41+1</f>
        <v>33</v>
      </c>
      <c r="C42" s="26" t="n">
        <f aca="false">C41+$C$4</f>
        <v>1356</v>
      </c>
      <c r="D42" s="27" t="n">
        <f aca="false">DEGREES(ASIN(Theory!$D$5/('LUT Implementation'!C42)))</f>
        <v>1.77493191340352</v>
      </c>
      <c r="E42" s="28" t="n">
        <f aca="false">1000000*D42/(Theory!$D$7*360)</f>
        <v>149.405043215785</v>
      </c>
      <c r="F42" s="26" t="n">
        <f aca="false">ROUND(E42/($C$3/1000),0)</f>
        <v>5976</v>
      </c>
    </row>
    <row r="43" customFormat="false" ht="15" hidden="false" customHeight="false" outlineLevel="0" collapsed="false">
      <c r="B43" s="0" t="n">
        <f aca="false">B42+1</f>
        <v>34</v>
      </c>
      <c r="C43" s="26" t="n">
        <f aca="false">C42+$C$4</f>
        <v>1388</v>
      </c>
      <c r="D43" s="27" t="n">
        <f aca="false">DEGREES(ASIN(Theory!$D$5/('LUT Implementation'!C43)))</f>
        <v>1.73399864753398</v>
      </c>
      <c r="E43" s="28" t="n">
        <f aca="false">1000000*D43/(Theory!$D$7*360)</f>
        <v>145.959482115655</v>
      </c>
      <c r="F43" s="26" t="n">
        <f aca="false">ROUND(E43/($C$3/1000),0)</f>
        <v>5838</v>
      </c>
    </row>
    <row r="44" customFormat="false" ht="15" hidden="false" customHeight="false" outlineLevel="0" collapsed="false">
      <c r="B44" s="0" t="n">
        <f aca="false">B43+1</f>
        <v>35</v>
      </c>
      <c r="C44" s="26" t="n">
        <f aca="false">C43+$C$4</f>
        <v>1420</v>
      </c>
      <c r="D44" s="27" t="n">
        <f aca="false">DEGREES(ASIN(Theory!$D$5/('LUT Implementation'!C44)))</f>
        <v>1.69491108787391</v>
      </c>
      <c r="E44" s="28" t="n">
        <f aca="false">1000000*D44/(Theory!$D$7*360)</f>
        <v>142.66928349107</v>
      </c>
      <c r="F44" s="26" t="n">
        <f aca="false">ROUND(E44/($C$3/1000),0)</f>
        <v>5707</v>
      </c>
    </row>
    <row r="45" customFormat="false" ht="15" hidden="false" customHeight="false" outlineLevel="0" collapsed="false">
      <c r="B45" s="0" t="n">
        <f aca="false">B44+1</f>
        <v>36</v>
      </c>
      <c r="C45" s="26" t="n">
        <f aca="false">C44+$C$4</f>
        <v>1452</v>
      </c>
      <c r="D45" s="27" t="n">
        <f aca="false">DEGREES(ASIN(Theory!$D$5/('LUT Implementation'!C45)))</f>
        <v>1.65754713374253</v>
      </c>
      <c r="E45" s="28" t="n">
        <f aca="false">1000000*D45/(Theory!$D$7*360)</f>
        <v>139.524169506947</v>
      </c>
      <c r="F45" s="26" t="n">
        <f aca="false">ROUND(E45/($C$3/1000),0)</f>
        <v>5581</v>
      </c>
    </row>
    <row r="46" customFormat="false" ht="15" hidden="false" customHeight="false" outlineLevel="0" collapsed="false">
      <c r="B46" s="0" t="n">
        <f aca="false">B45+1</f>
        <v>37</v>
      </c>
      <c r="C46" s="26" t="n">
        <f aca="false">C45+$C$4</f>
        <v>1484</v>
      </c>
      <c r="D46" s="27" t="n">
        <f aca="false">DEGREES(ASIN(Theory!$D$5/('LUT Implementation'!C46)))</f>
        <v>1.6217952234176</v>
      </c>
      <c r="E46" s="28" t="n">
        <f aca="false">1000000*D46/(Theory!$D$7*360)</f>
        <v>136.514749445926</v>
      </c>
      <c r="F46" s="26" t="n">
        <f aca="false">ROUND(E46/($C$3/1000),0)</f>
        <v>5461</v>
      </c>
    </row>
    <row r="47" customFormat="false" ht="15" hidden="false" customHeight="false" outlineLevel="0" collapsed="false">
      <c r="B47" s="0" t="n">
        <f aca="false">B46+1</f>
        <v>38</v>
      </c>
      <c r="C47" s="26" t="n">
        <f aca="false">C46+$C$4</f>
        <v>1516</v>
      </c>
      <c r="D47" s="27" t="n">
        <f aca="false">DEGREES(ASIN(Theory!$D$5/('LUT Implementation'!C47)))</f>
        <v>1.58755322094046</v>
      </c>
      <c r="E47" s="28" t="n">
        <f aca="false">1000000*D47/(Theory!$D$7*360)</f>
        <v>133.632426005089</v>
      </c>
      <c r="F47" s="26" t="n">
        <f aca="false">ROUND(E47/($C$3/1000),0)</f>
        <v>5345</v>
      </c>
    </row>
    <row r="48" customFormat="false" ht="15" hidden="false" customHeight="false" outlineLevel="0" collapsed="false">
      <c r="B48" s="0" t="n">
        <f aca="false">B47+1</f>
        <v>39</v>
      </c>
      <c r="C48" s="26" t="n">
        <f aca="false">C47+$C$4</f>
        <v>1548</v>
      </c>
      <c r="D48" s="27" t="n">
        <f aca="false">DEGREES(ASIN(Theory!$D$5/('LUT Implementation'!C48)))</f>
        <v>1.55472744111854</v>
      </c>
      <c r="E48" s="28" t="n">
        <f aca="false">1000000*D48/(Theory!$D$7*360)</f>
        <v>130.869313225466</v>
      </c>
      <c r="F48" s="26" t="n">
        <f aca="false">ROUND(E48/($C$3/1000),0)</f>
        <v>5235</v>
      </c>
    </row>
    <row r="49" customFormat="false" ht="15" hidden="false" customHeight="false" outlineLevel="0" collapsed="false">
      <c r="B49" s="0" t="n">
        <f aca="false">B48+1</f>
        <v>40</v>
      </c>
      <c r="C49" s="26" t="n">
        <f aca="false">C48+$C$4</f>
        <v>1580</v>
      </c>
      <c r="D49" s="27" t="n">
        <f aca="false">DEGREES(ASIN(Theory!$D$5/('LUT Implementation'!C49)))</f>
        <v>1.52323179311297</v>
      </c>
      <c r="E49" s="28" t="n">
        <f aca="false">1000000*D49/(Theory!$D$7*360)</f>
        <v>128.218164403448</v>
      </c>
      <c r="F49" s="26" t="n">
        <f aca="false">ROUND(E49/($C$3/1000),0)</f>
        <v>5129</v>
      </c>
    </row>
    <row r="50" customFormat="false" ht="15" hidden="false" customHeight="false" outlineLevel="0" collapsed="false">
      <c r="B50" s="0" t="n">
        <f aca="false">B49+1</f>
        <v>41</v>
      </c>
      <c r="C50" s="26" t="n">
        <f aca="false">C49+$C$4</f>
        <v>1612</v>
      </c>
      <c r="D50" s="27" t="n">
        <f aca="false">DEGREES(ASIN(Theory!$D$5/('LUT Implementation'!C50)))</f>
        <v>1.49298702611677</v>
      </c>
      <c r="E50" s="28" t="n">
        <f aca="false">1000000*D50/(Theory!$D$7*360)</f>
        <v>125.672308595688</v>
      </c>
      <c r="F50" s="26" t="n">
        <f aca="false">ROUND(E50/($C$3/1000),0)</f>
        <v>5027</v>
      </c>
    </row>
    <row r="51" customFormat="false" ht="15" hidden="false" customHeight="false" outlineLevel="0" collapsed="false">
      <c r="B51" s="0" t="n">
        <f aca="false">B50+1</f>
        <v>42</v>
      </c>
      <c r="C51" s="26" t="n">
        <f aca="false">C50+$C$4</f>
        <v>1644</v>
      </c>
      <c r="D51" s="27" t="n">
        <f aca="false">DEGREES(ASIN(Theory!$D$5/('LUT Implementation'!C51)))</f>
        <v>1.46392006320054</v>
      </c>
      <c r="E51" s="28" t="n">
        <f aca="false">1000000*D51/(Theory!$D$7*360)</f>
        <v>123.2255945455</v>
      </c>
      <c r="F51" s="26" t="n">
        <f aca="false">ROUND(E51/($C$3/1000),0)</f>
        <v>4929</v>
      </c>
    </row>
    <row r="52" customFormat="false" ht="15" hidden="false" customHeight="false" outlineLevel="0" collapsed="false">
      <c r="B52" s="0" t="n">
        <f aca="false">B51+1</f>
        <v>43</v>
      </c>
      <c r="C52" s="26" t="n">
        <f aca="false">C51+$C$4</f>
        <v>1676</v>
      </c>
      <c r="D52" s="27" t="n">
        <f aca="false">DEGREES(ASIN(Theory!$D$5/('LUT Implementation'!C52)))</f>
        <v>1.4359634115312</v>
      </c>
      <c r="E52" s="28" t="n">
        <f aca="false">1000000*D52/(Theory!$D$7*360)</f>
        <v>120.87234103798</v>
      </c>
      <c r="F52" s="26" t="n">
        <f aca="false">ROUND(E52/($C$3/1000),0)</f>
        <v>4835</v>
      </c>
    </row>
    <row r="53" customFormat="false" ht="15" hidden="false" customHeight="false" outlineLevel="0" collapsed="false">
      <c r="B53" s="0" t="n">
        <f aca="false">B52+1</f>
        <v>44</v>
      </c>
      <c r="C53" s="26" t="n">
        <f aca="false">C52+$C$4</f>
        <v>1708</v>
      </c>
      <c r="D53" s="27" t="n">
        <f aca="false">DEGREES(ASIN(Theory!$D$5/('LUT Implementation'!C53)))</f>
        <v>1.40905463893902</v>
      </c>
      <c r="E53" s="28" t="n">
        <f aca="false">1000000*D53/(Theory!$D$7*360)</f>
        <v>118.607292839985</v>
      </c>
      <c r="F53" s="26" t="n">
        <f aca="false">ROUND(E53/($C$3/1000),0)</f>
        <v>4744</v>
      </c>
    </row>
    <row r="54" customFormat="false" ht="15" hidden="false" customHeight="false" outlineLevel="0" collapsed="false">
      <c r="B54" s="0" t="n">
        <f aca="false">B53+1</f>
        <v>45</v>
      </c>
      <c r="C54" s="26" t="n">
        <f aca="false">C53+$C$4</f>
        <v>1740</v>
      </c>
      <c r="D54" s="27" t="n">
        <f aca="false">DEGREES(ASIN(Theory!$D$5/('LUT Implementation'!C54)))</f>
        <v>1.3831359082845</v>
      </c>
      <c r="E54" s="28" t="n">
        <f aca="false">1000000*D54/(Theory!$D$7*360)</f>
        <v>116.42558150543</v>
      </c>
      <c r="F54" s="26" t="n">
        <f aca="false">ROUND(E54/($C$3/1000),0)</f>
        <v>4657</v>
      </c>
    </row>
    <row r="55" customFormat="false" ht="15" hidden="false" customHeight="false" outlineLevel="0" collapsed="false">
      <c r="B55" s="0" t="n">
        <f aca="false">B54+1</f>
        <v>46</v>
      </c>
      <c r="C55" s="26" t="n">
        <f aca="false">C54+$C$4</f>
        <v>1772</v>
      </c>
      <c r="D55" s="27" t="n">
        <f aca="false">DEGREES(ASIN(Theory!$D$5/('LUT Implementation'!C55)))</f>
        <v>1.3581535623126</v>
      </c>
      <c r="E55" s="28" t="n">
        <f aca="false">1000000*D55/(Theory!$D$7*360)</f>
        <v>114.322690430353</v>
      </c>
      <c r="F55" s="26" t="n">
        <f aca="false">ROUND(E55/($C$3/1000),0)</f>
        <v>4573</v>
      </c>
    </row>
    <row r="56" customFormat="false" ht="15" hidden="false" customHeight="false" outlineLevel="0" collapsed="false">
      <c r="B56" s="0" t="n">
        <f aca="false">B55+1</f>
        <v>47</v>
      </c>
      <c r="C56" s="26" t="n">
        <f aca="false">C55+$C$4</f>
        <v>1804</v>
      </c>
      <c r="D56" s="27" t="n">
        <f aca="false">DEGREES(ASIN(Theory!$D$5/('LUT Implementation'!C56)))</f>
        <v>1.33405775272055</v>
      </c>
      <c r="E56" s="28" t="n">
        <f aca="false">1000000*D56/(Theory!$D$7*360)</f>
        <v>112.294423629676</v>
      </c>
      <c r="F56" s="26" t="n">
        <f aca="false">ROUND(E56/($C$3/1000),0)</f>
        <v>4492</v>
      </c>
    </row>
    <row r="57" customFormat="false" ht="15" hidden="false" customHeight="false" outlineLevel="0" collapsed="false">
      <c r="B57" s="0" t="n">
        <f aca="false">B56+1</f>
        <v>48</v>
      </c>
      <c r="C57" s="26" t="n">
        <f aca="false">C56+$C$4</f>
        <v>1836</v>
      </c>
      <c r="D57" s="27" t="n">
        <f aca="false">DEGREES(ASIN(Theory!$D$5/('LUT Implementation'!C57)))</f>
        <v>1.3108021080411</v>
      </c>
      <c r="E57" s="28" t="n">
        <f aca="false">1000000*D57/(Theory!$D$7*360)</f>
        <v>110.336877781237</v>
      </c>
      <c r="F57" s="26" t="n">
        <f aca="false">ROUND(E57/($C$3/1000),0)</f>
        <v>4413</v>
      </c>
    </row>
    <row r="58" customFormat="false" ht="15" hidden="false" customHeight="false" outlineLevel="0" collapsed="false">
      <c r="B58" s="0" t="n">
        <f aca="false">B57+1</f>
        <v>49</v>
      </c>
      <c r="C58" s="26" t="n">
        <f aca="false">C57+$C$4</f>
        <v>1868</v>
      </c>
      <c r="D58" s="27" t="n">
        <f aca="false">DEGREES(ASIN(Theory!$D$5/('LUT Implementation'!C58)))</f>
        <v>1.28834343568317</v>
      </c>
      <c r="E58" s="28" t="n">
        <f aca="false">1000000*D58/(Theory!$D$7*360)</f>
        <v>108.446417145048</v>
      </c>
      <c r="F58" s="26" t="n">
        <f aca="false">ROUND(E58/($C$3/1000),0)</f>
        <v>4338</v>
      </c>
    </row>
    <row r="59" customFormat="false" ht="15" hidden="false" customHeight="false" outlineLevel="0" collapsed="false">
      <c r="B59" s="0" t="n">
        <f aca="false">B58+1</f>
        <v>50</v>
      </c>
      <c r="C59" s="26" t="n">
        <f aca="false">C58+$C$4</f>
        <v>1900</v>
      </c>
      <c r="D59" s="27" t="n">
        <f aca="false">DEGREES(ASIN(Theory!$D$5/('LUT Implementation'!C59)))</f>
        <v>1.2666414541002</v>
      </c>
      <c r="E59" s="28" t="n">
        <f aca="false">1000000*D59/(Theory!$D$7*360)</f>
        <v>106.619651018535</v>
      </c>
      <c r="F59" s="26" t="n">
        <f aca="false">ROUND(E59/($C$3/1000),0)</f>
        <v>4265</v>
      </c>
    </row>
    <row r="60" customFormat="false" ht="15" hidden="false" customHeight="false" outlineLevel="0" collapsed="false">
      <c r="B60" s="0" t="n">
        <f aca="false">B59+1</f>
        <v>51</v>
      </c>
      <c r="C60" s="26" t="n">
        <f aca="false">C59+$C$4</f>
        <v>1932</v>
      </c>
      <c r="D60" s="27" t="n">
        <f aca="false">DEGREES(ASIN(Theory!$D$5/('LUT Implementation'!C60)))</f>
        <v>1.24565855159082</v>
      </c>
      <c r="E60" s="28" t="n">
        <f aca="false">1000000*D60/(Theory!$D$7*360)</f>
        <v>104.853413433571</v>
      </c>
      <c r="F60" s="26" t="n">
        <f aca="false">ROUND(E60/($C$3/1000),0)</f>
        <v>4194</v>
      </c>
    </row>
    <row r="61" customFormat="false" ht="15" hidden="false" customHeight="false" outlineLevel="0" collapsed="false">
      <c r="B61" s="0" t="n">
        <f aca="false">B60+1</f>
        <v>52</v>
      </c>
      <c r="C61" s="26" t="n">
        <f aca="false">C60+$C$4</f>
        <v>1964</v>
      </c>
      <c r="D61" s="27" t="n">
        <f aca="false">DEGREES(ASIN(Theory!$D$5/('LUT Implementation'!C61)))</f>
        <v>1.22535956869231</v>
      </c>
      <c r="E61" s="28" t="n">
        <f aca="false">1000000*D61/(Theory!$D$7*360)</f>
        <v>103.14474483942</v>
      </c>
      <c r="F61" s="26" t="n">
        <f aca="false">ROUND(E61/($C$3/1000),0)</f>
        <v>4126</v>
      </c>
    </row>
    <row r="62" customFormat="false" ht="15" hidden="false" customHeight="false" outlineLevel="0" collapsed="false">
      <c r="B62" s="0" t="n">
        <f aca="false">B61+1</f>
        <v>53</v>
      </c>
      <c r="C62" s="26" t="n">
        <f aca="false">C61+$C$4</f>
        <v>1996</v>
      </c>
      <c r="D62" s="27" t="n">
        <f aca="false">DEGREES(ASIN(Theory!$D$5/('LUT Implementation'!C62)))</f>
        <v>1.20571160151756</v>
      </c>
      <c r="E62" s="28" t="n">
        <f aca="false">1000000*D62/(Theory!$D$7*360)</f>
        <v>101.490875548616</v>
      </c>
      <c r="F62" s="26" t="n">
        <f aca="false">ROUND(E62/($C$3/1000),0)</f>
        <v>4060</v>
      </c>
    </row>
    <row r="63" customFormat="false" ht="15" hidden="false" customHeight="false" outlineLevel="0" collapsed="false">
      <c r="B63" s="0" t="n">
        <f aca="false">B62+1</f>
        <v>54</v>
      </c>
      <c r="C63" s="26" t="n">
        <f aca="false">C62+$C$4</f>
        <v>2028</v>
      </c>
      <c r="D63" s="27" t="n">
        <f aca="false">DEGREES(ASIN(Theory!$D$5/('LUT Implementation'!C63)))</f>
        <v>1.18668382372076</v>
      </c>
      <c r="E63" s="28" t="n">
        <f aca="false">1000000*D63/(Theory!$D$7*360)</f>
        <v>99.8892107509058</v>
      </c>
      <c r="F63" s="26" t="n">
        <f aca="false">ROUND(E63/($C$3/1000),0)</f>
        <v>3996</v>
      </c>
    </row>
    <row r="64" customFormat="false" ht="15" hidden="false" customHeight="false" outlineLevel="0" collapsed="false">
      <c r="B64" s="0" t="n">
        <f aca="false">B63+1</f>
        <v>55</v>
      </c>
      <c r="C64" s="26" t="n">
        <f aca="false">C63+$C$4</f>
        <v>2060</v>
      </c>
      <c r="D64" s="27" t="n">
        <f aca="false">DEGREES(ASIN(Theory!$D$5/('LUT Implementation'!C64)))</f>
        <v>1.16824732506515</v>
      </c>
      <c r="E64" s="28" t="n">
        <f aca="false">1000000*D64/(Theory!$D$7*360)</f>
        <v>98.3373169246758</v>
      </c>
      <c r="F64" s="26" t="n">
        <f aca="false">ROUND(E64/($C$3/1000),0)</f>
        <v>3933</v>
      </c>
    </row>
    <row r="65" customFormat="false" ht="15" hidden="false" customHeight="false" outlineLevel="0" collapsed="false">
      <c r="B65" s="0" t="n">
        <f aca="false">B64+1</f>
        <v>56</v>
      </c>
      <c r="C65" s="26" t="n">
        <f aca="false">C64+$C$4</f>
        <v>2092</v>
      </c>
      <c r="D65" s="27" t="n">
        <f aca="false">DEGREES(ASIN(Theory!$D$5/('LUT Implementation'!C65)))</f>
        <v>1.15037496481391</v>
      </c>
      <c r="E65" s="28" t="n">
        <f aca="false">1000000*D65/(Theory!$D$7*360)</f>
        <v>96.8329094961203</v>
      </c>
      <c r="F65" s="26" t="n">
        <f aca="false">ROUND(E65/($C$3/1000),0)</f>
        <v>3873</v>
      </c>
    </row>
    <row r="66" customFormat="false" ht="15" hidden="false" customHeight="false" outlineLevel="0" collapsed="false">
      <c r="B66" s="0" t="n">
        <f aca="false">B65+1</f>
        <v>57</v>
      </c>
      <c r="C66" s="26" t="n">
        <f aca="false">C65+$C$4</f>
        <v>2124</v>
      </c>
      <c r="D66" s="27" t="n">
        <f aca="false">DEGREES(ASIN(Theory!$D$5/('LUT Implementation'!C66)))</f>
        <v>1.13304123838029</v>
      </c>
      <c r="E66" s="28" t="n">
        <f aca="false">1000000*D66/(Theory!$D$7*360)</f>
        <v>95.3738416145028</v>
      </c>
      <c r="F66" s="26" t="n">
        <f aca="false">ROUND(E66/($C$3/1000),0)</f>
        <v>3815</v>
      </c>
    </row>
    <row r="67" customFormat="false" ht="15" hidden="false" customHeight="false" outlineLevel="0" collapsed="false">
      <c r="B67" s="0" t="n">
        <f aca="false">B66+1</f>
        <v>58</v>
      </c>
      <c r="C67" s="26" t="n">
        <f aca="false">C66+$C$4</f>
        <v>2156</v>
      </c>
      <c r="D67" s="27" t="n">
        <f aca="false">DEGREES(ASIN(Theory!$D$5/('LUT Implementation'!C67)))</f>
        <v>1.11622215585854</v>
      </c>
      <c r="E67" s="28" t="n">
        <f aca="false">1000000*D67/(Theory!$D$7*360)</f>
        <v>93.9580939274867</v>
      </c>
      <c r="F67" s="26" t="n">
        <f aca="false">ROUND(E67/($C$3/1000),0)</f>
        <v>3758</v>
      </c>
    </row>
    <row r="68" customFormat="false" ht="15" hidden="false" customHeight="false" outlineLevel="0" collapsed="false">
      <c r="B68" s="0" t="n">
        <f aca="false">B67+1</f>
        <v>59</v>
      </c>
      <c r="C68" s="26" t="n">
        <f aca="false">C67+$C$4</f>
        <v>2188</v>
      </c>
      <c r="D68" s="27" t="n">
        <f aca="false">DEGREES(ASIN(Theory!$D$5/('LUT Implementation'!C68)))</f>
        <v>1.09989513121869</v>
      </c>
      <c r="E68" s="28" t="n">
        <f aca="false">1000000*D68/(Theory!$D$7*360)</f>
        <v>92.5837652540986</v>
      </c>
      <c r="F68" s="26" t="n">
        <f aca="false">ROUND(E68/($C$3/1000),0)</f>
        <v>3703</v>
      </c>
    </row>
    <row r="69" customFormat="false" ht="15" hidden="false" customHeight="false" outlineLevel="0" collapsed="false">
      <c r="B69" s="0" t="n">
        <f aca="false">B68+1</f>
        <v>60</v>
      </c>
      <c r="C69" s="26" t="n">
        <f aca="false">C68+$C$4</f>
        <v>2220</v>
      </c>
      <c r="D69" s="27" t="n">
        <f aca="false">DEGREES(ASIN(Theory!$D$5/('LUT Implementation'!C69)))</f>
        <v>1.08403888108871</v>
      </c>
      <c r="E69" s="28" t="n">
        <f aca="false">1000000*D69/(Theory!$D$7*360)</f>
        <v>91.2490640647065</v>
      </c>
      <c r="F69" s="26" t="n">
        <f aca="false">ROUND(E69/($C$3/1000),0)</f>
        <v>3650</v>
      </c>
    </row>
    <row r="70" customFormat="false" ht="15" hidden="false" customHeight="false" outlineLevel="0" collapsed="false">
      <c r="B70" s="0" t="n">
        <f aca="false">B69+1</f>
        <v>61</v>
      </c>
      <c r="C70" s="26" t="n">
        <f aca="false">C69+$C$4</f>
        <v>2252</v>
      </c>
      <c r="D70" s="27" t="n">
        <f aca="false">DEGREES(ASIN(Theory!$D$5/('LUT Implementation'!C70)))</f>
        <v>1.06863333216991</v>
      </c>
      <c r="E70" s="28" t="n">
        <f aca="false">1000000*D70/(Theory!$D$7*360)</f>
        <v>89.9523006877031</v>
      </c>
      <c r="F70" s="26" t="n">
        <f aca="false">ROUND(E70/($C$3/1000),0)</f>
        <v>3598</v>
      </c>
    </row>
    <row r="71" customFormat="false" ht="15" hidden="false" customHeight="false" outlineLevel="0" collapsed="false">
      <c r="B71" s="0" t="n">
        <f aca="false">B70+1</f>
        <v>62</v>
      </c>
      <c r="C71" s="26" t="n">
        <f aca="false">C70+$C$4</f>
        <v>2284</v>
      </c>
      <c r="D71" s="27" t="n">
        <f aca="false">DEGREES(ASIN(Theory!$D$5/('LUT Implementation'!C71)))</f>
        <v>1.05365953643848</v>
      </c>
      <c r="E71" s="28" t="n">
        <f aca="false">1000000*D71/(Theory!$D$7*360)</f>
        <v>88.6918801715889</v>
      </c>
      <c r="F71" s="26" t="n">
        <f aca="false">ROUND(E71/($C$3/1000),0)</f>
        <v>3548</v>
      </c>
    </row>
    <row r="72" customFormat="false" ht="15" hidden="false" customHeight="false" outlineLevel="0" collapsed="false">
      <c r="B72" s="0" t="n">
        <f aca="false">B71+1</f>
        <v>63</v>
      </c>
      <c r="C72" s="26" t="n">
        <f aca="false">C71+$C$4</f>
        <v>2316</v>
      </c>
      <c r="D72" s="27" t="n">
        <f aca="false">DEGREES(ASIN(Theory!$D$5/('LUT Implementation'!C72)))</f>
        <v>1.03909959337977</v>
      </c>
      <c r="E72" s="28" t="n">
        <f aca="false">1000000*D72/(Theory!$D$7*360)</f>
        <v>87.4662957390377</v>
      </c>
      <c r="F72" s="26" t="n">
        <f aca="false">ROUND(E72/($C$3/1000),0)</f>
        <v>3499</v>
      </c>
    </row>
    <row r="73" customFormat="false" ht="15" hidden="false" customHeight="false" outlineLevel="0" collapsed="false">
      <c r="B73" s="0" t="n">
        <f aca="false">B72+1</f>
        <v>64</v>
      </c>
      <c r="C73" s="26" t="n">
        <f aca="false">C72+$C$4</f>
        <v>2348</v>
      </c>
      <c r="D73" s="27" t="n">
        <f aca="false">DEGREES(ASIN(Theory!$D$5/('LUT Implementation'!C73)))</f>
        <v>1.02493657858412</v>
      </c>
      <c r="E73" s="28" t="n">
        <f aca="false">1000000*D73/(Theory!$D$7*360)</f>
        <v>86.2741227764413</v>
      </c>
      <c r="F73" s="26" t="n">
        <f aca="false">ROUND(E73/($C$3/1000),0)</f>
        <v>3451</v>
      </c>
    </row>
    <row r="74" customFormat="false" ht="15" hidden="false" customHeight="false" outlineLevel="0" collapsed="false">
      <c r="B74" s="0" t="n">
        <f aca="false">B73+1</f>
        <v>65</v>
      </c>
      <c r="C74" s="26" t="n">
        <f aca="false">C73+$C$4</f>
        <v>2380</v>
      </c>
      <c r="D74" s="27" t="n">
        <f aca="false">DEGREES(ASIN(Theory!$D$5/('LUT Implementation'!C74)))</f>
        <v>1.01115447810518</v>
      </c>
      <c r="E74" s="28" t="n">
        <f aca="false">1000000*D74/(Theory!$D$7*360)</f>
        <v>85.1140133085172</v>
      </c>
      <c r="F74" s="26" t="n">
        <f aca="false">ROUND(E74/($C$3/1000),0)</f>
        <v>3405</v>
      </c>
    </row>
    <row r="75" customFormat="false" ht="15" hidden="false" customHeight="false" outlineLevel="0" collapsed="false">
      <c r="B75" s="0" t="n">
        <f aca="false">B74+1</f>
        <v>66</v>
      </c>
      <c r="C75" s="26" t="n">
        <f aca="false">C74+$C$4</f>
        <v>2412</v>
      </c>
      <c r="D75" s="27" t="n">
        <f aca="false">DEGREES(ASIN(Theory!$D$5/('LUT Implementation'!C75)))</f>
        <v>0.997738128045365</v>
      </c>
      <c r="E75" s="28" t="n">
        <f aca="false">1000000*D75/(Theory!$D$7*360)</f>
        <v>83.9846909129095</v>
      </c>
      <c r="F75" s="26" t="n">
        <f aca="false">ROUND(E75/($C$3/1000),0)</f>
        <v>3359</v>
      </c>
    </row>
    <row r="76" customFormat="false" ht="15" hidden="false" customHeight="false" outlineLevel="0" collapsed="false">
      <c r="B76" s="0" t="n">
        <f aca="false">B75+1</f>
        <v>67</v>
      </c>
      <c r="C76" s="26" t="n">
        <f aca="false">C75+$C$4</f>
        <v>2444</v>
      </c>
      <c r="D76" s="27" t="n">
        <f aca="false">DEGREES(ASIN(Theory!$D$5/('LUT Implementation'!C76)))</f>
        <v>0.98467315888916</v>
      </c>
      <c r="E76" s="28" t="n">
        <f aca="false">1000000*D76/(Theory!$D$7*360)</f>
        <v>82.8849460344411</v>
      </c>
      <c r="F76" s="26" t="n">
        <f aca="false">ROUND(E76/($C$3/1000),0)</f>
        <v>3315</v>
      </c>
    </row>
    <row r="77" customFormat="false" ht="15" hidden="false" customHeight="false" outlineLevel="0" collapsed="false">
      <c r="B77" s="0" t="n">
        <f aca="false">B76+1</f>
        <v>68</v>
      </c>
      <c r="C77" s="26" t="n">
        <f aca="false">C76+$C$4</f>
        <v>2476</v>
      </c>
      <c r="D77" s="27" t="n">
        <f aca="false">DEGREES(ASIN(Theory!$D$5/('LUT Implementation'!C77)))</f>
        <v>0.971945944154619</v>
      </c>
      <c r="E77" s="28" t="n">
        <f aca="false">1000000*D77/(Theory!$D$7*360)</f>
        <v>81.8136316628467</v>
      </c>
      <c r="F77" s="26" t="n">
        <f aca="false">ROUND(E77/($C$3/1000),0)</f>
        <v>3273</v>
      </c>
    </row>
    <row r="78" customFormat="false" ht="15" hidden="false" customHeight="false" outlineLevel="0" collapsed="false">
      <c r="B78" s="0" t="n">
        <f aca="false">B77+1</f>
        <v>69</v>
      </c>
      <c r="C78" s="26" t="n">
        <f aca="false">C77+$C$4</f>
        <v>2508</v>
      </c>
      <c r="D78" s="27" t="n">
        <f aca="false">DEGREES(ASIN(Theory!$D$5/('LUT Implementation'!C78)))</f>
        <v>0.959543552977139</v>
      </c>
      <c r="E78" s="28" t="n">
        <f aca="false">1000000*D78/(Theory!$D$7*360)</f>
        <v>80.76965934151</v>
      </c>
      <c r="F78" s="26" t="n">
        <f aca="false">ROUND(E78/($C$3/1000),0)</f>
        <v>3231</v>
      </c>
    </row>
    <row r="79" customFormat="false" ht="15" hidden="false" customHeight="false" outlineLevel="0" collapsed="false">
      <c r="B79" s="0" t="n">
        <f aca="false">B78+1</f>
        <v>70</v>
      </c>
      <c r="C79" s="26" t="n">
        <f aca="false">C78+$C$4</f>
        <v>2540</v>
      </c>
      <c r="D79" s="27" t="n">
        <f aca="false">DEGREES(ASIN(Theory!$D$5/('LUT Implementation'!C79)))</f>
        <v>0.947453706278666</v>
      </c>
      <c r="E79" s="28" t="n">
        <f aca="false">1000000*D79/(Theory!$D$7*360)</f>
        <v>79.7519954780022</v>
      </c>
      <c r="F79" s="26" t="n">
        <f aca="false">ROUND(E79/($C$3/1000),0)</f>
        <v>3190</v>
      </c>
    </row>
    <row r="80" customFormat="false" ht="15" hidden="false" customHeight="false" outlineLevel="0" collapsed="false">
      <c r="B80" s="0" t="n">
        <f aca="false">B79+1</f>
        <v>71</v>
      </c>
      <c r="C80" s="26" t="n">
        <f aca="false">C79+$C$4</f>
        <v>2572</v>
      </c>
      <c r="D80" s="27" t="n">
        <f aca="false">DEGREES(ASIN(Theory!$D$5/('LUT Implementation'!C80)))</f>
        <v>0.935664736209931</v>
      </c>
      <c r="E80" s="28" t="n">
        <f aca="false">1000000*D80/(Theory!$D$7*360)</f>
        <v>78.7596579301289</v>
      </c>
      <c r="F80" s="26" t="n">
        <f aca="false">ROUND(E80/($C$3/1000),0)</f>
        <v>3150</v>
      </c>
    </row>
    <row r="81" customFormat="false" ht="15" hidden="false" customHeight="false" outlineLevel="0" collapsed="false">
      <c r="B81" s="0" t="n">
        <f aca="false">B80+1</f>
        <v>72</v>
      </c>
      <c r="C81" s="26" t="n">
        <f aca="false">C80+$C$4</f>
        <v>2604</v>
      </c>
      <c r="D81" s="27" t="n">
        <f aca="false">DEGREES(ASIN(Theory!$D$5/('LUT Implementation'!C81)))</f>
        <v>0.924165548584056</v>
      </c>
      <c r="E81" s="28" t="n">
        <f aca="false">1000000*D81/(Theory!$D$7*360)</f>
        <v>77.7917128437757</v>
      </c>
      <c r="F81" s="26" t="n">
        <f aca="false">ROUND(E81/($C$3/1000),0)</f>
        <v>3112</v>
      </c>
    </row>
    <row r="82" customFormat="false" ht="15" hidden="false" customHeight="false" outlineLevel="0" collapsed="false">
      <c r="B82" s="0" t="n">
        <f aca="false">B81+1</f>
        <v>73</v>
      </c>
      <c r="C82" s="26" t="n">
        <f aca="false">C81+$C$4</f>
        <v>2636</v>
      </c>
      <c r="D82" s="27" t="n">
        <f aca="false">DEGREES(ASIN(Theory!$D$5/('LUT Implementation'!C82)))</f>
        <v>0.912945588047257</v>
      </c>
      <c r="E82" s="28" t="n">
        <f aca="false">1000000*D82/(Theory!$D$7*360)</f>
        <v>76.8472717211496</v>
      </c>
      <c r="F82" s="26" t="n">
        <f aca="false">ROUND(E82/($C$3/1000),0)</f>
        <v>3074</v>
      </c>
    </row>
    <row r="83" customFormat="false" ht="15" hidden="false" customHeight="false" outlineLevel="0" collapsed="false">
      <c r="B83" s="0" t="n">
        <f aca="false">B82+1</f>
        <v>74</v>
      </c>
      <c r="C83" s="26" t="n">
        <f aca="false">C82+$C$4</f>
        <v>2668</v>
      </c>
      <c r="D83" s="27" t="n">
        <f aca="false">DEGREES(ASIN(Theory!$D$5/('LUT Implementation'!C83)))</f>
        <v>0.901994805756753</v>
      </c>
      <c r="E83" s="28" t="n">
        <f aca="false">1000000*D83/(Theory!$D$7*360)</f>
        <v>75.9254887000634</v>
      </c>
      <c r="F83" s="26" t="n">
        <f aca="false">ROUND(E83/($C$3/1000),0)</f>
        <v>3037</v>
      </c>
    </row>
    <row r="84" customFormat="false" ht="15" hidden="false" customHeight="false" outlineLevel="0" collapsed="false">
      <c r="B84" s="0" t="n">
        <f aca="false">B83+1</f>
        <v>75</v>
      </c>
      <c r="C84" s="26" t="n">
        <f aca="false">C83+$C$4</f>
        <v>2700</v>
      </c>
      <c r="D84" s="27" t="n">
        <f aca="false">DEGREES(ASIN(Theory!$D$5/('LUT Implementation'!C84)))</f>
        <v>0.891303629357805</v>
      </c>
      <c r="E84" s="28" t="n">
        <f aca="false">1000000*D84/(Theory!$D$7*360)</f>
        <v>75.0255580267513</v>
      </c>
      <c r="F84" s="26" t="n">
        <f aca="false">ROUND(E84/($C$3/1000),0)</f>
        <v>3001</v>
      </c>
    </row>
    <row r="85" customFormat="false" ht="15" hidden="false" customHeight="false" outlineLevel="0" collapsed="false">
      <c r="B85" s="0" t="n">
        <f aca="false">B84+1</f>
        <v>76</v>
      </c>
      <c r="C85" s="26" t="n">
        <f aca="false">C84+$C$4</f>
        <v>2732</v>
      </c>
      <c r="D85" s="27" t="n">
        <f aca="false">DEGREES(ASIN(Theory!$D$5/('LUT Implementation'!C85)))</f>
        <v>0.880862935071324</v>
      </c>
      <c r="E85" s="28" t="n">
        <f aca="false">1000000*D85/(Theory!$D$7*360)</f>
        <v>74.1467117063404</v>
      </c>
      <c r="F85" s="26" t="n">
        <f aca="false">ROUND(E85/($C$3/1000),0)</f>
        <v>2966</v>
      </c>
    </row>
    <row r="86" customFormat="false" ht="15" hidden="false" customHeight="false" outlineLevel="0" collapsed="false">
      <c r="B86" s="0" t="n">
        <f aca="false">B85+1</f>
        <v>77</v>
      </c>
      <c r="C86" s="26" t="n">
        <f aca="false">C85+$C$4</f>
        <v>2764</v>
      </c>
      <c r="D86" s="27" t="n">
        <f aca="false">DEGREES(ASIN(Theory!$D$5/('LUT Implementation'!C86)))</f>
        <v>0.870664021720936</v>
      </c>
      <c r="E86" s="28" t="n">
        <f aca="false">1000000*D86/(Theory!$D$7*360)</f>
        <v>73.2882173165771</v>
      </c>
      <c r="F86" s="26" t="n">
        <f aca="false">ROUND(E86/($C$3/1000),0)</f>
        <v>2932</v>
      </c>
    </row>
    <row r="87" customFormat="false" ht="15" hidden="false" customHeight="false" outlineLevel="0" collapsed="false">
      <c r="B87" s="0" t="n">
        <f aca="false">B86+1</f>
        <v>78</v>
      </c>
      <c r="C87" s="26" t="n">
        <f aca="false">C86+$C$4</f>
        <v>2796</v>
      </c>
      <c r="D87" s="27" t="n">
        <f aca="false">DEGREES(ASIN(Theory!$D$5/('LUT Implementation'!C87)))</f>
        <v>0.860698586544087</v>
      </c>
      <c r="E87" s="28" t="n">
        <f aca="false">1000000*D87/(Theory!$D$7*360)</f>
        <v>72.4493759717245</v>
      </c>
      <c r="F87" s="26" t="n">
        <f aca="false">ROUND(E87/($C$3/1000),0)</f>
        <v>2898</v>
      </c>
    </row>
    <row r="88" customFormat="false" ht="15" hidden="false" customHeight="false" outlineLevel="0" collapsed="false">
      <c r="B88" s="0" t="n">
        <f aca="false">B87+1</f>
        <v>79</v>
      </c>
      <c r="C88" s="26" t="n">
        <f aca="false">C87+$C$4</f>
        <v>2828</v>
      </c>
      <c r="D88" s="27" t="n">
        <f aca="false">DEGREES(ASIN(Theory!$D$5/('LUT Implementation'!C88)))</f>
        <v>0.85095870264583</v>
      </c>
      <c r="E88" s="28" t="n">
        <f aca="false">1000000*D88/(Theory!$D$7*360)</f>
        <v>71.6295204247332</v>
      </c>
      <c r="F88" s="26" t="n">
        <f aca="false">ROUND(E88/($C$3/1000),0)</f>
        <v>2865</v>
      </c>
    </row>
    <row r="89" customFormat="false" ht="15" hidden="false" customHeight="false" outlineLevel="0" collapsed="false">
      <c r="B89" s="0" t="n">
        <f aca="false">B88+1</f>
        <v>80</v>
      </c>
      <c r="C89" s="26" t="n">
        <f aca="false">C88+$C$4</f>
        <v>2860</v>
      </c>
      <c r="D89" s="27" t="n">
        <f aca="false">DEGREES(ASIN(Theory!$D$5/('LUT Implementation'!C89)))</f>
        <v>0.841436797966599</v>
      </c>
      <c r="E89" s="28" t="n">
        <f aca="false">1000000*D89/(Theory!$D$7*360)</f>
        <v>70.8280132968518</v>
      </c>
      <c r="F89" s="26" t="n">
        <f aca="false">ROUND(E89/($C$3/1000),0)</f>
        <v>2833</v>
      </c>
    </row>
    <row r="90" customFormat="false" ht="15" hidden="false" customHeight="false" outlineLevel="0" collapsed="false">
      <c r="B90" s="0" t="n">
        <f aca="false">B89+1</f>
        <v>81</v>
      </c>
      <c r="C90" s="26" t="n">
        <f aca="false">C89+$C$4</f>
        <v>2892</v>
      </c>
      <c r="D90" s="27" t="n">
        <f aca="false">DEGREES(ASIN(Theory!$D$5/('LUT Implementation'!C90)))</f>
        <v>0.832125635646663</v>
      </c>
      <c r="E90" s="28" t="n">
        <f aca="false">1000000*D90/(Theory!$D$7*360)</f>
        <v>70.0442454248033</v>
      </c>
      <c r="F90" s="26" t="n">
        <f aca="false">ROUND(E90/($C$3/1000),0)</f>
        <v>2802</v>
      </c>
    </row>
    <row r="91" customFormat="false" ht="15" hidden="false" customHeight="false" outlineLevel="0" collapsed="false">
      <c r="B91" s="0" t="n">
        <f aca="false">B90+1</f>
        <v>82</v>
      </c>
      <c r="C91" s="26" t="n">
        <f aca="false">C90+$C$4</f>
        <v>2924</v>
      </c>
      <c r="D91" s="27" t="n">
        <f aca="false">DEGREES(ASIN(Theory!$D$5/('LUT Implementation'!C91)))</f>
        <v>0.823018295680249</v>
      </c>
      <c r="E91" s="28" t="n">
        <f aca="false">1000000*D91/(Theory!$D$7*360)</f>
        <v>69.2776343165192</v>
      </c>
      <c r="F91" s="26" t="n">
        <f aca="false">ROUND(E91/($C$3/1000),0)</f>
        <v>2771</v>
      </c>
    </row>
    <row r="92" customFormat="false" ht="15" hidden="false" customHeight="false" outlineLevel="0" collapsed="false">
      <c r="B92" s="0" t="n">
        <f aca="false">B91+1</f>
        <v>83</v>
      </c>
      <c r="C92" s="26" t="n">
        <f aca="false">C91+$C$4</f>
        <v>2956</v>
      </c>
      <c r="D92" s="27" t="n">
        <f aca="false">DEGREES(ASIN(Theory!$D$5/('LUT Implementation'!C92)))</f>
        <v>0.814108157761561</v>
      </c>
      <c r="E92" s="28" t="n">
        <f aca="false">1000000*D92/(Theory!$D$7*360)</f>
        <v>68.5276227072021</v>
      </c>
      <c r="F92" s="26" t="n">
        <f aca="false">ROUND(E92/($C$3/1000),0)</f>
        <v>2741</v>
      </c>
    </row>
    <row r="93" customFormat="false" ht="15" hidden="false" customHeight="false" outlineLevel="0" collapsed="false">
      <c r="B93" s="0" t="n">
        <f aca="false">B92+1</f>
        <v>84</v>
      </c>
      <c r="C93" s="26" t="n">
        <f aca="false">C92+$C$4</f>
        <v>2988</v>
      </c>
      <c r="D93" s="27" t="n">
        <f aca="false">DEGREES(ASIN(Theory!$D$5/('LUT Implementation'!C93)))</f>
        <v>0.805388885233329</v>
      </c>
      <c r="E93" s="28" t="n">
        <f aca="false">1000000*D93/(Theory!$D$7*360)</f>
        <v>67.7936772081927</v>
      </c>
      <c r="F93" s="26" t="n">
        <f aca="false">ROUND(E93/($C$3/1000),0)</f>
        <v>2712</v>
      </c>
    </row>
    <row r="94" customFormat="false" ht="15" hidden="false" customHeight="false" outlineLevel="0" collapsed="false">
      <c r="B94" s="0" t="n">
        <f aca="false">B93+1</f>
        <v>85</v>
      </c>
      <c r="C94" s="26" t="n">
        <f aca="false">C93+$C$4</f>
        <v>3020</v>
      </c>
      <c r="D94" s="27" t="n">
        <f aca="false">DEGREES(ASIN(Theory!$D$5/('LUT Implementation'!C94)))</f>
        <v>0.796854410056086</v>
      </c>
      <c r="E94" s="28" t="n">
        <f aca="false">1000000*D94/(Theory!$D$7*360)</f>
        <v>67.0752870417581</v>
      </c>
      <c r="F94" s="26" t="n">
        <f aca="false">ROUND(E94/($C$3/1000),0)</f>
        <v>2683</v>
      </c>
    </row>
    <row r="95" customFormat="false" ht="15" hidden="false" customHeight="false" outlineLevel="0" collapsed="false">
      <c r="B95" s="0" t="n">
        <f aca="false">B94+1</f>
        <v>86</v>
      </c>
      <c r="C95" s="26" t="n">
        <f aca="false">C94+$C$4</f>
        <v>3052</v>
      </c>
      <c r="D95" s="27" t="n">
        <f aca="false">DEGREES(ASIN(Theory!$D$5/('LUT Implementation'!C95)))</f>
        <v>0.788498918723233</v>
      </c>
      <c r="E95" s="28" t="n">
        <f aca="false">1000000*D95/(Theory!$D$7*360)</f>
        <v>66.371962855491</v>
      </c>
      <c r="F95" s="26" t="n">
        <f aca="false">ROUND(E95/($C$3/1000),0)</f>
        <v>2655</v>
      </c>
    </row>
    <row r="96" customFormat="false" ht="15" hidden="false" customHeight="false" outlineLevel="0" collapsed="false">
      <c r="B96" s="0" t="n">
        <f aca="false">B95+1</f>
        <v>87</v>
      </c>
      <c r="C96" s="26" t="n">
        <f aca="false">C95+$C$4</f>
        <v>3084</v>
      </c>
      <c r="D96" s="27" t="n">
        <f aca="false">DEGREES(ASIN(Theory!$D$5/('LUT Implementation'!C96)))</f>
        <v>0.78031683905319</v>
      </c>
      <c r="E96" s="28" t="n">
        <f aca="false">1000000*D96/(Theory!$D$7*360)</f>
        <v>65.6832356105379</v>
      </c>
      <c r="F96" s="26" t="n">
        <f aca="false">ROUND(E96/($C$3/1000),0)</f>
        <v>2627</v>
      </c>
    </row>
    <row r="97" customFormat="false" ht="15" hidden="false" customHeight="false" outlineLevel="0" collapsed="false">
      <c r="B97" s="0" t="n">
        <f aca="false">B96+1</f>
        <v>88</v>
      </c>
      <c r="C97" s="26" t="n">
        <f aca="false">C96+$C$4</f>
        <v>3116</v>
      </c>
      <c r="D97" s="27" t="n">
        <f aca="false">DEGREES(ASIN(Theory!$D$5/('LUT Implementation'!C97)))</f>
        <v>0.77230282779555</v>
      </c>
      <c r="E97" s="28" t="n">
        <f aca="false">1000000*D97/(Theory!$D$7*360)</f>
        <v>65.0086555383459</v>
      </c>
      <c r="F97" s="26" t="n">
        <f aca="false">ROUND(E97/($C$3/1000),0)</f>
        <v>2600</v>
      </c>
    </row>
    <row r="98" customFormat="false" ht="15" hidden="false" customHeight="false" outlineLevel="0" collapsed="false">
      <c r="B98" s="0" t="n">
        <f aca="false">B97+1</f>
        <v>89</v>
      </c>
      <c r="C98" s="26" t="n">
        <f aca="false">C97+$C$4</f>
        <v>3148</v>
      </c>
      <c r="D98" s="27" t="n">
        <f aca="false">DEGREES(ASIN(Theory!$D$5/('LUT Implementation'!C98)))</f>
        <v>0.764451758993321</v>
      </c>
      <c r="E98" s="28" t="n">
        <f aca="false">1000000*D98/(Theory!$D$7*360)</f>
        <v>64.3477911610539</v>
      </c>
      <c r="F98" s="26" t="n">
        <f aca="false">ROUND(E98/($C$3/1000),0)</f>
        <v>2574</v>
      </c>
    </row>
    <row r="99" customFormat="false" ht="15" hidden="false" customHeight="false" outlineLevel="0" collapsed="false">
      <c r="B99" s="0" t="n">
        <f aca="false">B98+1</f>
        <v>90</v>
      </c>
      <c r="C99" s="26" t="n">
        <f aca="false">C98+$C$4</f>
        <v>3180</v>
      </c>
      <c r="D99" s="27" t="n">
        <f aca="false">DEGREES(ASIN(Theory!$D$5/('LUT Implementation'!C99)))</f>
        <v>0.756758713047961</v>
      </c>
      <c r="E99" s="28" t="n">
        <f aca="false">1000000*D99/(Theory!$D$7*360)</f>
        <v>63.7002283710405</v>
      </c>
      <c r="F99" s="26" t="n">
        <f aca="false">ROUND(E99/($C$3/1000),0)</f>
        <v>2548</v>
      </c>
    </row>
    <row r="100" customFormat="false" ht="15" hidden="false" customHeight="false" outlineLevel="0" collapsed="false">
      <c r="B100" s="0" t="n">
        <f aca="false">B99+1</f>
        <v>91</v>
      </c>
      <c r="C100" s="26" t="n">
        <f aca="false">C99+$C$4</f>
        <v>3212</v>
      </c>
      <c r="D100" s="27" t="n">
        <f aca="false">DEGREES(ASIN(Theory!$D$5/('LUT Implementation'!C100)))</f>
        <v>0.749218966438204</v>
      </c>
      <c r="E100" s="28" t="n">
        <f aca="false">1000000*D100/(Theory!$D$7*360)</f>
        <v>63.0655695655054</v>
      </c>
      <c r="F100" s="26" t="n">
        <f aca="false">ROUND(E100/($C$3/1000),0)</f>
        <v>2523</v>
      </c>
    </row>
    <row r="101" customFormat="false" ht="15" hidden="false" customHeight="false" outlineLevel="0" collapsed="false">
      <c r="B101" s="0" t="n">
        <f aca="false">B100+1</f>
        <v>92</v>
      </c>
      <c r="C101" s="26" t="n">
        <f aca="false">C100+$C$4</f>
        <v>3244</v>
      </c>
      <c r="D101" s="27" t="n">
        <f aca="false">DEGREES(ASIN(Theory!$D$5/('LUT Implementation'!C101)))</f>
        <v>0.741827982047505</v>
      </c>
      <c r="E101" s="28" t="n">
        <f aca="false">1000000*D101/(Theory!$D$7*360)</f>
        <v>62.4434328322816</v>
      </c>
      <c r="F101" s="26" t="n">
        <f aca="false">ROUND(E101/($C$3/1000),0)</f>
        <v>2498</v>
      </c>
    </row>
    <row r="102" customFormat="false" ht="15" hidden="false" customHeight="false" outlineLevel="0" collapsed="false">
      <c r="B102" s="0" t="n">
        <f aca="false">B101+1</f>
        <v>93</v>
      </c>
      <c r="C102" s="26" t="n">
        <f aca="false">C101+$C$4</f>
        <v>3276</v>
      </c>
      <c r="D102" s="27" t="n">
        <f aca="false">DEGREES(ASIN(Theory!$D$5/('LUT Implementation'!C102)))</f>
        <v>0.73458140005849</v>
      </c>
      <c r="E102" s="28" t="n">
        <f aca="false">1000000*D102/(Theory!$D$7*360)</f>
        <v>61.8334511833746</v>
      </c>
      <c r="F102" s="26" t="n">
        <f aca="false">ROUND(E102/($C$3/1000),0)</f>
        <v>2473</v>
      </c>
    </row>
    <row r="103" customFormat="false" ht="15" hidden="false" customHeight="false" outlineLevel="0" collapsed="false">
      <c r="B103" s="0" t="n">
        <f aca="false">B102+1</f>
        <v>94</v>
      </c>
      <c r="C103" s="26" t="n">
        <f aca="false">C102+$C$4</f>
        <v>3308</v>
      </c>
      <c r="D103" s="27" t="n">
        <f aca="false">DEGREES(ASIN(Theory!$D$5/('LUT Implementation'!C103)))</f>
        <v>0.727475029376004</v>
      </c>
      <c r="E103" s="28" t="n">
        <f aca="false">1000000*D103/(Theory!$D$7*360)</f>
        <v>61.235271832997</v>
      </c>
      <c r="F103" s="26" t="n">
        <f aca="false">ROUND(E103/($C$3/1000),0)</f>
        <v>2449</v>
      </c>
    </row>
    <row r="104" customFormat="false" ht="15" hidden="false" customHeight="false" outlineLevel="0" collapsed="false">
      <c r="B104" s="0" t="n">
        <f aca="false">B103+1</f>
        <v>95</v>
      </c>
      <c r="C104" s="26" t="n">
        <f aca="false">C103+$C$4</f>
        <v>3340</v>
      </c>
      <c r="D104" s="27" t="n">
        <f aca="false">DEGREES(ASIN(Theory!$D$5/('LUT Implementation'!C104)))</f>
        <v>0.720504839543301</v>
      </c>
      <c r="E104" s="28" t="n">
        <f aca="false">1000000*D104/(Theory!$D$7*360)</f>
        <v>60.6485555171129</v>
      </c>
      <c r="F104" s="26" t="n">
        <f aca="false">ROUND(E104/($C$3/1000),0)</f>
        <v>2426</v>
      </c>
    </row>
    <row r="105" customFormat="false" ht="15" hidden="false" customHeight="false" outlineLevel="0" collapsed="false">
      <c r="B105" s="0" t="n">
        <f aca="false">B104+1</f>
        <v>96</v>
      </c>
      <c r="C105" s="26" t="n">
        <f aca="false">C104+$C$4</f>
        <v>3372</v>
      </c>
      <c r="D105" s="27" t="n">
        <f aca="false">DEGREES(ASIN(Theory!$D$5/('LUT Implementation'!C105)))</f>
        <v>0.713666953118606</v>
      </c>
      <c r="E105" s="28" t="n">
        <f aca="false">1000000*D105/(Theory!$D$7*360)</f>
        <v>60.0729758517345</v>
      </c>
      <c r="F105" s="26" t="n">
        <f aca="false">ROUND(E105/($C$3/1000),0)</f>
        <v>2403</v>
      </c>
    </row>
    <row r="106" customFormat="false" ht="15" hidden="false" customHeight="false" outlineLevel="0" collapsed="false">
      <c r="B106" s="0" t="n">
        <f aca="false">B105+1</f>
        <v>97</v>
      </c>
      <c r="C106" s="26" t="n">
        <f aca="false">C105+$C$4</f>
        <v>3404</v>
      </c>
      <c r="D106" s="27" t="n">
        <f aca="false">DEGREES(ASIN(Theory!$D$5/('LUT Implementation'!C106)))</f>
        <v>0.706957638481748</v>
      </c>
      <c r="E106" s="28" t="n">
        <f aca="false">1000000*D106/(Theory!$D$7*360)</f>
        <v>59.5082187274199</v>
      </c>
      <c r="F106" s="26" t="n">
        <f aca="false">ROUND(E106/($C$3/1000),0)</f>
        <v>2380</v>
      </c>
    </row>
    <row r="107" customFormat="false" ht="15" hidden="false" customHeight="false" outlineLevel="0" collapsed="false">
      <c r="B107" s="0" t="n">
        <f aca="false">B106+1</f>
        <v>98</v>
      </c>
      <c r="C107" s="26" t="n">
        <f aca="false">C106+$C$4</f>
        <v>3436</v>
      </c>
      <c r="D107" s="27" t="n">
        <f aca="false">DEGREES(ASIN(Theory!$D$5/('LUT Implementation'!C107)))</f>
        <v>0.700373303042826</v>
      </c>
      <c r="E107" s="28" t="n">
        <f aca="false">1000000*D107/(Theory!$D$7*360)</f>
        <v>58.9539817376116</v>
      </c>
      <c r="F107" s="26" t="n">
        <f aca="false">ROUND(E107/($C$3/1000),0)</f>
        <v>2358</v>
      </c>
    </row>
    <row r="108" customFormat="false" ht="15" hidden="false" customHeight="false" outlineLevel="0" collapsed="false">
      <c r="B108" s="0" t="n">
        <f aca="false">B107+1</f>
        <v>99</v>
      </c>
      <c r="C108" s="26" t="n">
        <f aca="false">C107+$C$4</f>
        <v>3468</v>
      </c>
      <c r="D108" s="27" t="n">
        <f aca="false">DEGREES(ASIN(Theory!$D$5/('LUT Implementation'!C108)))</f>
        <v>0.693910486826932</v>
      </c>
      <c r="E108" s="28" t="n">
        <f aca="false">1000000*D108/(Theory!$D$7*360)</f>
        <v>58.4099736386307</v>
      </c>
      <c r="F108" s="26" t="n">
        <f aca="false">ROUND(E108/($C$3/1000),0)</f>
        <v>2336</v>
      </c>
    </row>
    <row r="109" customFormat="false" ht="15" hidden="false" customHeight="false" outlineLevel="0" collapsed="false">
      <c r="B109" s="0" t="n">
        <f aca="false">B108+1</f>
        <v>100</v>
      </c>
      <c r="C109" s="26" t="n">
        <f aca="false">C108+$C$4</f>
        <v>3500</v>
      </c>
      <c r="D109" s="27" t="n">
        <f aca="false">DEGREES(ASIN(Theory!$D$5/('LUT Implementation'!C109)))</f>
        <v>0.687565856410856</v>
      </c>
      <c r="E109" s="28" t="n">
        <f aca="false">1000000*D109/(Theory!$D$7*360)</f>
        <v>57.8759138392977</v>
      </c>
      <c r="F109" s="26" t="n">
        <f aca="false">ROUND(E109/($C$3/1000),0)</f>
        <v>2315</v>
      </c>
    </row>
    <row r="110" customFormat="false" ht="15" hidden="false" customHeight="false" outlineLevel="0" collapsed="false">
      <c r="B110" s="0" t="n">
        <f aca="false">B109+1</f>
        <v>101</v>
      </c>
      <c r="C110" s="26" t="n">
        <f aca="false">C109+$C$4</f>
        <v>3532</v>
      </c>
      <c r="D110" s="27" t="n">
        <f aca="false">DEGREES(ASIN(Theory!$D$5/('LUT Implementation'!C110)))</f>
        <v>0.68133619918945</v>
      </c>
      <c r="E110" s="28" t="n">
        <f aca="false">1000000*D110/(Theory!$D$7*360)</f>
        <v>57.3515319183039</v>
      </c>
      <c r="F110" s="26" t="n">
        <f aca="false">ROUND(E110/($C$3/1000),0)</f>
        <v>2294</v>
      </c>
    </row>
    <row r="111" customFormat="false" ht="15" hidden="false" customHeight="false" outlineLevel="0" collapsed="false">
      <c r="B111" s="0" t="n">
        <f aca="false">B110+1</f>
        <v>102</v>
      </c>
      <c r="C111" s="26" t="n">
        <f aca="false">C110+$C$4</f>
        <v>3564</v>
      </c>
      <c r="D111" s="27" t="n">
        <f aca="false">DEGREES(ASIN(Theory!$D$5/('LUT Implementation'!C111)))</f>
        <v>0.675218417950928</v>
      </c>
      <c r="E111" s="28" t="n">
        <f aca="false">1000000*D111/(Theory!$D$7*360)</f>
        <v>56.8365671675865</v>
      </c>
      <c r="F111" s="26" t="n">
        <f aca="false">ROUND(E111/($C$3/1000),0)</f>
        <v>2273</v>
      </c>
    </row>
    <row r="112" customFormat="false" ht="15" hidden="false" customHeight="false" outlineLevel="0" collapsed="false">
      <c r="B112" s="0" t="n">
        <f aca="false">B111+1</f>
        <v>103</v>
      </c>
      <c r="C112" s="26" t="n">
        <f aca="false">C111+$C$4</f>
        <v>3596</v>
      </c>
      <c r="D112" s="27" t="n">
        <f aca="false">DEGREES(ASIN(Theory!$D$5/('LUT Implementation'!C112)))</f>
        <v>0.669209525741846</v>
      </c>
      <c r="E112" s="28" t="n">
        <f aca="false">1000000*D112/(Theory!$D$7*360)</f>
        <v>56.3307681600881</v>
      </c>
      <c r="F112" s="26" t="n">
        <f aca="false">ROUND(E112/($C$3/1000),0)</f>
        <v>2253</v>
      </c>
    </row>
    <row r="113" customFormat="false" ht="15" hidden="false" customHeight="false" outlineLevel="0" collapsed="false">
      <c r="B113" s="0" t="n">
        <f aca="false">B112+1</f>
        <v>104</v>
      </c>
      <c r="C113" s="26" t="n">
        <f aca="false">C112+$C$4</f>
        <v>3628</v>
      </c>
      <c r="D113" s="27" t="n">
        <f aca="false">DEGREES(ASIN(Theory!$D$5/('LUT Implementation'!C113)))</f>
        <v>0.663306641003892</v>
      </c>
      <c r="E113" s="28" t="n">
        <f aca="false">1000000*D113/(Theory!$D$7*360)</f>
        <v>55.8338923403949</v>
      </c>
      <c r="F113" s="26" t="n">
        <f aca="false">ROUND(E113/($C$3/1000),0)</f>
        <v>2233</v>
      </c>
    </row>
    <row r="114" customFormat="false" ht="15" hidden="false" customHeight="false" outlineLevel="0" collapsed="false">
      <c r="B114" s="0" t="n">
        <f aca="false">B113+1</f>
        <v>105</v>
      </c>
      <c r="C114" s="26" t="n">
        <f aca="false">C113+$C$4</f>
        <v>3660</v>
      </c>
      <c r="D114" s="27" t="n">
        <f aca="false">DEGREES(ASIN(Theory!$D$5/('LUT Implementation'!C114)))</f>
        <v>0.657506982965819</v>
      </c>
      <c r="E114" s="28" t="n">
        <f aca="false">1000000*D114/(Theory!$D$7*360)</f>
        <v>55.3457056368535</v>
      </c>
      <c r="F114" s="26" t="n">
        <f aca="false">ROUND(E114/($C$3/1000),0)</f>
        <v>2214</v>
      </c>
    </row>
    <row r="115" customFormat="false" ht="15" hidden="false" customHeight="false" outlineLevel="0" collapsed="false">
      <c r="B115" s="0" t="n">
        <f aca="false">B114+1</f>
        <v>106</v>
      </c>
      <c r="C115" s="26" t="n">
        <f aca="false">C114+$C$4</f>
        <v>3692</v>
      </c>
      <c r="D115" s="27" t="n">
        <f aca="false">DEGREES(ASIN(Theory!$D$5/('LUT Implementation'!C115)))</f>
        <v>0.651807867275072</v>
      </c>
      <c r="E115" s="28" t="n">
        <f aca="false">1000000*D115/(Theory!$D$7*360)</f>
        <v>54.8659820938613</v>
      </c>
      <c r="F115" s="26" t="n">
        <f aca="false">ROUND(E115/($C$3/1000),0)</f>
        <v>2195</v>
      </c>
    </row>
    <row r="116" customFormat="false" ht="15" hidden="false" customHeight="false" outlineLevel="0" collapsed="false">
      <c r="B116" s="0" t="n">
        <f aca="false">B115+1</f>
        <v>107</v>
      </c>
      <c r="C116" s="26" t="n">
        <f aca="false">C115+$C$4</f>
        <v>3724</v>
      </c>
      <c r="D116" s="27" t="n">
        <f aca="false">DEGREES(ASIN(Theory!$D$5/('LUT Implementation'!C116)))</f>
        <v>0.646206701854656</v>
      </c>
      <c r="E116" s="28" t="n">
        <f aca="false">1000000*D116/(Theory!$D$7*360)</f>
        <v>54.3945035231192</v>
      </c>
      <c r="F116" s="26" t="n">
        <f aca="false">ROUND(E116/($C$3/1000),0)</f>
        <v>2176</v>
      </c>
    </row>
    <row r="117" customFormat="false" ht="15" hidden="false" customHeight="false" outlineLevel="0" collapsed="false">
      <c r="B117" s="0" t="n">
        <f aca="false">B116+1</f>
        <v>108</v>
      </c>
      <c r="C117" s="26" t="n">
        <f aca="false">C116+$C$4</f>
        <v>3756</v>
      </c>
      <c r="D117" s="27" t="n">
        <f aca="false">DEGREES(ASIN(Theory!$D$5/('LUT Implementation'!C117)))</f>
        <v>0.640700982971838</v>
      </c>
      <c r="E117" s="28" t="n">
        <f aca="false">1000000*D117/(Theory!$D$7*360)</f>
        <v>53.9310591727137</v>
      </c>
      <c r="F117" s="26" t="n">
        <f aca="false">ROUND(E117/($C$3/1000),0)</f>
        <v>2157</v>
      </c>
    </row>
    <row r="118" customFormat="false" ht="15" hidden="false" customHeight="false" outlineLevel="0" collapsed="false">
      <c r="B118" s="0" t="n">
        <f aca="false">B117+1</f>
        <v>109</v>
      </c>
      <c r="C118" s="26" t="n">
        <f aca="false">C117+$C$4</f>
        <v>3788</v>
      </c>
      <c r="D118" s="27" t="n">
        <f aca="false">DEGREES(ASIN(Theory!$D$5/('LUT Implementation'!C118)))</f>
        <v>0.635288291506132</v>
      </c>
      <c r="E118" s="28" t="n">
        <f aca="false">1000000*D118/(Theory!$D$7*360)</f>
        <v>53.4754454129741</v>
      </c>
      <c r="F118" s="26" t="n">
        <f aca="false">ROUND(E118/($C$3/1000),0)</f>
        <v>2139</v>
      </c>
    </row>
    <row r="119" customFormat="false" ht="15" hidden="false" customHeight="false" outlineLevel="0" collapsed="false">
      <c r="B119" s="0" t="n">
        <f aca="false">B118+1</f>
        <v>110</v>
      </c>
      <c r="C119" s="26" t="n">
        <f aca="false">C118+$C$4</f>
        <v>3820</v>
      </c>
      <c r="D119" s="27" t="n">
        <f aca="false">DEGREES(ASIN(Theory!$D$5/('LUT Implementation'!C119)))</f>
        <v>0.629966289404895</v>
      </c>
      <c r="E119" s="28" t="n">
        <f aca="false">1000000*D119/(Theory!$D$7*360)</f>
        <v>53.0274654381224</v>
      </c>
      <c r="F119" s="26" t="n">
        <f aca="false">ROUND(E119/($C$3/1000),0)</f>
        <v>2121</v>
      </c>
    </row>
    <row r="120" customFormat="false" ht="15" hidden="false" customHeight="false" outlineLevel="0" collapsed="false">
      <c r="B120" s="0" t="n">
        <f aca="false">B119+1</f>
        <v>111</v>
      </c>
      <c r="C120" s="26" t="n">
        <f aca="false">C119+$C$4</f>
        <v>3852</v>
      </c>
      <c r="D120" s="27" t="n">
        <f aca="false">DEGREES(ASIN(Theory!$D$5/('LUT Implementation'!C120)))</f>
        <v>0.624732716315611</v>
      </c>
      <c r="E120" s="28" t="n">
        <f aca="false">1000000*D120/(Theory!$D$7*360)</f>
        <v>52.5869289827956</v>
      </c>
      <c r="F120" s="26" t="n">
        <f aca="false">ROUND(E120/($C$3/1000),0)</f>
        <v>2103</v>
      </c>
    </row>
    <row r="121" customFormat="false" ht="15" hidden="false" customHeight="false" outlineLevel="0" collapsed="false">
      <c r="B121" s="0" t="n">
        <f aca="false">B120+1</f>
        <v>112</v>
      </c>
      <c r="C121" s="26" t="n">
        <f aca="false">C120+$C$4</f>
        <v>3884</v>
      </c>
      <c r="D121" s="27" t="n">
        <f aca="false">DEGREES(ASIN(Theory!$D$5/('LUT Implementation'!C121)))</f>
        <v>0.619585386384686</v>
      </c>
      <c r="E121" s="28" t="n">
        <f aca="false">1000000*D121/(Theory!$D$7*360)</f>
        <v>52.153652052583</v>
      </c>
      <c r="F121" s="26" t="n">
        <f aca="false">ROUND(E121/($C$3/1000),0)</f>
        <v>2086</v>
      </c>
    </row>
    <row r="122" customFormat="false" ht="15" hidden="false" customHeight="false" outlineLevel="0" collapsed="false">
      <c r="B122" s="0" t="n">
        <f aca="false">B121+1</f>
        <v>113</v>
      </c>
      <c r="C122" s="26" t="n">
        <f aca="false">C121+$C$4</f>
        <v>3916</v>
      </c>
      <c r="D122" s="27" t="n">
        <f aca="false">DEGREES(ASIN(Theory!$D$5/('LUT Implementation'!C122)))</f>
        <v>0.614522185213204</v>
      </c>
      <c r="E122" s="28" t="n">
        <f aca="false">1000000*D122/(Theory!$D$7*360)</f>
        <v>51.7274566677781</v>
      </c>
      <c r="F122" s="26" t="n">
        <f aca="false">ROUND(E122/($C$3/1000),0)</f>
        <v>2069</v>
      </c>
    </row>
    <row r="123" customFormat="false" ht="15" hidden="false" customHeight="false" outlineLevel="0" collapsed="false">
      <c r="B123" s="0" t="n">
        <f aca="false">B122+1</f>
        <v>114</v>
      </c>
      <c r="C123" s="26" t="n">
        <f aca="false">C122+$C$4</f>
        <v>3948</v>
      </c>
      <c r="D123" s="27" t="n">
        <f aca="false">DEGREES(ASIN(Theory!$D$5/('LUT Implementation'!C123)))</f>
        <v>0.609541066960766</v>
      </c>
      <c r="E123" s="28" t="n">
        <f aca="false">1000000*D123/(Theory!$D$7*360)</f>
        <v>51.3081706195931</v>
      </c>
      <c r="F123" s="26" t="n">
        <f aca="false">ROUND(E123/($C$3/1000),0)</f>
        <v>2052</v>
      </c>
    </row>
    <row r="124" customFormat="false" ht="15" hidden="false" customHeight="false" outlineLevel="0" collapsed="false">
      <c r="B124" s="0" t="n">
        <f aca="false">B123+1</f>
        <v>115</v>
      </c>
      <c r="C124" s="26" t="n">
        <f aca="false">C123+$C$4</f>
        <v>3980</v>
      </c>
      <c r="D124" s="27" t="n">
        <f aca="false">DEGREES(ASIN(Theory!$D$5/('LUT Implementation'!C124)))</f>
        <v>0.60464005158905</v>
      </c>
      <c r="E124" s="28" t="n">
        <f aca="false">1000000*D124/(Theory!$D$7*360)</f>
        <v>50.8956272381355</v>
      </c>
      <c r="F124" s="26" t="n">
        <f aca="false">ROUND(E124/($C$3/1000),0)</f>
        <v>2036</v>
      </c>
    </row>
    <row r="125" customFormat="false" ht="15" hidden="false" customHeight="false" outlineLevel="0" collapsed="false">
      <c r="B125" s="0" t="n">
        <f aca="false">B124+1</f>
        <v>116</v>
      </c>
      <c r="C125" s="26" t="n">
        <f aca="false">C124+$C$4</f>
        <v>4012</v>
      </c>
      <c r="D125" s="27" t="n">
        <f aca="false">DEGREES(ASIN(Theory!$D$5/('LUT Implementation'!C125)))</f>
        <v>0.599817222237312</v>
      </c>
      <c r="E125" s="28" t="n">
        <f aca="false">1000000*D125/(Theory!$D$7*360)</f>
        <v>50.4896651714909</v>
      </c>
      <c r="F125" s="26" t="n">
        <f aca="false">ROUND(E125/($C$3/1000),0)</f>
        <v>2020</v>
      </c>
    </row>
    <row r="126" customFormat="false" ht="15" hidden="false" customHeight="false" outlineLevel="0" collapsed="false">
      <c r="B126" s="0" t="n">
        <f aca="false">B125+1</f>
        <v>117</v>
      </c>
      <c r="C126" s="26" t="n">
        <f aca="false">C125+$C$4</f>
        <v>4044</v>
      </c>
      <c r="D126" s="27" t="n">
        <f aca="false">DEGREES(ASIN(Theory!$D$5/('LUT Implementation'!C126)))</f>
        <v>0.595070722722501</v>
      </c>
      <c r="E126" s="28" t="n">
        <f aca="false">1000000*D126/(Theory!$D$7*360)</f>
        <v>50.0901281752947</v>
      </c>
      <c r="F126" s="26" t="n">
        <f aca="false">ROUND(E126/($C$3/1000),0)</f>
        <v>2004</v>
      </c>
    </row>
    <row r="127" customFormat="false" ht="15" hidden="false" customHeight="false" outlineLevel="0" collapsed="false">
      <c r="B127" s="0" t="n">
        <f aca="false">B126+1</f>
        <v>118</v>
      </c>
      <c r="C127" s="26" t="n">
        <f aca="false">C126+$C$4</f>
        <v>4076</v>
      </c>
      <c r="D127" s="27" t="n">
        <f aca="false">DEGREES(ASIN(Theory!$D$5/('LUT Implementation'!C127)))</f>
        <v>0.590398755157148</v>
      </c>
      <c r="E127" s="28" t="n">
        <f aca="false">1000000*D127/(Theory!$D$7*360)</f>
        <v>49.6968649122178</v>
      </c>
      <c r="F127" s="26" t="n">
        <f aca="false">ROUND(E127/($C$3/1000),0)</f>
        <v>1988</v>
      </c>
    </row>
    <row r="128" customFormat="false" ht="15" hidden="false" customHeight="false" outlineLevel="0" collapsed="false">
      <c r="B128" s="0" t="n">
        <f aca="false">B127+1</f>
        <v>119</v>
      </c>
      <c r="C128" s="26" t="n">
        <f aca="false">C127+$C$4</f>
        <v>4108</v>
      </c>
      <c r="D128" s="27" t="n">
        <f aca="false">DEGREES(ASIN(Theory!$D$5/('LUT Implementation'!C128)))</f>
        <v>0.585799577678603</v>
      </c>
      <c r="E128" s="28" t="n">
        <f aca="false">1000000*D128/(Theory!$D$7*360)</f>
        <v>49.3097287608252</v>
      </c>
      <c r="F128" s="26" t="n">
        <f aca="false">ROUND(E128/($C$3/1000),0)</f>
        <v>1972</v>
      </c>
    </row>
    <row r="129" customFormat="false" ht="15" hidden="false" customHeight="false" outlineLevel="0" collapsed="false">
      <c r="B129" s="0" t="n">
        <f aca="false">B128+1</f>
        <v>120</v>
      </c>
      <c r="C129" s="26" t="n">
        <f aca="false">C128+$C$4</f>
        <v>4140</v>
      </c>
      <c r="D129" s="27" t="n">
        <f aca="false">DEGREES(ASIN(Theory!$D$5/('LUT Implementation'!C129)))</f>
        <v>0.581271502283603</v>
      </c>
      <c r="E129" s="28" t="n">
        <f aca="false">1000000*D129/(Theory!$D$7*360)</f>
        <v>48.9285776332999</v>
      </c>
      <c r="F129" s="26" t="n">
        <f aca="false">ROUND(E129/($C$3/1000),0)</f>
        <v>1957</v>
      </c>
    </row>
    <row r="130" customFormat="false" ht="15" hidden="false" customHeight="false" outlineLevel="0" collapsed="false">
      <c r="B130" s="0" t="n">
        <f aca="false">B129+1</f>
        <v>121</v>
      </c>
      <c r="C130" s="26" t="n">
        <f aca="false">C129+$C$4</f>
        <v>4172</v>
      </c>
      <c r="D130" s="27" t="n">
        <f aca="false">DEGREES(ASIN(Theory!$D$5/('LUT Implementation'!C130)))</f>
        <v>0.576812892762496</v>
      </c>
      <c r="E130" s="28" t="n">
        <f aca="false">1000000*D130/(Theory!$D$7*360)</f>
        <v>48.5532738015569</v>
      </c>
      <c r="F130" s="26" t="n">
        <f aca="false">ROUND(E130/($C$3/1000),0)</f>
        <v>1942</v>
      </c>
    </row>
    <row r="131" customFormat="false" ht="15" hidden="false" customHeight="false" outlineLevel="0" collapsed="false">
      <c r="B131" s="0" t="n">
        <f aca="false">B130+1</f>
        <v>122</v>
      </c>
      <c r="C131" s="26" t="n">
        <f aca="false">C130+$C$4</f>
        <v>4204</v>
      </c>
      <c r="D131" s="27" t="n">
        <f aca="false">DEGREES(ASIN(Theory!$D$5/('LUT Implementation'!C131)))</f>
        <v>0.572422162727832</v>
      </c>
      <c r="E131" s="28" t="n">
        <f aca="false">1000000*D131/(Theory!$D$7*360)</f>
        <v>48.183683731299</v>
      </c>
      <c r="F131" s="26" t="n">
        <f aca="false">ROUND(E131/($C$3/1000),0)</f>
        <v>1927</v>
      </c>
    </row>
    <row r="132" customFormat="false" ht="15" hidden="false" customHeight="false" outlineLevel="0" collapsed="false">
      <c r="B132" s="0" t="n">
        <f aca="false">B131+1</f>
        <v>123</v>
      </c>
      <c r="C132" s="26" t="n">
        <f aca="false">C131+$C$4</f>
        <v>4236</v>
      </c>
      <c r="D132" s="27" t="n">
        <f aca="false">DEGREES(ASIN(Theory!$D$5/('LUT Implementation'!C132)))</f>
        <v>0.568097773732311</v>
      </c>
      <c r="E132" s="28" t="n">
        <f aca="false">1000000*D132/(Theory!$D$7*360)</f>
        <v>47.8196779235952</v>
      </c>
      <c r="F132" s="26" t="n">
        <f aca="false">ROUND(E132/($C$3/1000),0)</f>
        <v>1913</v>
      </c>
    </row>
    <row r="133" customFormat="false" ht="15" hidden="false" customHeight="false" outlineLevel="0" collapsed="false">
      <c r="B133" s="0" t="n">
        <f aca="false">B132+1</f>
        <v>124</v>
      </c>
      <c r="C133" s="26" t="n">
        <f aca="false">C132+$C$4</f>
        <v>4268</v>
      </c>
      <c r="D133" s="27" t="n">
        <f aca="false">DEGREES(ASIN(Theory!$D$5/('LUT Implementation'!C133)))</f>
        <v>0.563838233471418</v>
      </c>
      <c r="E133" s="28" t="n">
        <f aca="false">1000000*D133/(Theory!$D$7*360)</f>
        <v>47.4611307635873</v>
      </c>
      <c r="F133" s="26" t="n">
        <f aca="false">ROUND(E133/($C$3/1000),0)</f>
        <v>1898</v>
      </c>
    </row>
    <row r="134" customFormat="false" ht="15" hidden="false" customHeight="false" outlineLevel="0" collapsed="false">
      <c r="B134" s="0" t="n">
        <f aca="false">B133+1</f>
        <v>125</v>
      </c>
      <c r="C134" s="26" t="n">
        <f aca="false">C133+$C$4</f>
        <v>4300</v>
      </c>
      <c r="D134" s="27" t="n">
        <f aca="false">DEGREES(ASIN(Theory!$D$5/('LUT Implementation'!C134)))</f>
        <v>0.559642094066309</v>
      </c>
      <c r="E134" s="28" t="n">
        <f aca="false">1000000*D134/(Theory!$D$7*360)</f>
        <v>47.1079203759519</v>
      </c>
      <c r="F134" s="26" t="n">
        <f aca="false">ROUND(E134/($C$3/1000),0)</f>
        <v>1884</v>
      </c>
    </row>
    <row r="135" customFormat="false" ht="15" hidden="false" customHeight="false" outlineLevel="0" collapsed="false">
      <c r="B135" s="0" t="n">
        <f aca="false">B134+1</f>
        <v>126</v>
      </c>
      <c r="C135" s="26" t="n">
        <f aca="false">C134+$C$4</f>
        <v>4332</v>
      </c>
      <c r="D135" s="27" t="n">
        <f aca="false">DEGREES(ASIN(Theory!$D$5/('LUT Implementation'!C135)))</f>
        <v>0.555507950422821</v>
      </c>
      <c r="E135" s="28" t="n">
        <f aca="false">1000000*D135/(Theory!$D$7*360)</f>
        <v>46.7599284867695</v>
      </c>
      <c r="F135" s="26" t="n">
        <f aca="false">ROUND(E135/($C$3/1000),0)</f>
        <v>1870</v>
      </c>
    </row>
    <row r="136" customFormat="false" ht="15" hidden="false" customHeight="false" outlineLevel="0" collapsed="false">
      <c r="B136" s="0" t="n">
        <f aca="false">B135+1</f>
        <v>127</v>
      </c>
      <c r="C136" s="26" t="n">
        <f aca="false">C135+$C$4</f>
        <v>4364</v>
      </c>
      <c r="D136" s="27" t="n">
        <f aca="false">DEGREES(ASIN(Theory!$D$5/('LUT Implementation'!C136)))</f>
        <v>0.551434438662682</v>
      </c>
      <c r="E136" s="28" t="n">
        <f aca="false">1000000*D136/(Theory!$D$7*360)</f>
        <v>46.4170402914716</v>
      </c>
      <c r="F136" s="26" t="n">
        <f aca="false">ROUND(E136/($C$3/1000),0)</f>
        <v>1857</v>
      </c>
    </row>
  </sheetData>
  <mergeCells count="1">
    <mergeCell ref="C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B2:J12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0" width="3.64372469635628"/>
    <col collapsed="false" hidden="false" max="10" min="2" style="0" width="10.7125506072875"/>
    <col collapsed="false" hidden="false" max="1025" min="11" style="0" width="8.57085020242915"/>
  </cols>
  <sheetData>
    <row r="2" customFormat="false" ht="51" hidden="false" customHeight="false" outlineLevel="0" collapsed="false">
      <c r="B2" s="41" t="s">
        <v>79</v>
      </c>
      <c r="C2" s="42" t="s">
        <v>80</v>
      </c>
      <c r="D2" s="41" t="s">
        <v>81</v>
      </c>
      <c r="E2" s="41" t="s">
        <v>82</v>
      </c>
      <c r="F2" s="41" t="s">
        <v>83</v>
      </c>
      <c r="G2" s="41" t="s">
        <v>84</v>
      </c>
      <c r="H2" s="41" t="s">
        <v>85</v>
      </c>
      <c r="I2" s="41" t="s">
        <v>86</v>
      </c>
      <c r="J2" s="41" t="s">
        <v>87</v>
      </c>
    </row>
    <row r="3" customFormat="false" ht="15" hidden="false" customHeight="false" outlineLevel="0" collapsed="false">
      <c r="B3" s="0" t="n">
        <v>64000</v>
      </c>
      <c r="C3" s="15" t="n">
        <f aca="false" t="array" ref="C3:C3">MATCH(MIN(ABS('LUT Implementation'!$F$9:$F$136-B3)),ABS('LUT Implementation'!$F$9:$F$136-B3),0)</f>
        <v>1</v>
      </c>
      <c r="D3" s="0" t="n">
        <f aca="false">INDEX('LUT Implementation'!$F$9:$F$136,C3)-INDEX('LUT Implementation'!$F$9:$F$136,C3+1)</f>
        <v>2627</v>
      </c>
      <c r="E3" s="0" t="n">
        <f aca="false">INDEX('LUT Implementation'!$C$9:$C$136,'Error plots'!C3)</f>
        <v>300</v>
      </c>
      <c r="F3" s="0" t="n">
        <f aca="false">TRUNC('LUT Implementation'!$C$4*(INDEX('LUT Implementation'!$F$9:$F$136,C3)-B3)/D3,0)</f>
        <v>-449</v>
      </c>
      <c r="G3" s="0" t="n">
        <f aca="false">E3+F3</f>
        <v>-149</v>
      </c>
      <c r="H3" s="34" t="n">
        <f aca="false">Theory!$D$5/(SIN(RADIANS(Theory!$D$7*360*(('LUT Implementation'!$C$3*B3)/1000000000))))</f>
        <v>128.9529567179</v>
      </c>
      <c r="I3" s="43" t="n">
        <f aca="false">ABS(E3-H3)</f>
        <v>171.0470432821</v>
      </c>
      <c r="J3" s="43" t="n">
        <f aca="false">ABS(G3-H3)</f>
        <v>277.9529567179</v>
      </c>
    </row>
    <row r="4" customFormat="false" ht="15" hidden="false" customHeight="false" outlineLevel="0" collapsed="false">
      <c r="B4" s="0" t="n">
        <f aca="false">B3-50</f>
        <v>63950</v>
      </c>
      <c r="C4" s="15" t="n">
        <f aca="false" t="array" ref="C4:C4">MATCH(MIN(ABS('LUT Implementation'!$F$9:$F$136-B4)),ABS('LUT Implementation'!$F$9:$F$136-B4),0)</f>
        <v>1</v>
      </c>
      <c r="D4" s="0" t="n">
        <f aca="false">INDEX('LUT Implementation'!$F$9:$F$136,C4)-INDEX('LUT Implementation'!$F$9:$F$136,C4+1)</f>
        <v>2627</v>
      </c>
      <c r="E4" s="0" t="n">
        <f aca="false">INDEX('LUT Implementation'!$C$9:$C$136,'Error plots'!C4)</f>
        <v>300</v>
      </c>
      <c r="F4" s="0" t="n">
        <f aca="false">TRUNC('LUT Implementation'!$C$4*(INDEX('LUT Implementation'!$F$9:$F$136,C4)-B4)/D4,0)</f>
        <v>-448</v>
      </c>
      <c r="G4" s="0" t="n">
        <f aca="false">E4+F4</f>
        <v>-148</v>
      </c>
      <c r="H4" s="34" t="n">
        <f aca="false">Theory!$D$5/(SIN(RADIANS(Theory!$D$7*360*(('LUT Implementation'!$C$3*B4)/1000000000))))</f>
        <v>129.050055234115</v>
      </c>
      <c r="I4" s="43" t="n">
        <f aca="false">ABS(E4-H4)</f>
        <v>170.949944765885</v>
      </c>
      <c r="J4" s="43" t="n">
        <f aca="false">ABS(G4-H4)</f>
        <v>277.050055234115</v>
      </c>
    </row>
    <row r="5" customFormat="false" ht="15" hidden="false" customHeight="false" outlineLevel="0" collapsed="false">
      <c r="B5" s="0" t="n">
        <f aca="false">B4-50</f>
        <v>63900</v>
      </c>
      <c r="C5" s="15" t="n">
        <f aca="false" t="array" ref="C5:C5">MATCH(MIN(ABS('LUT Implementation'!$F$9:$F$136-B5)),ABS('LUT Implementation'!$F$9:$F$136-B5),0)</f>
        <v>1</v>
      </c>
      <c r="D5" s="0" t="n">
        <f aca="false">INDEX('LUT Implementation'!$F$9:$F$136,C5)-INDEX('LUT Implementation'!$F$9:$F$136,C5+1)</f>
        <v>2627</v>
      </c>
      <c r="E5" s="0" t="n">
        <f aca="false">INDEX('LUT Implementation'!$C$9:$C$136,'Error plots'!C5)</f>
        <v>300</v>
      </c>
      <c r="F5" s="0" t="n">
        <f aca="false">TRUNC('LUT Implementation'!$C$4*(INDEX('LUT Implementation'!$F$9:$F$136,C5)-B5)/D5,0)</f>
        <v>-448</v>
      </c>
      <c r="G5" s="0" t="n">
        <f aca="false">E5+F5</f>
        <v>-148</v>
      </c>
      <c r="H5" s="34" t="n">
        <f aca="false">Theory!$D$5/(SIN(RADIANS(Theory!$D$7*360*(('LUT Implementation'!$C$3*B5)/1000000000))))</f>
        <v>129.147308768282</v>
      </c>
      <c r="I5" s="43" t="n">
        <f aca="false">ABS(E5-H5)</f>
        <v>170.852691231718</v>
      </c>
      <c r="J5" s="43" t="n">
        <f aca="false">ABS(G5-H5)</f>
        <v>277.147308768282</v>
      </c>
    </row>
    <row r="6" customFormat="false" ht="15" hidden="false" customHeight="false" outlineLevel="0" collapsed="false">
      <c r="B6" s="0" t="n">
        <f aca="false">B5-50</f>
        <v>63850</v>
      </c>
      <c r="C6" s="15" t="n">
        <f aca="false" t="array" ref="C6:C6">MATCH(MIN(ABS('LUT Implementation'!$F$9:$F$136-B6)),ABS('LUT Implementation'!$F$9:$F$136-B6),0)</f>
        <v>1</v>
      </c>
      <c r="D6" s="0" t="n">
        <f aca="false">INDEX('LUT Implementation'!$F$9:$F$136,C6)-INDEX('LUT Implementation'!$F$9:$F$136,C6+1)</f>
        <v>2627</v>
      </c>
      <c r="E6" s="0" t="n">
        <f aca="false">INDEX('LUT Implementation'!$C$9:$C$136,'Error plots'!C6)</f>
        <v>300</v>
      </c>
      <c r="F6" s="0" t="n">
        <f aca="false">TRUNC('LUT Implementation'!$C$4*(INDEX('LUT Implementation'!$F$9:$F$136,C6)-B6)/D6,0)</f>
        <v>-447</v>
      </c>
      <c r="G6" s="0" t="n">
        <f aca="false">E6+F6</f>
        <v>-147</v>
      </c>
      <c r="H6" s="34" t="n">
        <f aca="false">Theory!$D$5/(SIN(RADIANS(Theory!$D$7*360*(('LUT Implementation'!$C$3*B6)/1000000000))))</f>
        <v>129.244717684215</v>
      </c>
      <c r="I6" s="43" t="n">
        <f aca="false">ABS(E6-H6)</f>
        <v>170.755282315785</v>
      </c>
      <c r="J6" s="43" t="n">
        <f aca="false">ABS(G6-H6)</f>
        <v>276.244717684215</v>
      </c>
    </row>
    <row r="7" customFormat="false" ht="15" hidden="false" customHeight="false" outlineLevel="0" collapsed="false">
      <c r="B7" s="0" t="n">
        <f aca="false">B6-50</f>
        <v>63800</v>
      </c>
      <c r="C7" s="15" t="n">
        <f aca="false" t="array" ref="C7:C7">MATCH(MIN(ABS('LUT Implementation'!$F$9:$F$136-B7)),ABS('LUT Implementation'!$F$9:$F$136-B7),0)</f>
        <v>1</v>
      </c>
      <c r="D7" s="0" t="n">
        <f aca="false">INDEX('LUT Implementation'!$F$9:$F$136,C7)-INDEX('LUT Implementation'!$F$9:$F$136,C7+1)</f>
        <v>2627</v>
      </c>
      <c r="E7" s="0" t="n">
        <f aca="false">INDEX('LUT Implementation'!$C$9:$C$136,'Error plots'!C7)</f>
        <v>300</v>
      </c>
      <c r="F7" s="0" t="n">
        <f aca="false">TRUNC('LUT Implementation'!$C$4*(INDEX('LUT Implementation'!$F$9:$F$136,C7)-B7)/D7,0)</f>
        <v>-447</v>
      </c>
      <c r="G7" s="0" t="n">
        <f aca="false">E7+F7</f>
        <v>-147</v>
      </c>
      <c r="H7" s="34" t="n">
        <f aca="false">Theory!$D$5/(SIN(RADIANS(Theory!$D$7*360*(('LUT Implementation'!$C$3*B7)/1000000000))))</f>
        <v>129.34228234687</v>
      </c>
      <c r="I7" s="43" t="n">
        <f aca="false">ABS(E7-H7)</f>
        <v>170.65771765313</v>
      </c>
      <c r="J7" s="43" t="n">
        <f aca="false">ABS(G7-H7)</f>
        <v>276.34228234687</v>
      </c>
    </row>
    <row r="8" customFormat="false" ht="15" hidden="false" customHeight="false" outlineLevel="0" collapsed="false">
      <c r="B8" s="0" t="n">
        <f aca="false">B7-50</f>
        <v>63750</v>
      </c>
      <c r="C8" s="15" t="n">
        <f aca="false" t="array" ref="C8:C8">MATCH(MIN(ABS('LUT Implementation'!$F$9:$F$136-B8)),ABS('LUT Implementation'!$F$9:$F$136-B8),0)</f>
        <v>1</v>
      </c>
      <c r="D8" s="0" t="n">
        <f aca="false">INDEX('LUT Implementation'!$F$9:$F$136,C8)-INDEX('LUT Implementation'!$F$9:$F$136,C8+1)</f>
        <v>2627</v>
      </c>
      <c r="E8" s="0" t="n">
        <f aca="false">INDEX('LUT Implementation'!$C$9:$C$136,'Error plots'!C8)</f>
        <v>300</v>
      </c>
      <c r="F8" s="0" t="n">
        <f aca="false">TRUNC('LUT Implementation'!$C$4*(INDEX('LUT Implementation'!$F$9:$F$136,C8)-B8)/D8,0)</f>
        <v>-446</v>
      </c>
      <c r="G8" s="0" t="n">
        <f aca="false">E8+F8</f>
        <v>-146</v>
      </c>
      <c r="H8" s="34" t="n">
        <f aca="false">Theory!$D$5/(SIN(RADIANS(Theory!$D$7*360*(('LUT Implementation'!$C$3*B8)/1000000000))))</f>
        <v>129.440003122347</v>
      </c>
      <c r="I8" s="43" t="n">
        <f aca="false">ABS(E8-H8)</f>
        <v>170.559996877653</v>
      </c>
      <c r="J8" s="43" t="n">
        <f aca="false">ABS(G8-H8)</f>
        <v>275.440003122347</v>
      </c>
    </row>
    <row r="9" customFormat="false" ht="15" hidden="false" customHeight="false" outlineLevel="0" collapsed="false">
      <c r="B9" s="0" t="n">
        <f aca="false">B8-50</f>
        <v>63700</v>
      </c>
      <c r="C9" s="15" t="n">
        <f aca="false" t="array" ref="C9:C9">MATCH(MIN(ABS('LUT Implementation'!$F$9:$F$136-B9)),ABS('LUT Implementation'!$F$9:$F$136-B9),0)</f>
        <v>1</v>
      </c>
      <c r="D9" s="0" t="n">
        <f aca="false">INDEX('LUT Implementation'!$F$9:$F$136,C9)-INDEX('LUT Implementation'!$F$9:$F$136,C9+1)</f>
        <v>2627</v>
      </c>
      <c r="E9" s="0" t="n">
        <f aca="false">INDEX('LUT Implementation'!$C$9:$C$136,'Error plots'!C9)</f>
        <v>300</v>
      </c>
      <c r="F9" s="0" t="n">
        <f aca="false">TRUNC('LUT Implementation'!$C$4*(INDEX('LUT Implementation'!$F$9:$F$136,C9)-B9)/D9,0)</f>
        <v>-445</v>
      </c>
      <c r="G9" s="0" t="n">
        <f aca="false">E9+F9</f>
        <v>-145</v>
      </c>
      <c r="H9" s="34" t="n">
        <f aca="false">Theory!$D$5/(SIN(RADIANS(Theory!$D$7*360*(('LUT Implementation'!$C$3*B9)/1000000000))))</f>
        <v>129.537880377898</v>
      </c>
      <c r="I9" s="43" t="n">
        <f aca="false">ABS(E9-H9)</f>
        <v>170.462119622102</v>
      </c>
      <c r="J9" s="43" t="n">
        <f aca="false">ABS(G9-H9)</f>
        <v>274.537880377898</v>
      </c>
    </row>
    <row r="10" customFormat="false" ht="15" hidden="false" customHeight="false" outlineLevel="0" collapsed="false">
      <c r="B10" s="0" t="n">
        <f aca="false">B9-50</f>
        <v>63650</v>
      </c>
      <c r="C10" s="15" t="n">
        <f aca="false" t="array" ref="C10:C10">MATCH(MIN(ABS('LUT Implementation'!$F$9:$F$136-B10)),ABS('LUT Implementation'!$F$9:$F$136-B10),0)</f>
        <v>1</v>
      </c>
      <c r="D10" s="0" t="n">
        <f aca="false">INDEX('LUT Implementation'!$F$9:$F$136,C10)-INDEX('LUT Implementation'!$F$9:$F$136,C10+1)</f>
        <v>2627</v>
      </c>
      <c r="E10" s="0" t="n">
        <f aca="false">INDEX('LUT Implementation'!$C$9:$C$136,'Error plots'!C10)</f>
        <v>300</v>
      </c>
      <c r="F10" s="0" t="n">
        <f aca="false">TRUNC('LUT Implementation'!$C$4*(INDEX('LUT Implementation'!$F$9:$F$136,C10)-B10)/D10,0)</f>
        <v>-445</v>
      </c>
      <c r="G10" s="0" t="n">
        <f aca="false">E10+F10</f>
        <v>-145</v>
      </c>
      <c r="H10" s="34" t="n">
        <f aca="false">Theory!$D$5/(SIN(RADIANS(Theory!$D$7*360*(('LUT Implementation'!$C$3*B10)/1000000000))))</f>
        <v>129.635914481928</v>
      </c>
      <c r="I10" s="43" t="n">
        <f aca="false">ABS(E10-H10)</f>
        <v>170.364085518072</v>
      </c>
      <c r="J10" s="43" t="n">
        <f aca="false">ABS(G10-H10)</f>
        <v>274.635914481928</v>
      </c>
    </row>
    <row r="11" customFormat="false" ht="15" hidden="false" customHeight="false" outlineLevel="0" collapsed="false">
      <c r="B11" s="0" t="n">
        <f aca="false">B10-50</f>
        <v>63600</v>
      </c>
      <c r="C11" s="15" t="n">
        <f aca="false" t="array" ref="C11:C11">MATCH(MIN(ABS('LUT Implementation'!$F$9:$F$136-B11)),ABS('LUT Implementation'!$F$9:$F$136-B11),0)</f>
        <v>1</v>
      </c>
      <c r="D11" s="0" t="n">
        <f aca="false">INDEX('LUT Implementation'!$F$9:$F$136,C11)-INDEX('LUT Implementation'!$F$9:$F$136,C11+1)</f>
        <v>2627</v>
      </c>
      <c r="E11" s="0" t="n">
        <f aca="false">INDEX('LUT Implementation'!$C$9:$C$136,'Error plots'!C11)</f>
        <v>300</v>
      </c>
      <c r="F11" s="0" t="n">
        <f aca="false">TRUNC('LUT Implementation'!$C$4*(INDEX('LUT Implementation'!$F$9:$F$136,C11)-B11)/D11,0)</f>
        <v>-444</v>
      </c>
      <c r="G11" s="0" t="n">
        <f aca="false">E11+F11</f>
        <v>-144</v>
      </c>
      <c r="H11" s="34" t="n">
        <f aca="false">Theory!$D$5/(SIN(RADIANS(Theory!$D$7*360*(('LUT Implementation'!$C$3*B11)/1000000000))))</f>
        <v>129.734105804</v>
      </c>
      <c r="I11" s="43" t="n">
        <f aca="false">ABS(E11-H11)</f>
        <v>170.265894196</v>
      </c>
      <c r="J11" s="43" t="n">
        <f aca="false">ABS(G11-H11)</f>
        <v>273.734105804</v>
      </c>
    </row>
    <row r="12" customFormat="false" ht="15" hidden="false" customHeight="false" outlineLevel="0" collapsed="false">
      <c r="B12" s="0" t="n">
        <f aca="false">B11-50</f>
        <v>63550</v>
      </c>
      <c r="C12" s="15" t="n">
        <f aca="false" t="array" ref="C12:C12">MATCH(MIN(ABS('LUT Implementation'!$F$9:$F$136-B12)),ABS('LUT Implementation'!$F$9:$F$136-B12),0)</f>
        <v>1</v>
      </c>
      <c r="D12" s="0" t="n">
        <f aca="false">INDEX('LUT Implementation'!$F$9:$F$136,C12)-INDEX('LUT Implementation'!$F$9:$F$136,C12+1)</f>
        <v>2627</v>
      </c>
      <c r="E12" s="0" t="n">
        <f aca="false">INDEX('LUT Implementation'!$C$9:$C$136,'Error plots'!C12)</f>
        <v>300</v>
      </c>
      <c r="F12" s="0" t="n">
        <f aca="false">TRUNC('LUT Implementation'!$C$4*(INDEX('LUT Implementation'!$F$9:$F$136,C12)-B12)/D12,0)</f>
        <v>-444</v>
      </c>
      <c r="G12" s="0" t="n">
        <f aca="false">E12+F12</f>
        <v>-144</v>
      </c>
      <c r="H12" s="34" t="n">
        <f aca="false">Theory!$D$5/(SIN(RADIANS(Theory!$D$7*360*(('LUT Implementation'!$C$3*B12)/1000000000))))</f>
        <v>129.832454714841</v>
      </c>
      <c r="I12" s="43" t="n">
        <f aca="false">ABS(E12-H12)</f>
        <v>170.167545285159</v>
      </c>
      <c r="J12" s="43" t="n">
        <f aca="false">ABS(G12-H12)</f>
        <v>273.832454714841</v>
      </c>
    </row>
    <row r="13" customFormat="false" ht="15" hidden="false" customHeight="false" outlineLevel="0" collapsed="false">
      <c r="B13" s="0" t="n">
        <f aca="false">B12-50</f>
        <v>63500</v>
      </c>
      <c r="C13" s="15" t="n">
        <f aca="false" t="array" ref="C13:C13">MATCH(MIN(ABS('LUT Implementation'!$F$9:$F$136-B13)),ABS('LUT Implementation'!$F$9:$F$136-B13),0)</f>
        <v>1</v>
      </c>
      <c r="D13" s="0" t="n">
        <f aca="false">INDEX('LUT Implementation'!$F$9:$F$136,C13)-INDEX('LUT Implementation'!$F$9:$F$136,C13+1)</f>
        <v>2627</v>
      </c>
      <c r="E13" s="0" t="n">
        <f aca="false">INDEX('LUT Implementation'!$C$9:$C$136,'Error plots'!C13)</f>
        <v>300</v>
      </c>
      <c r="F13" s="0" t="n">
        <f aca="false">TRUNC('LUT Implementation'!$C$4*(INDEX('LUT Implementation'!$F$9:$F$136,C13)-B13)/D13,0)</f>
        <v>-443</v>
      </c>
      <c r="G13" s="0" t="n">
        <f aca="false">E13+F13</f>
        <v>-143</v>
      </c>
      <c r="H13" s="34" t="n">
        <f aca="false">Theory!$D$5/(SIN(RADIANS(Theory!$D$7*360*(('LUT Implementation'!$C$3*B13)/1000000000))))</f>
        <v>129.930961586346</v>
      </c>
      <c r="I13" s="43" t="n">
        <f aca="false">ABS(E13-H13)</f>
        <v>170.069038413654</v>
      </c>
      <c r="J13" s="43" t="n">
        <f aca="false">ABS(G13-H13)</f>
        <v>272.930961586346</v>
      </c>
    </row>
    <row r="14" customFormat="false" ht="15" hidden="false" customHeight="false" outlineLevel="0" collapsed="false">
      <c r="B14" s="0" t="n">
        <f aca="false">B13-50</f>
        <v>63450</v>
      </c>
      <c r="C14" s="15" t="n">
        <f aca="false" t="array" ref="C14:C14">MATCH(MIN(ABS('LUT Implementation'!$F$9:$F$136-B14)),ABS('LUT Implementation'!$F$9:$F$136-B14),0)</f>
        <v>1</v>
      </c>
      <c r="D14" s="0" t="n">
        <f aca="false">INDEX('LUT Implementation'!$F$9:$F$136,C14)-INDEX('LUT Implementation'!$F$9:$F$136,C14+1)</f>
        <v>2627</v>
      </c>
      <c r="E14" s="0" t="n">
        <f aca="false">INDEX('LUT Implementation'!$C$9:$C$136,'Error plots'!C14)</f>
        <v>300</v>
      </c>
      <c r="F14" s="0" t="n">
        <f aca="false">TRUNC('LUT Implementation'!$C$4*(INDEX('LUT Implementation'!$F$9:$F$136,C14)-B14)/D14,0)</f>
        <v>-442</v>
      </c>
      <c r="G14" s="0" t="n">
        <f aca="false">E14+F14</f>
        <v>-142</v>
      </c>
      <c r="H14" s="34" t="n">
        <f aca="false">Theory!$D$5/(SIN(RADIANS(Theory!$D$7*360*(('LUT Implementation'!$C$3*B14)/1000000000))))</f>
        <v>130.029626791583</v>
      </c>
      <c r="I14" s="43" t="n">
        <f aca="false">ABS(E14-H14)</f>
        <v>169.970373208417</v>
      </c>
      <c r="J14" s="43" t="n">
        <f aca="false">ABS(G14-H14)</f>
        <v>272.029626791583</v>
      </c>
    </row>
    <row r="15" customFormat="false" ht="15" hidden="false" customHeight="false" outlineLevel="0" collapsed="false">
      <c r="B15" s="0" t="n">
        <f aca="false">B14-50</f>
        <v>63400</v>
      </c>
      <c r="C15" s="15" t="n">
        <f aca="false" t="array" ref="C15:C15">MATCH(MIN(ABS('LUT Implementation'!$F$9:$F$136-B15)),ABS('LUT Implementation'!$F$9:$F$136-B15),0)</f>
        <v>1</v>
      </c>
      <c r="D15" s="0" t="n">
        <f aca="false">INDEX('LUT Implementation'!$F$9:$F$136,C15)-INDEX('LUT Implementation'!$F$9:$F$136,C15+1)</f>
        <v>2627</v>
      </c>
      <c r="E15" s="0" t="n">
        <f aca="false">INDEX('LUT Implementation'!$C$9:$C$136,'Error plots'!C15)</f>
        <v>300</v>
      </c>
      <c r="F15" s="0" t="n">
        <f aca="false">TRUNC('LUT Implementation'!$C$4*(INDEX('LUT Implementation'!$F$9:$F$136,C15)-B15)/D15,0)</f>
        <v>-442</v>
      </c>
      <c r="G15" s="0" t="n">
        <f aca="false">E15+F15</f>
        <v>-142</v>
      </c>
      <c r="H15" s="34" t="n">
        <f aca="false">Theory!$D$5/(SIN(RADIANS(Theory!$D$7*360*(('LUT Implementation'!$C$3*B15)/1000000000))))</f>
        <v>130.128450704798</v>
      </c>
      <c r="I15" s="43" t="n">
        <f aca="false">ABS(E15-H15)</f>
        <v>169.871549295202</v>
      </c>
      <c r="J15" s="43" t="n">
        <f aca="false">ABS(G15-H15)</f>
        <v>272.128450704798</v>
      </c>
    </row>
    <row r="16" customFormat="false" ht="15" hidden="false" customHeight="false" outlineLevel="0" collapsed="false">
      <c r="B16" s="0" t="n">
        <f aca="false">B15-50</f>
        <v>63350</v>
      </c>
      <c r="C16" s="15" t="n">
        <f aca="false" t="array" ref="C16:C16">MATCH(MIN(ABS('LUT Implementation'!$F$9:$F$136-B16)),ABS('LUT Implementation'!$F$9:$F$136-B16),0)</f>
        <v>1</v>
      </c>
      <c r="D16" s="0" t="n">
        <f aca="false">INDEX('LUT Implementation'!$F$9:$F$136,C16)-INDEX('LUT Implementation'!$F$9:$F$136,C16+1)</f>
        <v>2627</v>
      </c>
      <c r="E16" s="0" t="n">
        <f aca="false">INDEX('LUT Implementation'!$C$9:$C$136,'Error plots'!C16)</f>
        <v>300</v>
      </c>
      <c r="F16" s="0" t="n">
        <f aca="false">TRUNC('LUT Implementation'!$C$4*(INDEX('LUT Implementation'!$F$9:$F$136,C16)-B16)/D16,0)</f>
        <v>-441</v>
      </c>
      <c r="G16" s="0" t="n">
        <f aca="false">E16+F16</f>
        <v>-141</v>
      </c>
      <c r="H16" s="34" t="n">
        <f aca="false">Theory!$D$5/(SIN(RADIANS(Theory!$D$7*360*(('LUT Implementation'!$C$3*B16)/1000000000))))</f>
        <v>130.227433701416</v>
      </c>
      <c r="I16" s="43" t="n">
        <f aca="false">ABS(E16-H16)</f>
        <v>169.772566298584</v>
      </c>
      <c r="J16" s="43" t="n">
        <f aca="false">ABS(G16-H16)</f>
        <v>271.227433701416</v>
      </c>
    </row>
    <row r="17" customFormat="false" ht="15" hidden="false" customHeight="false" outlineLevel="0" collapsed="false">
      <c r="B17" s="0" t="n">
        <f aca="false">B16-50</f>
        <v>63300</v>
      </c>
      <c r="C17" s="15" t="n">
        <f aca="false" t="array" ref="C17:C17">MATCH(MIN(ABS('LUT Implementation'!$F$9:$F$136-B17)),ABS('LUT Implementation'!$F$9:$F$136-B17),0)</f>
        <v>1</v>
      </c>
      <c r="D17" s="0" t="n">
        <f aca="false">INDEX('LUT Implementation'!$F$9:$F$136,C17)-INDEX('LUT Implementation'!$F$9:$F$136,C17+1)</f>
        <v>2627</v>
      </c>
      <c r="E17" s="0" t="n">
        <f aca="false">INDEX('LUT Implementation'!$C$9:$C$136,'Error plots'!C17)</f>
        <v>300</v>
      </c>
      <c r="F17" s="0" t="n">
        <f aca="false">TRUNC('LUT Implementation'!$C$4*(INDEX('LUT Implementation'!$F$9:$F$136,C17)-B17)/D17,0)</f>
        <v>-440</v>
      </c>
      <c r="G17" s="0" t="n">
        <f aca="false">E17+F17</f>
        <v>-140</v>
      </c>
      <c r="H17" s="34" t="n">
        <f aca="false">Theory!$D$5/(SIN(RADIANS(Theory!$D$7*360*(('LUT Implementation'!$C$3*B17)/1000000000))))</f>
        <v>130.32657615805</v>
      </c>
      <c r="I17" s="43" t="n">
        <f aca="false">ABS(E17-H17)</f>
        <v>169.67342384195</v>
      </c>
      <c r="J17" s="43" t="n">
        <f aca="false">ABS(G17-H17)</f>
        <v>270.32657615805</v>
      </c>
    </row>
    <row r="18" customFormat="false" ht="15" hidden="false" customHeight="false" outlineLevel="0" collapsed="false">
      <c r="B18" s="0" t="n">
        <f aca="false">B17-50</f>
        <v>63250</v>
      </c>
      <c r="C18" s="15" t="n">
        <f aca="false" t="array" ref="C18:C18">MATCH(MIN(ABS('LUT Implementation'!$F$9:$F$136-B18)),ABS('LUT Implementation'!$F$9:$F$136-B18),0)</f>
        <v>1</v>
      </c>
      <c r="D18" s="0" t="n">
        <f aca="false">INDEX('LUT Implementation'!$F$9:$F$136,C18)-INDEX('LUT Implementation'!$F$9:$F$136,C18+1)</f>
        <v>2627</v>
      </c>
      <c r="E18" s="0" t="n">
        <f aca="false">INDEX('LUT Implementation'!$C$9:$C$136,'Error plots'!C18)</f>
        <v>300</v>
      </c>
      <c r="F18" s="0" t="n">
        <f aca="false">TRUNC('LUT Implementation'!$C$4*(INDEX('LUT Implementation'!$F$9:$F$136,C18)-B18)/D18,0)</f>
        <v>-440</v>
      </c>
      <c r="G18" s="0" t="n">
        <f aca="false">E18+F18</f>
        <v>-140</v>
      </c>
      <c r="H18" s="34" t="n">
        <f aca="false">Theory!$D$5/(SIN(RADIANS(Theory!$D$7*360*(('LUT Implementation'!$C$3*B18)/1000000000))))</f>
        <v>130.425878452506</v>
      </c>
      <c r="I18" s="43" t="n">
        <f aca="false">ABS(E18-H18)</f>
        <v>169.574121547494</v>
      </c>
      <c r="J18" s="43" t="n">
        <f aca="false">ABS(G18-H18)</f>
        <v>270.425878452506</v>
      </c>
    </row>
    <row r="19" customFormat="false" ht="15" hidden="false" customHeight="false" outlineLevel="0" collapsed="false">
      <c r="B19" s="0" t="n">
        <f aca="false">B18-50</f>
        <v>63200</v>
      </c>
      <c r="C19" s="15" t="n">
        <f aca="false" t="array" ref="C19:C19">MATCH(MIN(ABS('LUT Implementation'!$F$9:$F$136-B19)),ABS('LUT Implementation'!$F$9:$F$136-B19),0)</f>
        <v>1</v>
      </c>
      <c r="D19" s="0" t="n">
        <f aca="false">INDEX('LUT Implementation'!$F$9:$F$136,C19)-INDEX('LUT Implementation'!$F$9:$F$136,C19+1)</f>
        <v>2627</v>
      </c>
      <c r="E19" s="0" t="n">
        <f aca="false">INDEX('LUT Implementation'!$C$9:$C$136,'Error plots'!C19)</f>
        <v>300</v>
      </c>
      <c r="F19" s="0" t="n">
        <f aca="false">TRUNC('LUT Implementation'!$C$4*(INDEX('LUT Implementation'!$F$9:$F$136,C19)-B19)/D19,0)</f>
        <v>-439</v>
      </c>
      <c r="G19" s="0" t="n">
        <f aca="false">E19+F19</f>
        <v>-139</v>
      </c>
      <c r="H19" s="34" t="n">
        <f aca="false">Theory!$D$5/(SIN(RADIANS(Theory!$D$7*360*(('LUT Implementation'!$C$3*B19)/1000000000))))</f>
        <v>130.525340963783</v>
      </c>
      <c r="I19" s="43" t="n">
        <f aca="false">ABS(E19-H19)</f>
        <v>169.474659036217</v>
      </c>
      <c r="J19" s="43" t="n">
        <f aca="false">ABS(G19-H19)</f>
        <v>269.525340963783</v>
      </c>
    </row>
    <row r="20" customFormat="false" ht="15" hidden="false" customHeight="false" outlineLevel="0" collapsed="false">
      <c r="B20" s="0" t="n">
        <f aca="false">B19-50</f>
        <v>63150</v>
      </c>
      <c r="C20" s="15" t="n">
        <f aca="false" t="array" ref="C20:C20">MATCH(MIN(ABS('LUT Implementation'!$F$9:$F$136-B20)),ABS('LUT Implementation'!$F$9:$F$136-B20),0)</f>
        <v>1</v>
      </c>
      <c r="D20" s="0" t="n">
        <f aca="false">INDEX('LUT Implementation'!$F$9:$F$136,C20)-INDEX('LUT Implementation'!$F$9:$F$136,C20+1)</f>
        <v>2627</v>
      </c>
      <c r="E20" s="0" t="n">
        <f aca="false">INDEX('LUT Implementation'!$C$9:$C$136,'Error plots'!C20)</f>
        <v>300</v>
      </c>
      <c r="F20" s="0" t="n">
        <f aca="false">TRUNC('LUT Implementation'!$C$4*(INDEX('LUT Implementation'!$F$9:$F$136,C20)-B20)/D20,0)</f>
        <v>-439</v>
      </c>
      <c r="G20" s="0" t="n">
        <f aca="false">E20+F20</f>
        <v>-139</v>
      </c>
      <c r="H20" s="34" t="n">
        <f aca="false">Theory!$D$5/(SIN(RADIANS(Theory!$D$7*360*(('LUT Implementation'!$C$3*B20)/1000000000))))</f>
        <v>130.624964072083</v>
      </c>
      <c r="I20" s="43" t="n">
        <f aca="false">ABS(E20-H20)</f>
        <v>169.375035927917</v>
      </c>
      <c r="J20" s="43" t="n">
        <f aca="false">ABS(G20-H20)</f>
        <v>269.624964072083</v>
      </c>
    </row>
    <row r="21" customFormat="false" ht="15" hidden="false" customHeight="false" outlineLevel="0" collapsed="false">
      <c r="B21" s="0" t="n">
        <f aca="false">B20-50</f>
        <v>63100</v>
      </c>
      <c r="C21" s="15" t="n">
        <f aca="false" t="array" ref="C21:C21">MATCH(MIN(ABS('LUT Implementation'!$F$9:$F$136-B21)),ABS('LUT Implementation'!$F$9:$F$136-B21),0)</f>
        <v>1</v>
      </c>
      <c r="D21" s="0" t="n">
        <f aca="false">INDEX('LUT Implementation'!$F$9:$F$136,C21)-INDEX('LUT Implementation'!$F$9:$F$136,C21+1)</f>
        <v>2627</v>
      </c>
      <c r="E21" s="0" t="n">
        <f aca="false">INDEX('LUT Implementation'!$C$9:$C$136,'Error plots'!C21)</f>
        <v>300</v>
      </c>
      <c r="F21" s="0" t="n">
        <f aca="false">TRUNC('LUT Implementation'!$C$4*(INDEX('LUT Implementation'!$F$9:$F$136,C21)-B21)/D21,0)</f>
        <v>-438</v>
      </c>
      <c r="G21" s="0" t="n">
        <f aca="false">E21+F21</f>
        <v>-138</v>
      </c>
      <c r="H21" s="34" t="n">
        <f aca="false">Theory!$D$5/(SIN(RADIANS(Theory!$D$7*360*(('LUT Implementation'!$C$3*B21)/1000000000))))</f>
        <v>130.724748158811</v>
      </c>
      <c r="I21" s="43" t="n">
        <f aca="false">ABS(E21-H21)</f>
        <v>169.275251841189</v>
      </c>
      <c r="J21" s="43" t="n">
        <f aca="false">ABS(G21-H21)</f>
        <v>268.724748158811</v>
      </c>
    </row>
    <row r="22" customFormat="false" ht="15" hidden="false" customHeight="false" outlineLevel="0" collapsed="false">
      <c r="B22" s="0" t="n">
        <f aca="false">B21-50</f>
        <v>63050</v>
      </c>
      <c r="C22" s="15" t="n">
        <f aca="false" t="array" ref="C22:C22">MATCH(MIN(ABS('LUT Implementation'!$F$9:$F$136-B22)),ABS('LUT Implementation'!$F$9:$F$136-B22),0)</f>
        <v>1</v>
      </c>
      <c r="D22" s="0" t="n">
        <f aca="false">INDEX('LUT Implementation'!$F$9:$F$136,C22)-INDEX('LUT Implementation'!$F$9:$F$136,C22+1)</f>
        <v>2627</v>
      </c>
      <c r="E22" s="0" t="n">
        <f aca="false">INDEX('LUT Implementation'!$C$9:$C$136,'Error plots'!C22)</f>
        <v>300</v>
      </c>
      <c r="F22" s="0" t="n">
        <f aca="false">TRUNC('LUT Implementation'!$C$4*(INDEX('LUT Implementation'!$F$9:$F$136,C22)-B22)/D22,0)</f>
        <v>-437</v>
      </c>
      <c r="G22" s="0" t="n">
        <f aca="false">E22+F22</f>
        <v>-137</v>
      </c>
      <c r="H22" s="34" t="n">
        <f aca="false">Theory!$D$5/(SIN(RADIANS(Theory!$D$7*360*(('LUT Implementation'!$C$3*B22)/1000000000))))</f>
        <v>130.824693606584</v>
      </c>
      <c r="I22" s="43" t="n">
        <f aca="false">ABS(E22-H22)</f>
        <v>169.175306393416</v>
      </c>
      <c r="J22" s="43" t="n">
        <f aca="false">ABS(G22-H22)</f>
        <v>267.824693606584</v>
      </c>
    </row>
    <row r="23" customFormat="false" ht="15" hidden="false" customHeight="false" outlineLevel="0" collapsed="false">
      <c r="B23" s="0" t="n">
        <f aca="false">B22-50</f>
        <v>63000</v>
      </c>
      <c r="C23" s="15" t="n">
        <f aca="false" t="array" ref="C23:C23">MATCH(MIN(ABS('LUT Implementation'!$F$9:$F$136-B23)),ABS('LUT Implementation'!$F$9:$F$136-B23),0)</f>
        <v>1</v>
      </c>
      <c r="D23" s="0" t="n">
        <f aca="false">INDEX('LUT Implementation'!$F$9:$F$136,C23)-INDEX('LUT Implementation'!$F$9:$F$136,C23+1)</f>
        <v>2627</v>
      </c>
      <c r="E23" s="0" t="n">
        <f aca="false">INDEX('LUT Implementation'!$C$9:$C$136,'Error plots'!C23)</f>
        <v>300</v>
      </c>
      <c r="F23" s="0" t="n">
        <f aca="false">TRUNC('LUT Implementation'!$C$4*(INDEX('LUT Implementation'!$F$9:$F$136,C23)-B23)/D23,0)</f>
        <v>-437</v>
      </c>
      <c r="G23" s="0" t="n">
        <f aca="false">E23+F23</f>
        <v>-137</v>
      </c>
      <c r="H23" s="34" t="n">
        <f aca="false">Theory!$D$5/(SIN(RADIANS(Theory!$D$7*360*(('LUT Implementation'!$C$3*B23)/1000000000))))</f>
        <v>130.924800799234</v>
      </c>
      <c r="I23" s="43" t="n">
        <f aca="false">ABS(E23-H23)</f>
        <v>169.075199200766</v>
      </c>
      <c r="J23" s="43" t="n">
        <f aca="false">ABS(G23-H23)</f>
        <v>267.924800799234</v>
      </c>
    </row>
    <row r="24" customFormat="false" ht="15" hidden="false" customHeight="false" outlineLevel="0" collapsed="false">
      <c r="B24" s="0" t="n">
        <f aca="false">B23-50</f>
        <v>62950</v>
      </c>
      <c r="C24" s="15" t="n">
        <f aca="false" t="array" ref="C24:C24">MATCH(MIN(ABS('LUT Implementation'!$F$9:$F$136-B24)),ABS('LUT Implementation'!$F$9:$F$136-B24),0)</f>
        <v>1</v>
      </c>
      <c r="D24" s="0" t="n">
        <f aca="false">INDEX('LUT Implementation'!$F$9:$F$136,C24)-INDEX('LUT Implementation'!$F$9:$F$136,C24+1)</f>
        <v>2627</v>
      </c>
      <c r="E24" s="0" t="n">
        <f aca="false">INDEX('LUT Implementation'!$C$9:$C$136,'Error plots'!C24)</f>
        <v>300</v>
      </c>
      <c r="F24" s="0" t="n">
        <f aca="false">TRUNC('LUT Implementation'!$C$4*(INDEX('LUT Implementation'!$F$9:$F$136,C24)-B24)/D24,0)</f>
        <v>-436</v>
      </c>
      <c r="G24" s="0" t="n">
        <f aca="false">E24+F24</f>
        <v>-136</v>
      </c>
      <c r="H24" s="34" t="n">
        <f aca="false">Theory!$D$5/(SIN(RADIANS(Theory!$D$7*360*(('LUT Implementation'!$C$3*B24)/1000000000))))</f>
        <v>131.025070121812</v>
      </c>
      <c r="I24" s="43" t="n">
        <f aca="false">ABS(E24-H24)</f>
        <v>168.974929878188</v>
      </c>
      <c r="J24" s="43" t="n">
        <f aca="false">ABS(G24-H24)</f>
        <v>267.025070121812</v>
      </c>
    </row>
    <row r="25" customFormat="false" ht="15" hidden="false" customHeight="false" outlineLevel="0" collapsed="false">
      <c r="B25" s="0" t="n">
        <f aca="false">B24-50</f>
        <v>62900</v>
      </c>
      <c r="C25" s="15" t="n">
        <f aca="false" t="array" ref="C25:C25">MATCH(MIN(ABS('LUT Implementation'!$F$9:$F$136-B25)),ABS('LUT Implementation'!$F$9:$F$136-B25),0)</f>
        <v>1</v>
      </c>
      <c r="D25" s="0" t="n">
        <f aca="false">INDEX('LUT Implementation'!$F$9:$F$136,C25)-INDEX('LUT Implementation'!$F$9:$F$136,C25+1)</f>
        <v>2627</v>
      </c>
      <c r="E25" s="0" t="n">
        <f aca="false">INDEX('LUT Implementation'!$C$9:$C$136,'Error plots'!C25)</f>
        <v>300</v>
      </c>
      <c r="F25" s="0" t="n">
        <f aca="false">TRUNC('LUT Implementation'!$C$4*(INDEX('LUT Implementation'!$F$9:$F$136,C25)-B25)/D25,0)</f>
        <v>-436</v>
      </c>
      <c r="G25" s="0" t="n">
        <f aca="false">E25+F25</f>
        <v>-136</v>
      </c>
      <c r="H25" s="34" t="n">
        <f aca="false">Theory!$D$5/(SIN(RADIANS(Theory!$D$7*360*(('LUT Implementation'!$C$3*B25)/1000000000))))</f>
        <v>131.125501960593</v>
      </c>
      <c r="I25" s="43" t="n">
        <f aca="false">ABS(E25-H25)</f>
        <v>168.874498039407</v>
      </c>
      <c r="J25" s="43" t="n">
        <f aca="false">ABS(G25-H25)</f>
        <v>267.125501960593</v>
      </c>
    </row>
    <row r="26" customFormat="false" ht="15" hidden="false" customHeight="false" outlineLevel="0" collapsed="false">
      <c r="B26" s="0" t="n">
        <f aca="false">B25-50</f>
        <v>62850</v>
      </c>
      <c r="C26" s="15" t="n">
        <f aca="false" t="array" ref="C26:C26">MATCH(MIN(ABS('LUT Implementation'!$F$9:$F$136-B26)),ABS('LUT Implementation'!$F$9:$F$136-B26),0)</f>
        <v>1</v>
      </c>
      <c r="D26" s="0" t="n">
        <f aca="false">INDEX('LUT Implementation'!$F$9:$F$136,C26)-INDEX('LUT Implementation'!$F$9:$F$136,C26+1)</f>
        <v>2627</v>
      </c>
      <c r="E26" s="0" t="n">
        <f aca="false">INDEX('LUT Implementation'!$C$9:$C$136,'Error plots'!C26)</f>
        <v>300</v>
      </c>
      <c r="F26" s="0" t="n">
        <f aca="false">TRUNC('LUT Implementation'!$C$4*(INDEX('LUT Implementation'!$F$9:$F$136,C26)-B26)/D26,0)</f>
        <v>-435</v>
      </c>
      <c r="G26" s="0" t="n">
        <f aca="false">E26+F26</f>
        <v>-135</v>
      </c>
      <c r="H26" s="34" t="n">
        <f aca="false">Theory!$D$5/(SIN(RADIANS(Theory!$D$7*360*(('LUT Implementation'!$C$3*B26)/1000000000))))</f>
        <v>131.226096703084</v>
      </c>
      <c r="I26" s="43" t="n">
        <f aca="false">ABS(E26-H26)</f>
        <v>168.773903296916</v>
      </c>
      <c r="J26" s="43" t="n">
        <f aca="false">ABS(G26-H26)</f>
        <v>266.226096703083</v>
      </c>
    </row>
    <row r="27" customFormat="false" ht="15" hidden="false" customHeight="false" outlineLevel="0" collapsed="false">
      <c r="B27" s="0" t="n">
        <f aca="false">B26-50</f>
        <v>62800</v>
      </c>
      <c r="C27" s="15" t="n">
        <f aca="false" t="array" ref="C27:C27">MATCH(MIN(ABS('LUT Implementation'!$F$9:$F$136-B27)),ABS('LUT Implementation'!$F$9:$F$136-B27),0)</f>
        <v>1</v>
      </c>
      <c r="D27" s="0" t="n">
        <f aca="false">INDEX('LUT Implementation'!$F$9:$F$136,C27)-INDEX('LUT Implementation'!$F$9:$F$136,C27+1)</f>
        <v>2627</v>
      </c>
      <c r="E27" s="0" t="n">
        <f aca="false">INDEX('LUT Implementation'!$C$9:$C$136,'Error plots'!C27)</f>
        <v>300</v>
      </c>
      <c r="F27" s="0" t="n">
        <f aca="false">TRUNC('LUT Implementation'!$C$4*(INDEX('LUT Implementation'!$F$9:$F$136,C27)-B27)/D27,0)</f>
        <v>-434</v>
      </c>
      <c r="G27" s="0" t="n">
        <f aca="false">E27+F27</f>
        <v>-134</v>
      </c>
      <c r="H27" s="34" t="n">
        <f aca="false">Theory!$D$5/(SIN(RADIANS(Theory!$D$7*360*(('LUT Implementation'!$C$3*B27)/1000000000))))</f>
        <v>131.326854738023</v>
      </c>
      <c r="I27" s="43" t="n">
        <f aca="false">ABS(E27-H27)</f>
        <v>168.673145261977</v>
      </c>
      <c r="J27" s="43" t="n">
        <f aca="false">ABS(G27-H27)</f>
        <v>265.326854738023</v>
      </c>
    </row>
    <row r="28" customFormat="false" ht="15" hidden="false" customHeight="false" outlineLevel="0" collapsed="false">
      <c r="B28" s="0" t="n">
        <f aca="false">B27-50</f>
        <v>62750</v>
      </c>
      <c r="C28" s="15" t="n">
        <f aca="false" t="array" ref="C28:C28">MATCH(MIN(ABS('LUT Implementation'!$F$9:$F$136-B28)),ABS('LUT Implementation'!$F$9:$F$136-B28),0)</f>
        <v>1</v>
      </c>
      <c r="D28" s="0" t="n">
        <f aca="false">INDEX('LUT Implementation'!$F$9:$F$136,C28)-INDEX('LUT Implementation'!$F$9:$F$136,C28+1)</f>
        <v>2627</v>
      </c>
      <c r="E28" s="0" t="n">
        <f aca="false">INDEX('LUT Implementation'!$C$9:$C$136,'Error plots'!C28)</f>
        <v>300</v>
      </c>
      <c r="F28" s="0" t="n">
        <f aca="false">TRUNC('LUT Implementation'!$C$4*(INDEX('LUT Implementation'!$F$9:$F$136,C28)-B28)/D28,0)</f>
        <v>-434</v>
      </c>
      <c r="G28" s="0" t="n">
        <f aca="false">E28+F28</f>
        <v>-134</v>
      </c>
      <c r="H28" s="34" t="n">
        <f aca="false">Theory!$D$5/(SIN(RADIANS(Theory!$D$7*360*(('LUT Implementation'!$C$3*B28)/1000000000))))</f>
        <v>131.427776455391</v>
      </c>
      <c r="I28" s="43" t="n">
        <f aca="false">ABS(E28-H28)</f>
        <v>168.572223544609</v>
      </c>
      <c r="J28" s="43" t="n">
        <f aca="false">ABS(G28-H28)</f>
        <v>265.427776455391</v>
      </c>
    </row>
    <row r="29" customFormat="false" ht="15" hidden="false" customHeight="false" outlineLevel="0" collapsed="false">
      <c r="B29" s="0" t="n">
        <f aca="false">B28-50</f>
        <v>62700</v>
      </c>
      <c r="C29" s="15" t="n">
        <f aca="false" t="array" ref="C29:C29">MATCH(MIN(ABS('LUT Implementation'!$F$9:$F$136-B29)),ABS('LUT Implementation'!$F$9:$F$136-B29),0)</f>
        <v>1</v>
      </c>
      <c r="D29" s="0" t="n">
        <f aca="false">INDEX('LUT Implementation'!$F$9:$F$136,C29)-INDEX('LUT Implementation'!$F$9:$F$136,C29+1)</f>
        <v>2627</v>
      </c>
      <c r="E29" s="0" t="n">
        <f aca="false">INDEX('LUT Implementation'!$C$9:$C$136,'Error plots'!C29)</f>
        <v>300</v>
      </c>
      <c r="F29" s="0" t="n">
        <f aca="false">TRUNC('LUT Implementation'!$C$4*(INDEX('LUT Implementation'!$F$9:$F$136,C29)-B29)/D29,0)</f>
        <v>-433</v>
      </c>
      <c r="G29" s="0" t="n">
        <f aca="false">E29+F29</f>
        <v>-133</v>
      </c>
      <c r="H29" s="34" t="n">
        <f aca="false">Theory!$D$5/(SIN(RADIANS(Theory!$D$7*360*(('LUT Implementation'!$C$3*B29)/1000000000))))</f>
        <v>131.52886224641</v>
      </c>
      <c r="I29" s="43" t="n">
        <f aca="false">ABS(E29-H29)</f>
        <v>168.47113775359</v>
      </c>
      <c r="J29" s="43" t="n">
        <f aca="false">ABS(G29-H29)</f>
        <v>264.52886224641</v>
      </c>
    </row>
    <row r="30" customFormat="false" ht="15" hidden="false" customHeight="false" outlineLevel="0" collapsed="false">
      <c r="B30" s="0" t="n">
        <f aca="false">B29-50</f>
        <v>62650</v>
      </c>
      <c r="C30" s="15" t="n">
        <f aca="false" t="array" ref="C30:C30">MATCH(MIN(ABS('LUT Implementation'!$F$9:$F$136-B30)),ABS('LUT Implementation'!$F$9:$F$136-B30),0)</f>
        <v>1</v>
      </c>
      <c r="D30" s="0" t="n">
        <f aca="false">INDEX('LUT Implementation'!$F$9:$F$136,C30)-INDEX('LUT Implementation'!$F$9:$F$136,C30+1)</f>
        <v>2627</v>
      </c>
      <c r="E30" s="0" t="n">
        <f aca="false">INDEX('LUT Implementation'!$C$9:$C$136,'Error plots'!C30)</f>
        <v>300</v>
      </c>
      <c r="F30" s="0" t="n">
        <f aca="false">TRUNC('LUT Implementation'!$C$4*(INDEX('LUT Implementation'!$F$9:$F$136,C30)-B30)/D30,0)</f>
        <v>-433</v>
      </c>
      <c r="G30" s="0" t="n">
        <f aca="false">E30+F30</f>
        <v>-133</v>
      </c>
      <c r="H30" s="34" t="n">
        <f aca="false">Theory!$D$5/(SIN(RADIANS(Theory!$D$7*360*(('LUT Implementation'!$C$3*B30)/1000000000))))</f>
        <v>131.630112503553</v>
      </c>
      <c r="I30" s="43" t="n">
        <f aca="false">ABS(E30-H30)</f>
        <v>168.369887496447</v>
      </c>
      <c r="J30" s="43" t="n">
        <f aca="false">ABS(G30-H30)</f>
        <v>264.630112503553</v>
      </c>
    </row>
    <row r="31" customFormat="false" ht="15" hidden="false" customHeight="false" outlineLevel="0" collapsed="false">
      <c r="B31" s="0" t="n">
        <f aca="false">B30-50</f>
        <v>62600</v>
      </c>
      <c r="C31" s="15" t="n">
        <f aca="false" t="array" ref="C31:C31">MATCH(MIN(ABS('LUT Implementation'!$F$9:$F$136-B31)),ABS('LUT Implementation'!$F$9:$F$136-B31),0)</f>
        <v>1</v>
      </c>
      <c r="D31" s="0" t="n">
        <f aca="false">INDEX('LUT Implementation'!$F$9:$F$136,C31)-INDEX('LUT Implementation'!$F$9:$F$136,C31+1)</f>
        <v>2627</v>
      </c>
      <c r="E31" s="0" t="n">
        <f aca="false">INDEX('LUT Implementation'!$C$9:$C$136,'Error plots'!C31)</f>
        <v>300</v>
      </c>
      <c r="F31" s="0" t="n">
        <f aca="false">TRUNC('LUT Implementation'!$C$4*(INDEX('LUT Implementation'!$F$9:$F$136,C31)-B31)/D31,0)</f>
        <v>-432</v>
      </c>
      <c r="G31" s="0" t="n">
        <f aca="false">E31+F31</f>
        <v>-132</v>
      </c>
      <c r="H31" s="34" t="n">
        <f aca="false">Theory!$D$5/(SIN(RADIANS(Theory!$D$7*360*(('LUT Implementation'!$C$3*B31)/1000000000))))</f>
        <v>131.731527620548</v>
      </c>
      <c r="I31" s="43" t="n">
        <f aca="false">ABS(E31-H31)</f>
        <v>168.268472379452</v>
      </c>
      <c r="J31" s="43" t="n">
        <f aca="false">ABS(G31-H31)</f>
        <v>263.731527620548</v>
      </c>
    </row>
    <row r="32" customFormat="false" ht="15" hidden="false" customHeight="false" outlineLevel="0" collapsed="false">
      <c r="B32" s="0" t="n">
        <f aca="false">B31-50</f>
        <v>62550</v>
      </c>
      <c r="C32" s="15" t="n">
        <f aca="false" t="array" ref="C32:C32">MATCH(MIN(ABS('LUT Implementation'!$F$9:$F$136-B32)),ABS('LUT Implementation'!$F$9:$F$136-B32),0)</f>
        <v>1</v>
      </c>
      <c r="D32" s="0" t="n">
        <f aca="false">INDEX('LUT Implementation'!$F$9:$F$136,C32)-INDEX('LUT Implementation'!$F$9:$F$136,C32+1)</f>
        <v>2627</v>
      </c>
      <c r="E32" s="0" t="n">
        <f aca="false">INDEX('LUT Implementation'!$C$9:$C$136,'Error plots'!C32)</f>
        <v>300</v>
      </c>
      <c r="F32" s="0" t="n">
        <f aca="false">TRUNC('LUT Implementation'!$C$4*(INDEX('LUT Implementation'!$F$9:$F$136,C32)-B32)/D32,0)</f>
        <v>-431</v>
      </c>
      <c r="G32" s="0" t="n">
        <f aca="false">E32+F32</f>
        <v>-131</v>
      </c>
      <c r="H32" s="34" t="n">
        <f aca="false">Theory!$D$5/(SIN(RADIANS(Theory!$D$7*360*(('LUT Implementation'!$C$3*B32)/1000000000))))</f>
        <v>131.83310799238</v>
      </c>
      <c r="I32" s="43" t="n">
        <f aca="false">ABS(E32-H32)</f>
        <v>168.16689200762</v>
      </c>
      <c r="J32" s="43" t="n">
        <f aca="false">ABS(G32-H32)</f>
        <v>262.83310799238</v>
      </c>
    </row>
    <row r="33" customFormat="false" ht="15" hidden="false" customHeight="false" outlineLevel="0" collapsed="false">
      <c r="B33" s="0" t="n">
        <f aca="false">B32-50</f>
        <v>62500</v>
      </c>
      <c r="C33" s="15" t="n">
        <f aca="false" t="array" ref="C33:C33">MATCH(MIN(ABS('LUT Implementation'!$F$9:$F$136-B33)),ABS('LUT Implementation'!$F$9:$F$136-B33),0)</f>
        <v>1</v>
      </c>
      <c r="D33" s="0" t="n">
        <f aca="false">INDEX('LUT Implementation'!$F$9:$F$136,C33)-INDEX('LUT Implementation'!$F$9:$F$136,C33+1)</f>
        <v>2627</v>
      </c>
      <c r="E33" s="0" t="n">
        <f aca="false">INDEX('LUT Implementation'!$C$9:$C$136,'Error plots'!C33)</f>
        <v>300</v>
      </c>
      <c r="F33" s="0" t="n">
        <f aca="false">TRUNC('LUT Implementation'!$C$4*(INDEX('LUT Implementation'!$F$9:$F$136,C33)-B33)/D33,0)</f>
        <v>-431</v>
      </c>
      <c r="G33" s="0" t="n">
        <f aca="false">E33+F33</f>
        <v>-131</v>
      </c>
      <c r="H33" s="34" t="n">
        <f aca="false">Theory!$D$5/(SIN(RADIANS(Theory!$D$7*360*(('LUT Implementation'!$C$3*B33)/1000000000))))</f>
        <v>131.934854015299</v>
      </c>
      <c r="I33" s="43" t="n">
        <f aca="false">ABS(E33-H33)</f>
        <v>168.065145984701</v>
      </c>
      <c r="J33" s="43" t="n">
        <f aca="false">ABS(G33-H33)</f>
        <v>262.934854015299</v>
      </c>
    </row>
    <row r="34" customFormat="false" ht="15" hidden="false" customHeight="false" outlineLevel="0" collapsed="false">
      <c r="B34" s="0" t="n">
        <f aca="false">B33-50</f>
        <v>62450</v>
      </c>
      <c r="C34" s="15" t="n">
        <f aca="false" t="array" ref="C34:C34">MATCH(MIN(ABS('LUT Implementation'!$F$9:$F$136-B34)),ABS('LUT Implementation'!$F$9:$F$136-B34),0)</f>
        <v>1</v>
      </c>
      <c r="D34" s="0" t="n">
        <f aca="false">INDEX('LUT Implementation'!$F$9:$F$136,C34)-INDEX('LUT Implementation'!$F$9:$F$136,C34+1)</f>
        <v>2627</v>
      </c>
      <c r="E34" s="0" t="n">
        <f aca="false">INDEX('LUT Implementation'!$C$9:$C$136,'Error plots'!C34)</f>
        <v>300</v>
      </c>
      <c r="F34" s="0" t="n">
        <f aca="false">TRUNC('LUT Implementation'!$C$4*(INDEX('LUT Implementation'!$F$9:$F$136,C34)-B34)/D34,0)</f>
        <v>-430</v>
      </c>
      <c r="G34" s="0" t="n">
        <f aca="false">E34+F34</f>
        <v>-130</v>
      </c>
      <c r="H34" s="34" t="n">
        <f aca="false">Theory!$D$5/(SIN(RADIANS(Theory!$D$7*360*(('LUT Implementation'!$C$3*B34)/1000000000))))</f>
        <v>132.036766086826</v>
      </c>
      <c r="I34" s="43" t="n">
        <f aca="false">ABS(E34-H34)</f>
        <v>167.963233913174</v>
      </c>
      <c r="J34" s="43" t="n">
        <f aca="false">ABS(G34-H34)</f>
        <v>262.036766086826</v>
      </c>
    </row>
    <row r="35" customFormat="false" ht="15" hidden="false" customHeight="false" outlineLevel="0" collapsed="false">
      <c r="B35" s="0" t="n">
        <f aca="false">B34-50</f>
        <v>62400</v>
      </c>
      <c r="C35" s="15" t="n">
        <f aca="false" t="array" ref="C35:C35">MATCH(MIN(ABS('LUT Implementation'!$F$9:$F$136-B35)),ABS('LUT Implementation'!$F$9:$F$136-B35),0)</f>
        <v>1</v>
      </c>
      <c r="D35" s="0" t="n">
        <f aca="false">INDEX('LUT Implementation'!$F$9:$F$136,C35)-INDEX('LUT Implementation'!$F$9:$F$136,C35+1)</f>
        <v>2627</v>
      </c>
      <c r="E35" s="0" t="n">
        <f aca="false">INDEX('LUT Implementation'!$C$9:$C$136,'Error plots'!C35)</f>
        <v>300</v>
      </c>
      <c r="F35" s="0" t="n">
        <f aca="false">TRUNC('LUT Implementation'!$C$4*(INDEX('LUT Implementation'!$F$9:$F$136,C35)-B35)/D35,0)</f>
        <v>-430</v>
      </c>
      <c r="G35" s="0" t="n">
        <f aca="false">E35+F35</f>
        <v>-130</v>
      </c>
      <c r="H35" s="34" t="n">
        <f aca="false">Theory!$D$5/(SIN(RADIANS(Theory!$D$7*360*(('LUT Implementation'!$C$3*B35)/1000000000))))</f>
        <v>132.138844605755</v>
      </c>
      <c r="I35" s="43" t="n">
        <f aca="false">ABS(E35-H35)</f>
        <v>167.861155394245</v>
      </c>
      <c r="J35" s="43" t="n">
        <f aca="false">ABS(G35-H35)</f>
        <v>262.138844605755</v>
      </c>
    </row>
    <row r="36" customFormat="false" ht="15" hidden="false" customHeight="false" outlineLevel="0" collapsed="false">
      <c r="B36" s="0" t="n">
        <f aca="false">B35-50</f>
        <v>62350</v>
      </c>
      <c r="C36" s="15" t="n">
        <f aca="false" t="array" ref="C36:C36">MATCH(MIN(ABS('LUT Implementation'!$F$9:$F$136-B36)),ABS('LUT Implementation'!$F$9:$F$136-B36),0)</f>
        <v>1</v>
      </c>
      <c r="D36" s="0" t="n">
        <f aca="false">INDEX('LUT Implementation'!$F$9:$F$136,C36)-INDEX('LUT Implementation'!$F$9:$F$136,C36+1)</f>
        <v>2627</v>
      </c>
      <c r="E36" s="0" t="n">
        <f aca="false">INDEX('LUT Implementation'!$C$9:$C$136,'Error plots'!C36)</f>
        <v>300</v>
      </c>
      <c r="F36" s="0" t="n">
        <f aca="false">TRUNC('LUT Implementation'!$C$4*(INDEX('LUT Implementation'!$F$9:$F$136,C36)-B36)/D36,0)</f>
        <v>-429</v>
      </c>
      <c r="G36" s="0" t="n">
        <f aca="false">E36+F36</f>
        <v>-129</v>
      </c>
      <c r="H36" s="34" t="n">
        <f aca="false">Theory!$D$5/(SIN(RADIANS(Theory!$D$7*360*(('LUT Implementation'!$C$3*B36)/1000000000))))</f>
        <v>132.241089972159</v>
      </c>
      <c r="I36" s="43" t="n">
        <f aca="false">ABS(E36-H36)</f>
        <v>167.758910027841</v>
      </c>
      <c r="J36" s="43" t="n">
        <f aca="false">ABS(G36-H36)</f>
        <v>261.241089972159</v>
      </c>
    </row>
    <row r="37" customFormat="false" ht="15" hidden="false" customHeight="false" outlineLevel="0" collapsed="false">
      <c r="B37" s="0" t="n">
        <f aca="false">B36-50</f>
        <v>62300</v>
      </c>
      <c r="C37" s="15" t="n">
        <f aca="false" t="array" ref="C37:C37">MATCH(MIN(ABS('LUT Implementation'!$F$9:$F$136-B37)),ABS('LUT Implementation'!$F$9:$F$136-B37),0)</f>
        <v>1</v>
      </c>
      <c r="D37" s="0" t="n">
        <f aca="false">INDEX('LUT Implementation'!$F$9:$F$136,C37)-INDEX('LUT Implementation'!$F$9:$F$136,C37+1)</f>
        <v>2627</v>
      </c>
      <c r="E37" s="0" t="n">
        <f aca="false">INDEX('LUT Implementation'!$C$9:$C$136,'Error plots'!C37)</f>
        <v>300</v>
      </c>
      <c r="F37" s="0" t="n">
        <f aca="false">TRUNC('LUT Implementation'!$C$4*(INDEX('LUT Implementation'!$F$9:$F$136,C37)-B37)/D37,0)</f>
        <v>-428</v>
      </c>
      <c r="G37" s="0" t="n">
        <f aca="false">E37+F37</f>
        <v>-128</v>
      </c>
      <c r="H37" s="34" t="n">
        <f aca="false">Theory!$D$5/(SIN(RADIANS(Theory!$D$7*360*(('LUT Implementation'!$C$3*B37)/1000000000))))</f>
        <v>132.343502587397</v>
      </c>
      <c r="I37" s="43" t="n">
        <f aca="false">ABS(E37-H37)</f>
        <v>167.656497412603</v>
      </c>
      <c r="J37" s="43" t="n">
        <f aca="false">ABS(G37-H37)</f>
        <v>260.343502587397</v>
      </c>
    </row>
    <row r="38" customFormat="false" ht="15" hidden="false" customHeight="false" outlineLevel="0" collapsed="false">
      <c r="B38" s="0" t="n">
        <f aca="false">B37-50</f>
        <v>62250</v>
      </c>
      <c r="C38" s="15" t="n">
        <f aca="false" t="array" ref="C38:C38">MATCH(MIN(ABS('LUT Implementation'!$F$9:$F$136-B38)),ABS('LUT Implementation'!$F$9:$F$136-B38),0)</f>
        <v>1</v>
      </c>
      <c r="D38" s="0" t="n">
        <f aca="false">INDEX('LUT Implementation'!$F$9:$F$136,C38)-INDEX('LUT Implementation'!$F$9:$F$136,C38+1)</f>
        <v>2627</v>
      </c>
      <c r="E38" s="0" t="n">
        <f aca="false">INDEX('LUT Implementation'!$C$9:$C$136,'Error plots'!C38)</f>
        <v>300</v>
      </c>
      <c r="F38" s="0" t="n">
        <f aca="false">TRUNC('LUT Implementation'!$C$4*(INDEX('LUT Implementation'!$F$9:$F$136,C38)-B38)/D38,0)</f>
        <v>-428</v>
      </c>
      <c r="G38" s="0" t="n">
        <f aca="false">E38+F38</f>
        <v>-128</v>
      </c>
      <c r="H38" s="34" t="n">
        <f aca="false">Theory!$D$5/(SIN(RADIANS(Theory!$D$7*360*(('LUT Implementation'!$C$3*B38)/1000000000))))</f>
        <v>132.446082854116</v>
      </c>
      <c r="I38" s="43" t="n">
        <f aca="false">ABS(E38-H38)</f>
        <v>167.553917145884</v>
      </c>
      <c r="J38" s="43" t="n">
        <f aca="false">ABS(G38-H38)</f>
        <v>260.446082854116</v>
      </c>
    </row>
    <row r="39" customFormat="false" ht="15" hidden="false" customHeight="false" outlineLevel="0" collapsed="false">
      <c r="B39" s="0" t="n">
        <f aca="false">B38-50</f>
        <v>62200</v>
      </c>
      <c r="C39" s="15" t="n">
        <f aca="false" t="array" ref="C39:C39">MATCH(MIN(ABS('LUT Implementation'!$F$9:$F$136-B39)),ABS('LUT Implementation'!$F$9:$F$136-B39),0)</f>
        <v>1</v>
      </c>
      <c r="D39" s="0" t="n">
        <f aca="false">INDEX('LUT Implementation'!$F$9:$F$136,C39)-INDEX('LUT Implementation'!$F$9:$F$136,C39+1)</f>
        <v>2627</v>
      </c>
      <c r="E39" s="0" t="n">
        <f aca="false">INDEX('LUT Implementation'!$C$9:$C$136,'Error plots'!C39)</f>
        <v>300</v>
      </c>
      <c r="F39" s="0" t="n">
        <f aca="false">TRUNC('LUT Implementation'!$C$4*(INDEX('LUT Implementation'!$F$9:$F$136,C39)-B39)/D39,0)</f>
        <v>-427</v>
      </c>
      <c r="G39" s="0" t="n">
        <f aca="false">E39+F39</f>
        <v>-127</v>
      </c>
      <c r="H39" s="34" t="n">
        <f aca="false">Theory!$D$5/(SIN(RADIANS(Theory!$D$7*360*(('LUT Implementation'!$C$3*B39)/1000000000))))</f>
        <v>132.548831176261</v>
      </c>
      <c r="I39" s="43" t="n">
        <f aca="false">ABS(E39-H39)</f>
        <v>167.451168823739</v>
      </c>
      <c r="J39" s="43" t="n">
        <f aca="false">ABS(G39-H39)</f>
        <v>259.548831176261</v>
      </c>
    </row>
    <row r="40" customFormat="false" ht="15" hidden="false" customHeight="false" outlineLevel="0" collapsed="false">
      <c r="B40" s="0" t="n">
        <f aca="false">B39-50</f>
        <v>62150</v>
      </c>
      <c r="C40" s="15" t="n">
        <f aca="false" t="array" ref="C40:C40">MATCH(MIN(ABS('LUT Implementation'!$F$9:$F$136-B40)),ABS('LUT Implementation'!$F$9:$F$136-B40),0)</f>
        <v>1</v>
      </c>
      <c r="D40" s="0" t="n">
        <f aca="false">INDEX('LUT Implementation'!$F$9:$F$136,C40)-INDEX('LUT Implementation'!$F$9:$F$136,C40+1)</f>
        <v>2627</v>
      </c>
      <c r="E40" s="0" t="n">
        <f aca="false">INDEX('LUT Implementation'!$C$9:$C$136,'Error plots'!C40)</f>
        <v>300</v>
      </c>
      <c r="F40" s="0" t="n">
        <f aca="false">TRUNC('LUT Implementation'!$C$4*(INDEX('LUT Implementation'!$F$9:$F$136,C40)-B40)/D40,0)</f>
        <v>-426</v>
      </c>
      <c r="G40" s="0" t="n">
        <f aca="false">E40+F40</f>
        <v>-126</v>
      </c>
      <c r="H40" s="34" t="n">
        <f aca="false">Theory!$D$5/(SIN(RADIANS(Theory!$D$7*360*(('LUT Implementation'!$C$3*B40)/1000000000))))</f>
        <v>132.651747959075</v>
      </c>
      <c r="I40" s="43" t="n">
        <f aca="false">ABS(E40-H40)</f>
        <v>167.348252040925</v>
      </c>
      <c r="J40" s="43" t="n">
        <f aca="false">ABS(G40-H40)</f>
        <v>258.651747959075</v>
      </c>
    </row>
    <row r="41" customFormat="false" ht="15" hidden="false" customHeight="false" outlineLevel="0" collapsed="false">
      <c r="B41" s="0" t="n">
        <f aca="false">B40-50</f>
        <v>62100</v>
      </c>
      <c r="C41" s="15" t="n">
        <f aca="false" t="array" ref="C41:C41">MATCH(MIN(ABS('LUT Implementation'!$F$9:$F$136-B41)),ABS('LUT Implementation'!$F$9:$F$136-B41),0)</f>
        <v>1</v>
      </c>
      <c r="D41" s="0" t="n">
        <f aca="false">INDEX('LUT Implementation'!$F$9:$F$136,C41)-INDEX('LUT Implementation'!$F$9:$F$136,C41+1)</f>
        <v>2627</v>
      </c>
      <c r="E41" s="0" t="n">
        <f aca="false">INDEX('LUT Implementation'!$C$9:$C$136,'Error plots'!C41)</f>
        <v>300</v>
      </c>
      <c r="F41" s="0" t="n">
        <f aca="false">TRUNC('LUT Implementation'!$C$4*(INDEX('LUT Implementation'!$F$9:$F$136,C41)-B41)/D41,0)</f>
        <v>-426</v>
      </c>
      <c r="G41" s="0" t="n">
        <f aca="false">E41+F41</f>
        <v>-126</v>
      </c>
      <c r="H41" s="34" t="n">
        <f aca="false">Theory!$D$5/(SIN(RADIANS(Theory!$D$7*360*(('LUT Implementation'!$C$3*B41)/1000000000))))</f>
        <v>132.754833609105</v>
      </c>
      <c r="I41" s="43" t="n">
        <f aca="false">ABS(E41-H41)</f>
        <v>167.245166390895</v>
      </c>
      <c r="J41" s="43" t="n">
        <f aca="false">ABS(G41-H41)</f>
        <v>258.754833609105</v>
      </c>
    </row>
    <row r="42" customFormat="false" ht="15" hidden="false" customHeight="false" outlineLevel="0" collapsed="false">
      <c r="B42" s="0" t="n">
        <f aca="false">B41-50</f>
        <v>62050</v>
      </c>
      <c r="C42" s="15" t="n">
        <f aca="false" t="array" ref="C42:C42">MATCH(MIN(ABS('LUT Implementation'!$F$9:$F$136-B42)),ABS('LUT Implementation'!$F$9:$F$136-B42),0)</f>
        <v>1</v>
      </c>
      <c r="D42" s="0" t="n">
        <f aca="false">INDEX('LUT Implementation'!$F$9:$F$136,C42)-INDEX('LUT Implementation'!$F$9:$F$136,C42+1)</f>
        <v>2627</v>
      </c>
      <c r="E42" s="0" t="n">
        <f aca="false">INDEX('LUT Implementation'!$C$9:$C$136,'Error plots'!C42)</f>
        <v>300</v>
      </c>
      <c r="F42" s="0" t="n">
        <f aca="false">TRUNC('LUT Implementation'!$C$4*(INDEX('LUT Implementation'!$F$9:$F$136,C42)-B42)/D42,0)</f>
        <v>-425</v>
      </c>
      <c r="G42" s="0" t="n">
        <f aca="false">E42+F42</f>
        <v>-125</v>
      </c>
      <c r="H42" s="34" t="n">
        <f aca="false">Theory!$D$5/(SIN(RADIANS(Theory!$D$7*360*(('LUT Implementation'!$C$3*B42)/1000000000))))</f>
        <v>132.858088534213</v>
      </c>
      <c r="I42" s="43" t="n">
        <f aca="false">ABS(E42-H42)</f>
        <v>167.141911465787</v>
      </c>
      <c r="J42" s="43" t="n">
        <f aca="false">ABS(G42-H42)</f>
        <v>257.858088534213</v>
      </c>
    </row>
    <row r="43" customFormat="false" ht="15" hidden="false" customHeight="false" outlineLevel="0" collapsed="false">
      <c r="B43" s="0" t="n">
        <f aca="false">B42-50</f>
        <v>62000</v>
      </c>
      <c r="C43" s="15" t="n">
        <f aca="false" t="array" ref="C43:C43">MATCH(MIN(ABS('LUT Implementation'!$F$9:$F$136-B43)),ABS('LUT Implementation'!$F$9:$F$136-B43),0)</f>
        <v>1</v>
      </c>
      <c r="D43" s="0" t="n">
        <f aca="false">INDEX('LUT Implementation'!$F$9:$F$136,C43)-INDEX('LUT Implementation'!$F$9:$F$136,C43+1)</f>
        <v>2627</v>
      </c>
      <c r="E43" s="0" t="n">
        <f aca="false">INDEX('LUT Implementation'!$C$9:$C$136,'Error plots'!C43)</f>
        <v>300</v>
      </c>
      <c r="F43" s="0" t="n">
        <f aca="false">TRUNC('LUT Implementation'!$C$4*(INDEX('LUT Implementation'!$F$9:$F$136,C43)-B43)/D43,0)</f>
        <v>-425</v>
      </c>
      <c r="G43" s="0" t="n">
        <f aca="false">E43+F43</f>
        <v>-125</v>
      </c>
      <c r="H43" s="34" t="n">
        <f aca="false">Theory!$D$5/(SIN(RADIANS(Theory!$D$7*360*(('LUT Implementation'!$C$3*B43)/1000000000))))</f>
        <v>132.961513143574</v>
      </c>
      <c r="I43" s="43" t="n">
        <f aca="false">ABS(E43-H43)</f>
        <v>167.038486856426</v>
      </c>
      <c r="J43" s="43" t="n">
        <f aca="false">ABS(G43-H43)</f>
        <v>257.961513143574</v>
      </c>
    </row>
    <row r="44" customFormat="false" ht="15" hidden="false" customHeight="false" outlineLevel="0" collapsed="false">
      <c r="B44" s="0" t="n">
        <f aca="false">B43-50</f>
        <v>61950</v>
      </c>
      <c r="C44" s="15" t="n">
        <f aca="false" t="array" ref="C44:C44">MATCH(MIN(ABS('LUT Implementation'!$F$9:$F$136-B44)),ABS('LUT Implementation'!$F$9:$F$136-B44),0)</f>
        <v>1</v>
      </c>
      <c r="D44" s="0" t="n">
        <f aca="false">INDEX('LUT Implementation'!$F$9:$F$136,C44)-INDEX('LUT Implementation'!$F$9:$F$136,C44+1)</f>
        <v>2627</v>
      </c>
      <c r="E44" s="0" t="n">
        <f aca="false">INDEX('LUT Implementation'!$C$9:$C$136,'Error plots'!C44)</f>
        <v>300</v>
      </c>
      <c r="F44" s="0" t="n">
        <f aca="false">TRUNC('LUT Implementation'!$C$4*(INDEX('LUT Implementation'!$F$9:$F$136,C44)-B44)/D44,0)</f>
        <v>-424</v>
      </c>
      <c r="G44" s="0" t="n">
        <f aca="false">E44+F44</f>
        <v>-124</v>
      </c>
      <c r="H44" s="34" t="n">
        <f aca="false">Theory!$D$5/(SIN(RADIANS(Theory!$D$7*360*(('LUT Implementation'!$C$3*B44)/1000000000))))</f>
        <v>133.065107847684</v>
      </c>
      <c r="I44" s="43" t="n">
        <f aca="false">ABS(E44-H44)</f>
        <v>166.934892152316</v>
      </c>
      <c r="J44" s="43" t="n">
        <f aca="false">ABS(G44-H44)</f>
        <v>257.065107847684</v>
      </c>
    </row>
    <row r="45" customFormat="false" ht="15" hidden="false" customHeight="false" outlineLevel="0" collapsed="false">
      <c r="B45" s="0" t="n">
        <f aca="false">B44-50</f>
        <v>61900</v>
      </c>
      <c r="C45" s="15" t="n">
        <f aca="false" t="array" ref="C45:C45">MATCH(MIN(ABS('LUT Implementation'!$F$9:$F$136-B45)),ABS('LUT Implementation'!$F$9:$F$136-B45),0)</f>
        <v>1</v>
      </c>
      <c r="D45" s="0" t="n">
        <f aca="false">INDEX('LUT Implementation'!$F$9:$F$136,C45)-INDEX('LUT Implementation'!$F$9:$F$136,C45+1)</f>
        <v>2627</v>
      </c>
      <c r="E45" s="0" t="n">
        <f aca="false">INDEX('LUT Implementation'!$C$9:$C$136,'Error plots'!C45)</f>
        <v>300</v>
      </c>
      <c r="F45" s="0" t="n">
        <f aca="false">TRUNC('LUT Implementation'!$C$4*(INDEX('LUT Implementation'!$F$9:$F$136,C45)-B45)/D45,0)</f>
        <v>-423</v>
      </c>
      <c r="G45" s="0" t="n">
        <f aca="false">E45+F45</f>
        <v>-123</v>
      </c>
      <c r="H45" s="34" t="n">
        <f aca="false">Theory!$D$5/(SIN(RADIANS(Theory!$D$7*360*(('LUT Implementation'!$C$3*B45)/1000000000))))</f>
        <v>133.168873058368</v>
      </c>
      <c r="I45" s="43" t="n">
        <f aca="false">ABS(E45-H45)</f>
        <v>166.831126941632</v>
      </c>
      <c r="J45" s="43" t="n">
        <f aca="false">ABS(G45-H45)</f>
        <v>256.168873058368</v>
      </c>
    </row>
    <row r="46" customFormat="false" ht="15" hidden="false" customHeight="false" outlineLevel="0" collapsed="false">
      <c r="B46" s="0" t="n">
        <f aca="false">B45-50</f>
        <v>61850</v>
      </c>
      <c r="C46" s="15" t="n">
        <f aca="false" t="array" ref="C46:C46">MATCH(MIN(ABS('LUT Implementation'!$F$9:$F$136-B46)),ABS('LUT Implementation'!$F$9:$F$136-B46),0)</f>
        <v>1</v>
      </c>
      <c r="D46" s="0" t="n">
        <f aca="false">INDEX('LUT Implementation'!$F$9:$F$136,C46)-INDEX('LUT Implementation'!$F$9:$F$136,C46+1)</f>
        <v>2627</v>
      </c>
      <c r="E46" s="0" t="n">
        <f aca="false">INDEX('LUT Implementation'!$C$9:$C$136,'Error plots'!C46)</f>
        <v>300</v>
      </c>
      <c r="F46" s="0" t="n">
        <f aca="false">TRUNC('LUT Implementation'!$C$4*(INDEX('LUT Implementation'!$F$9:$F$136,C46)-B46)/D46,0)</f>
        <v>-423</v>
      </c>
      <c r="G46" s="0" t="n">
        <f aca="false">E46+F46</f>
        <v>-123</v>
      </c>
      <c r="H46" s="34" t="n">
        <f aca="false">Theory!$D$5/(SIN(RADIANS(Theory!$D$7*360*(('LUT Implementation'!$C$3*B46)/1000000000))))</f>
        <v>133.27280918878</v>
      </c>
      <c r="I46" s="43" t="n">
        <f aca="false">ABS(E46-H46)</f>
        <v>166.72719081122</v>
      </c>
      <c r="J46" s="43" t="n">
        <f aca="false">ABS(G46-H46)</f>
        <v>256.27280918878</v>
      </c>
    </row>
    <row r="47" customFormat="false" ht="15" hidden="false" customHeight="false" outlineLevel="0" collapsed="false">
      <c r="B47" s="0" t="n">
        <f aca="false">B46-50</f>
        <v>61800</v>
      </c>
      <c r="C47" s="15" t="n">
        <f aca="false" t="array" ref="C47:C47">MATCH(MIN(ABS('LUT Implementation'!$F$9:$F$136-B47)),ABS('LUT Implementation'!$F$9:$F$136-B47),0)</f>
        <v>1</v>
      </c>
      <c r="D47" s="0" t="n">
        <f aca="false">INDEX('LUT Implementation'!$F$9:$F$136,C47)-INDEX('LUT Implementation'!$F$9:$F$136,C47+1)</f>
        <v>2627</v>
      </c>
      <c r="E47" s="0" t="n">
        <f aca="false">INDEX('LUT Implementation'!$C$9:$C$136,'Error plots'!C47)</f>
        <v>300</v>
      </c>
      <c r="F47" s="0" t="n">
        <f aca="false">TRUNC('LUT Implementation'!$C$4*(INDEX('LUT Implementation'!$F$9:$F$136,C47)-B47)/D47,0)</f>
        <v>-422</v>
      </c>
      <c r="G47" s="0" t="n">
        <f aca="false">E47+F47</f>
        <v>-122</v>
      </c>
      <c r="H47" s="34" t="n">
        <f aca="false">Theory!$D$5/(SIN(RADIANS(Theory!$D$7*360*(('LUT Implementation'!$C$3*B47)/1000000000))))</f>
        <v>133.376916653413</v>
      </c>
      <c r="I47" s="43" t="n">
        <f aca="false">ABS(E47-H47)</f>
        <v>166.623083346587</v>
      </c>
      <c r="J47" s="43" t="n">
        <f aca="false">ABS(G47-H47)</f>
        <v>255.376916653413</v>
      </c>
    </row>
    <row r="48" customFormat="false" ht="15" hidden="false" customHeight="false" outlineLevel="0" collapsed="false">
      <c r="B48" s="0" t="n">
        <f aca="false">B47-50</f>
        <v>61750</v>
      </c>
      <c r="C48" s="15" t="n">
        <f aca="false" t="array" ref="C48:C48">MATCH(MIN(ABS('LUT Implementation'!$F$9:$F$136-B48)),ABS('LUT Implementation'!$F$9:$F$136-B48),0)</f>
        <v>1</v>
      </c>
      <c r="D48" s="0" t="n">
        <f aca="false">INDEX('LUT Implementation'!$F$9:$F$136,C48)-INDEX('LUT Implementation'!$F$9:$F$136,C48+1)</f>
        <v>2627</v>
      </c>
      <c r="E48" s="0" t="n">
        <f aca="false">INDEX('LUT Implementation'!$C$9:$C$136,'Error plots'!C48)</f>
        <v>300</v>
      </c>
      <c r="F48" s="0" t="n">
        <f aca="false">TRUNC('LUT Implementation'!$C$4*(INDEX('LUT Implementation'!$F$9:$F$136,C48)-B48)/D48,0)</f>
        <v>-422</v>
      </c>
      <c r="G48" s="0" t="n">
        <f aca="false">E48+F48</f>
        <v>-122</v>
      </c>
      <c r="H48" s="34" t="n">
        <f aca="false">Theory!$D$5/(SIN(RADIANS(Theory!$D$7*360*(('LUT Implementation'!$C$3*B48)/1000000000))))</f>
        <v>133.481195868105</v>
      </c>
      <c r="I48" s="43" t="n">
        <f aca="false">ABS(E48-H48)</f>
        <v>166.518804131895</v>
      </c>
      <c r="J48" s="43" t="n">
        <f aca="false">ABS(G48-H48)</f>
        <v>255.481195868105</v>
      </c>
    </row>
    <row r="49" customFormat="false" ht="15" hidden="false" customHeight="false" outlineLevel="0" collapsed="false">
      <c r="B49" s="0" t="n">
        <f aca="false">B48-50</f>
        <v>61700</v>
      </c>
      <c r="C49" s="15" t="n">
        <f aca="false" t="array" ref="C49:C49">MATCH(MIN(ABS('LUT Implementation'!$F$9:$F$136-B49)),ABS('LUT Implementation'!$F$9:$F$136-B49),0)</f>
        <v>1</v>
      </c>
      <c r="D49" s="0" t="n">
        <f aca="false">INDEX('LUT Implementation'!$F$9:$F$136,C49)-INDEX('LUT Implementation'!$F$9:$F$136,C49+1)</f>
        <v>2627</v>
      </c>
      <c r="E49" s="0" t="n">
        <f aca="false">INDEX('LUT Implementation'!$C$9:$C$136,'Error plots'!C49)</f>
        <v>300</v>
      </c>
      <c r="F49" s="0" t="n">
        <f aca="false">TRUNC('LUT Implementation'!$C$4*(INDEX('LUT Implementation'!$F$9:$F$136,C49)-B49)/D49,0)</f>
        <v>-421</v>
      </c>
      <c r="G49" s="0" t="n">
        <f aca="false">E49+F49</f>
        <v>-121</v>
      </c>
      <c r="H49" s="34" t="n">
        <f aca="false">Theory!$D$5/(SIN(RADIANS(Theory!$D$7*360*(('LUT Implementation'!$C$3*B49)/1000000000))))</f>
        <v>133.585647250037</v>
      </c>
      <c r="I49" s="43" t="n">
        <f aca="false">ABS(E49-H49)</f>
        <v>166.414352749963</v>
      </c>
      <c r="J49" s="43" t="n">
        <f aca="false">ABS(G49-H49)</f>
        <v>254.585647250037</v>
      </c>
    </row>
    <row r="50" customFormat="false" ht="15" hidden="false" customHeight="false" outlineLevel="0" collapsed="false">
      <c r="B50" s="0" t="n">
        <f aca="false">B49-50</f>
        <v>61650</v>
      </c>
      <c r="C50" s="15" t="n">
        <f aca="false" t="array" ref="C50:C50">MATCH(MIN(ABS('LUT Implementation'!$F$9:$F$136-B50)),ABS('LUT Implementation'!$F$9:$F$136-B50),0)</f>
        <v>1</v>
      </c>
      <c r="D50" s="0" t="n">
        <f aca="false">INDEX('LUT Implementation'!$F$9:$F$136,C50)-INDEX('LUT Implementation'!$F$9:$F$136,C50+1)</f>
        <v>2627</v>
      </c>
      <c r="E50" s="0" t="n">
        <f aca="false">INDEX('LUT Implementation'!$C$9:$C$136,'Error plots'!C50)</f>
        <v>300</v>
      </c>
      <c r="F50" s="0" t="n">
        <f aca="false">TRUNC('LUT Implementation'!$C$4*(INDEX('LUT Implementation'!$F$9:$F$136,C50)-B50)/D50,0)</f>
        <v>-420</v>
      </c>
      <c r="G50" s="0" t="n">
        <f aca="false">E50+F50</f>
        <v>-120</v>
      </c>
      <c r="H50" s="34" t="n">
        <f aca="false">Theory!$D$5/(SIN(RADIANS(Theory!$D$7*360*(('LUT Implementation'!$C$3*B50)/1000000000))))</f>
        <v>133.690271217749</v>
      </c>
      <c r="I50" s="43" t="n">
        <f aca="false">ABS(E50-H50)</f>
        <v>166.309728782251</v>
      </c>
      <c r="J50" s="43" t="n">
        <f aca="false">ABS(G50-H50)</f>
        <v>253.690271217749</v>
      </c>
    </row>
    <row r="51" customFormat="false" ht="15" hidden="false" customHeight="false" outlineLevel="0" collapsed="false">
      <c r="B51" s="0" t="n">
        <f aca="false">B50-50</f>
        <v>61600</v>
      </c>
      <c r="C51" s="15" t="n">
        <f aca="false" t="array" ref="C51:C51">MATCH(MIN(ABS('LUT Implementation'!$F$9:$F$136-B51)),ABS('LUT Implementation'!$F$9:$F$136-B51),0)</f>
        <v>1</v>
      </c>
      <c r="D51" s="0" t="n">
        <f aca="false">INDEX('LUT Implementation'!$F$9:$F$136,C51)-INDEX('LUT Implementation'!$F$9:$F$136,C51+1)</f>
        <v>2627</v>
      </c>
      <c r="E51" s="0" t="n">
        <f aca="false">INDEX('LUT Implementation'!$C$9:$C$136,'Error plots'!C51)</f>
        <v>300</v>
      </c>
      <c r="F51" s="0" t="n">
        <f aca="false">TRUNC('LUT Implementation'!$C$4*(INDEX('LUT Implementation'!$F$9:$F$136,C51)-B51)/D51,0)</f>
        <v>-420</v>
      </c>
      <c r="G51" s="0" t="n">
        <f aca="false">E51+F51</f>
        <v>-120</v>
      </c>
      <c r="H51" s="34" t="n">
        <f aca="false">Theory!$D$5/(SIN(RADIANS(Theory!$D$7*360*(('LUT Implementation'!$C$3*B51)/1000000000))))</f>
        <v>133.795068191137</v>
      </c>
      <c r="I51" s="43" t="n">
        <f aca="false">ABS(E51-H51)</f>
        <v>166.204931808863</v>
      </c>
      <c r="J51" s="43" t="n">
        <f aca="false">ABS(G51-H51)</f>
        <v>253.795068191137</v>
      </c>
    </row>
    <row r="52" customFormat="false" ht="15" hidden="false" customHeight="false" outlineLevel="0" collapsed="false">
      <c r="B52" s="0" t="n">
        <f aca="false">B51-50</f>
        <v>61550</v>
      </c>
      <c r="C52" s="15" t="n">
        <f aca="false" t="array" ref="C52:C52">MATCH(MIN(ABS('LUT Implementation'!$F$9:$F$136-B52)),ABS('LUT Implementation'!$F$9:$F$136-B52),0)</f>
        <v>1</v>
      </c>
      <c r="D52" s="0" t="n">
        <f aca="false">INDEX('LUT Implementation'!$F$9:$F$136,C52)-INDEX('LUT Implementation'!$F$9:$F$136,C52+1)</f>
        <v>2627</v>
      </c>
      <c r="E52" s="0" t="n">
        <f aca="false">INDEX('LUT Implementation'!$C$9:$C$136,'Error plots'!C52)</f>
        <v>300</v>
      </c>
      <c r="F52" s="0" t="n">
        <f aca="false">TRUNC('LUT Implementation'!$C$4*(INDEX('LUT Implementation'!$F$9:$F$136,C52)-B52)/D52,0)</f>
        <v>-419</v>
      </c>
      <c r="G52" s="0" t="n">
        <f aca="false">E52+F52</f>
        <v>-119</v>
      </c>
      <c r="H52" s="34" t="n">
        <f aca="false">Theory!$D$5/(SIN(RADIANS(Theory!$D$7*360*(('LUT Implementation'!$C$3*B52)/1000000000))))</f>
        <v>133.900038591463</v>
      </c>
      <c r="I52" s="43" t="n">
        <f aca="false">ABS(E52-H52)</f>
        <v>166.099961408537</v>
      </c>
      <c r="J52" s="43" t="n">
        <f aca="false">ABS(G52-H52)</f>
        <v>252.900038591463</v>
      </c>
    </row>
    <row r="53" customFormat="false" ht="15" hidden="false" customHeight="false" outlineLevel="0" collapsed="false">
      <c r="B53" s="0" t="n">
        <f aca="false">B52-50</f>
        <v>61500</v>
      </c>
      <c r="C53" s="15" t="n">
        <f aca="false" t="array" ref="C53:C53">MATCH(MIN(ABS('LUT Implementation'!$F$9:$F$136-B53)),ABS('LUT Implementation'!$F$9:$F$136-B53),0)</f>
        <v>1</v>
      </c>
      <c r="D53" s="0" t="n">
        <f aca="false">INDEX('LUT Implementation'!$F$9:$F$136,C53)-INDEX('LUT Implementation'!$F$9:$F$136,C53+1)</f>
        <v>2627</v>
      </c>
      <c r="E53" s="0" t="n">
        <f aca="false">INDEX('LUT Implementation'!$C$9:$C$136,'Error plots'!C53)</f>
        <v>300</v>
      </c>
      <c r="F53" s="0" t="n">
        <f aca="false">TRUNC('LUT Implementation'!$C$4*(INDEX('LUT Implementation'!$F$9:$F$136,C53)-B53)/D53,0)</f>
        <v>-419</v>
      </c>
      <c r="G53" s="0" t="n">
        <f aca="false">E53+F53</f>
        <v>-119</v>
      </c>
      <c r="H53" s="34" t="n">
        <f aca="false">Theory!$D$5/(SIN(RADIANS(Theory!$D$7*360*(('LUT Implementation'!$C$3*B53)/1000000000))))</f>
        <v>134.005182841359</v>
      </c>
      <c r="I53" s="43" t="n">
        <f aca="false">ABS(E53-H53)</f>
        <v>165.994817158642</v>
      </c>
      <c r="J53" s="43" t="n">
        <f aca="false">ABS(G53-H53)</f>
        <v>253.005182841358</v>
      </c>
    </row>
    <row r="54" customFormat="false" ht="15" hidden="false" customHeight="false" outlineLevel="0" collapsed="false">
      <c r="B54" s="0" t="n">
        <f aca="false">B53-50</f>
        <v>61450</v>
      </c>
      <c r="C54" s="15" t="n">
        <f aca="false" t="array" ref="C54:C54">MATCH(MIN(ABS('LUT Implementation'!$F$9:$F$136-B54)),ABS('LUT Implementation'!$F$9:$F$136-B54),0)</f>
        <v>1</v>
      </c>
      <c r="D54" s="0" t="n">
        <f aca="false">INDEX('LUT Implementation'!$F$9:$F$136,C54)-INDEX('LUT Implementation'!$F$9:$F$136,C54+1)</f>
        <v>2627</v>
      </c>
      <c r="E54" s="0" t="n">
        <f aca="false">INDEX('LUT Implementation'!$C$9:$C$136,'Error plots'!C54)</f>
        <v>300</v>
      </c>
      <c r="F54" s="0" t="n">
        <f aca="false">TRUNC('LUT Implementation'!$C$4*(INDEX('LUT Implementation'!$F$9:$F$136,C54)-B54)/D54,0)</f>
        <v>-418</v>
      </c>
      <c r="G54" s="0" t="n">
        <f aca="false">E54+F54</f>
        <v>-118</v>
      </c>
      <c r="H54" s="34" t="n">
        <f aca="false">Theory!$D$5/(SIN(RADIANS(Theory!$D$7*360*(('LUT Implementation'!$C$3*B54)/1000000000))))</f>
        <v>134.110501364832</v>
      </c>
      <c r="I54" s="43" t="n">
        <f aca="false">ABS(E54-H54)</f>
        <v>165.889498635168</v>
      </c>
      <c r="J54" s="43" t="n">
        <f aca="false">ABS(G54-H54)</f>
        <v>252.110501364832</v>
      </c>
    </row>
    <row r="55" customFormat="false" ht="15" hidden="false" customHeight="false" outlineLevel="0" collapsed="false">
      <c r="B55" s="0" t="n">
        <f aca="false">B54-50</f>
        <v>61400</v>
      </c>
      <c r="C55" s="15" t="n">
        <f aca="false" t="array" ref="C55:C55">MATCH(MIN(ABS('LUT Implementation'!$F$9:$F$136-B55)),ABS('LUT Implementation'!$F$9:$F$136-B55),0)</f>
        <v>1</v>
      </c>
      <c r="D55" s="0" t="n">
        <f aca="false">INDEX('LUT Implementation'!$F$9:$F$136,C55)-INDEX('LUT Implementation'!$F$9:$F$136,C55+1)</f>
        <v>2627</v>
      </c>
      <c r="E55" s="0" t="n">
        <f aca="false">INDEX('LUT Implementation'!$C$9:$C$136,'Error plots'!C55)</f>
        <v>300</v>
      </c>
      <c r="F55" s="0" t="n">
        <f aca="false">TRUNC('LUT Implementation'!$C$4*(INDEX('LUT Implementation'!$F$9:$F$136,C55)-B55)/D55,0)</f>
        <v>-417</v>
      </c>
      <c r="G55" s="0" t="n">
        <f aca="false">E55+F55</f>
        <v>-117</v>
      </c>
      <c r="H55" s="34" t="n">
        <f aca="false">Theory!$D$5/(SIN(RADIANS(Theory!$D$7*360*(('LUT Implementation'!$C$3*B55)/1000000000))))</f>
        <v>134.215994587272</v>
      </c>
      <c r="I55" s="43" t="n">
        <f aca="false">ABS(E55-H55)</f>
        <v>165.784005412728</v>
      </c>
      <c r="J55" s="43" t="n">
        <f aca="false">ABS(G55-H55)</f>
        <v>251.215994587272</v>
      </c>
    </row>
    <row r="56" customFormat="false" ht="15" hidden="false" customHeight="false" outlineLevel="0" collapsed="false">
      <c r="B56" s="0" t="n">
        <f aca="false">B55-50</f>
        <v>61350</v>
      </c>
      <c r="C56" s="15" t="n">
        <f aca="false" t="array" ref="C56:C56">MATCH(MIN(ABS('LUT Implementation'!$F$9:$F$136-B56)),ABS('LUT Implementation'!$F$9:$F$136-B56),0)</f>
        <v>1</v>
      </c>
      <c r="D56" s="0" t="n">
        <f aca="false">INDEX('LUT Implementation'!$F$9:$F$136,C56)-INDEX('LUT Implementation'!$F$9:$F$136,C56+1)</f>
        <v>2627</v>
      </c>
      <c r="E56" s="0" t="n">
        <f aca="false">INDEX('LUT Implementation'!$C$9:$C$136,'Error plots'!C56)</f>
        <v>300</v>
      </c>
      <c r="F56" s="0" t="n">
        <f aca="false">TRUNC('LUT Implementation'!$C$4*(INDEX('LUT Implementation'!$F$9:$F$136,C56)-B56)/D56,0)</f>
        <v>-417</v>
      </c>
      <c r="G56" s="0" t="n">
        <f aca="false">E56+F56</f>
        <v>-117</v>
      </c>
      <c r="H56" s="34" t="n">
        <f aca="false">Theory!$D$5/(SIN(RADIANS(Theory!$D$7*360*(('LUT Implementation'!$C$3*B56)/1000000000))))</f>
        <v>134.321662935456</v>
      </c>
      <c r="I56" s="43" t="n">
        <f aca="false">ABS(E56-H56)</f>
        <v>165.678337064544</v>
      </c>
      <c r="J56" s="43" t="n">
        <f aca="false">ABS(G56-H56)</f>
        <v>251.321662935456</v>
      </c>
    </row>
    <row r="57" customFormat="false" ht="15" hidden="false" customHeight="false" outlineLevel="0" collapsed="false">
      <c r="B57" s="0" t="n">
        <f aca="false">B56-50</f>
        <v>61300</v>
      </c>
      <c r="C57" s="15" t="n">
        <f aca="false" t="array" ref="C57:C57">MATCH(MIN(ABS('LUT Implementation'!$F$9:$F$136-B57)),ABS('LUT Implementation'!$F$9:$F$136-B57),0)</f>
        <v>1</v>
      </c>
      <c r="D57" s="0" t="n">
        <f aca="false">INDEX('LUT Implementation'!$F$9:$F$136,C57)-INDEX('LUT Implementation'!$F$9:$F$136,C57+1)</f>
        <v>2627</v>
      </c>
      <c r="E57" s="0" t="n">
        <f aca="false">INDEX('LUT Implementation'!$C$9:$C$136,'Error plots'!C57)</f>
        <v>300</v>
      </c>
      <c r="F57" s="0" t="n">
        <f aca="false">TRUNC('LUT Implementation'!$C$4*(INDEX('LUT Implementation'!$F$9:$F$136,C57)-B57)/D57,0)</f>
        <v>-416</v>
      </c>
      <c r="G57" s="0" t="n">
        <f aca="false">E57+F57</f>
        <v>-116</v>
      </c>
      <c r="H57" s="34" t="n">
        <f aca="false">Theory!$D$5/(SIN(RADIANS(Theory!$D$7*360*(('LUT Implementation'!$C$3*B57)/1000000000))))</f>
        <v>134.427506837552</v>
      </c>
      <c r="I57" s="43" t="n">
        <f aca="false">ABS(E57-H57)</f>
        <v>165.572493162448</v>
      </c>
      <c r="J57" s="43" t="n">
        <f aca="false">ABS(G57-H57)</f>
        <v>250.427506837552</v>
      </c>
    </row>
    <row r="58" customFormat="false" ht="15" hidden="false" customHeight="false" outlineLevel="0" collapsed="false">
      <c r="B58" s="0" t="n">
        <f aca="false">B57-50</f>
        <v>61250</v>
      </c>
      <c r="C58" s="15" t="n">
        <f aca="false" t="array" ref="C58:C58">MATCH(MIN(ABS('LUT Implementation'!$F$9:$F$136-B58)),ABS('LUT Implementation'!$F$9:$F$136-B58),0)</f>
        <v>1</v>
      </c>
      <c r="D58" s="0" t="n">
        <f aca="false">INDEX('LUT Implementation'!$F$9:$F$136,C58)-INDEX('LUT Implementation'!$F$9:$F$136,C58+1)</f>
        <v>2627</v>
      </c>
      <c r="E58" s="0" t="n">
        <f aca="false">INDEX('LUT Implementation'!$C$9:$C$136,'Error plots'!C58)</f>
        <v>300</v>
      </c>
      <c r="F58" s="0" t="n">
        <f aca="false">TRUNC('LUT Implementation'!$C$4*(INDEX('LUT Implementation'!$F$9:$F$136,C58)-B58)/D58,0)</f>
        <v>-416</v>
      </c>
      <c r="G58" s="0" t="n">
        <f aca="false">E58+F58</f>
        <v>-116</v>
      </c>
      <c r="H58" s="34" t="n">
        <f aca="false">Theory!$D$5/(SIN(RADIANS(Theory!$D$7*360*(('LUT Implementation'!$C$3*B58)/1000000000))))</f>
        <v>134.533526723128</v>
      </c>
      <c r="I58" s="43" t="n">
        <f aca="false">ABS(E58-H58)</f>
        <v>165.466473276872</v>
      </c>
      <c r="J58" s="43" t="n">
        <f aca="false">ABS(G58-H58)</f>
        <v>250.533526723128</v>
      </c>
    </row>
    <row r="59" customFormat="false" ht="15" hidden="false" customHeight="false" outlineLevel="0" collapsed="false">
      <c r="B59" s="0" t="n">
        <f aca="false">B58-50</f>
        <v>61200</v>
      </c>
      <c r="C59" s="15" t="n">
        <f aca="false" t="array" ref="C59:C59">MATCH(MIN(ABS('LUT Implementation'!$F$9:$F$136-B59)),ABS('LUT Implementation'!$F$9:$F$136-B59),0)</f>
        <v>1</v>
      </c>
      <c r="D59" s="0" t="n">
        <f aca="false">INDEX('LUT Implementation'!$F$9:$F$136,C59)-INDEX('LUT Implementation'!$F$9:$F$136,C59+1)</f>
        <v>2627</v>
      </c>
      <c r="E59" s="0" t="n">
        <f aca="false">INDEX('LUT Implementation'!$C$9:$C$136,'Error plots'!C59)</f>
        <v>300</v>
      </c>
      <c r="F59" s="0" t="n">
        <f aca="false">TRUNC('LUT Implementation'!$C$4*(INDEX('LUT Implementation'!$F$9:$F$136,C59)-B59)/D59,0)</f>
        <v>-415</v>
      </c>
      <c r="G59" s="0" t="n">
        <f aca="false">E59+F59</f>
        <v>-115</v>
      </c>
      <c r="H59" s="34" t="n">
        <f aca="false">Theory!$D$5/(SIN(RADIANS(Theory!$D$7*360*(('LUT Implementation'!$C$3*B59)/1000000000))))</f>
        <v>134.639723023155</v>
      </c>
      <c r="I59" s="43" t="n">
        <f aca="false">ABS(E59-H59)</f>
        <v>165.360276976845</v>
      </c>
      <c r="J59" s="43" t="n">
        <f aca="false">ABS(G59-H59)</f>
        <v>249.639723023155</v>
      </c>
    </row>
    <row r="60" customFormat="false" ht="15" hidden="false" customHeight="false" outlineLevel="0" collapsed="false">
      <c r="B60" s="0" t="n">
        <f aca="false">B59-50</f>
        <v>61150</v>
      </c>
      <c r="C60" s="15" t="n">
        <f aca="false" t="array" ref="C60:C60">MATCH(MIN(ABS('LUT Implementation'!$F$9:$F$136-B60)),ABS('LUT Implementation'!$F$9:$F$136-B60),0)</f>
        <v>1</v>
      </c>
      <c r="D60" s="0" t="n">
        <f aca="false">INDEX('LUT Implementation'!$F$9:$F$136,C60)-INDEX('LUT Implementation'!$F$9:$F$136,C60+1)</f>
        <v>2627</v>
      </c>
      <c r="E60" s="0" t="n">
        <f aca="false">INDEX('LUT Implementation'!$C$9:$C$136,'Error plots'!C60)</f>
        <v>300</v>
      </c>
      <c r="F60" s="0" t="n">
        <f aca="false">TRUNC('LUT Implementation'!$C$4*(INDEX('LUT Implementation'!$F$9:$F$136,C60)-B60)/D60,0)</f>
        <v>-414</v>
      </c>
      <c r="G60" s="0" t="n">
        <f aca="false">E60+F60</f>
        <v>-114</v>
      </c>
      <c r="H60" s="34" t="n">
        <f aca="false">Theory!$D$5/(SIN(RADIANS(Theory!$D$7*360*(('LUT Implementation'!$C$3*B60)/1000000000))))</f>
        <v>134.746096170016</v>
      </c>
      <c r="I60" s="43" t="n">
        <f aca="false">ABS(E60-H60)</f>
        <v>165.253903829984</v>
      </c>
      <c r="J60" s="43" t="n">
        <f aca="false">ABS(G60-H60)</f>
        <v>248.746096170016</v>
      </c>
    </row>
    <row r="61" customFormat="false" ht="15" hidden="false" customHeight="false" outlineLevel="0" collapsed="false">
      <c r="B61" s="0" t="n">
        <f aca="false">B60-50</f>
        <v>61100</v>
      </c>
      <c r="C61" s="15" t="n">
        <f aca="false" t="array" ref="C61:C61">MATCH(MIN(ABS('LUT Implementation'!$F$9:$F$136-B61)),ABS('LUT Implementation'!$F$9:$F$136-B61),0)</f>
        <v>1</v>
      </c>
      <c r="D61" s="0" t="n">
        <f aca="false">INDEX('LUT Implementation'!$F$9:$F$136,C61)-INDEX('LUT Implementation'!$F$9:$F$136,C61+1)</f>
        <v>2627</v>
      </c>
      <c r="E61" s="0" t="n">
        <f aca="false">INDEX('LUT Implementation'!$C$9:$C$136,'Error plots'!C61)</f>
        <v>300</v>
      </c>
      <c r="F61" s="0" t="n">
        <f aca="false">TRUNC('LUT Implementation'!$C$4*(INDEX('LUT Implementation'!$F$9:$F$136,C61)-B61)/D61,0)</f>
        <v>-414</v>
      </c>
      <c r="G61" s="0" t="n">
        <f aca="false">E61+F61</f>
        <v>-114</v>
      </c>
      <c r="H61" s="34" t="n">
        <f aca="false">Theory!$D$5/(SIN(RADIANS(Theory!$D$7*360*(('LUT Implementation'!$C$3*B61)/1000000000))))</f>
        <v>134.852646597507</v>
      </c>
      <c r="I61" s="43" t="n">
        <f aca="false">ABS(E61-H61)</f>
        <v>165.147353402493</v>
      </c>
      <c r="J61" s="43" t="n">
        <f aca="false">ABS(G61-H61)</f>
        <v>248.852646597507</v>
      </c>
    </row>
    <row r="62" customFormat="false" ht="15" hidden="false" customHeight="false" outlineLevel="0" collapsed="false">
      <c r="B62" s="0" t="n">
        <f aca="false">B61-50</f>
        <v>61050</v>
      </c>
      <c r="C62" s="15" t="n">
        <f aca="false" t="array" ref="C62:C62">MATCH(MIN(ABS('LUT Implementation'!$F$9:$F$136-B62)),ABS('LUT Implementation'!$F$9:$F$136-B62),0)</f>
        <v>1</v>
      </c>
      <c r="D62" s="0" t="n">
        <f aca="false">INDEX('LUT Implementation'!$F$9:$F$136,C62)-INDEX('LUT Implementation'!$F$9:$F$136,C62+1)</f>
        <v>2627</v>
      </c>
      <c r="E62" s="0" t="n">
        <f aca="false">INDEX('LUT Implementation'!$C$9:$C$136,'Error plots'!C62)</f>
        <v>300</v>
      </c>
      <c r="F62" s="0" t="n">
        <f aca="false">TRUNC('LUT Implementation'!$C$4*(INDEX('LUT Implementation'!$F$9:$F$136,C62)-B62)/D62,0)</f>
        <v>-413</v>
      </c>
      <c r="G62" s="0" t="n">
        <f aca="false">E62+F62</f>
        <v>-113</v>
      </c>
      <c r="H62" s="34" t="n">
        <f aca="false">Theory!$D$5/(SIN(RADIANS(Theory!$D$7*360*(('LUT Implementation'!$C$3*B62)/1000000000))))</f>
        <v>134.959374740847</v>
      </c>
      <c r="I62" s="43" t="n">
        <f aca="false">ABS(E62-H62)</f>
        <v>165.040625259153</v>
      </c>
      <c r="J62" s="43" t="n">
        <f aca="false">ABS(G62-H62)</f>
        <v>247.959374740847</v>
      </c>
    </row>
    <row r="63" customFormat="false" ht="15" hidden="false" customHeight="false" outlineLevel="0" collapsed="false">
      <c r="B63" s="0" t="n">
        <f aca="false">B62-50</f>
        <v>61000</v>
      </c>
      <c r="C63" s="15" t="n">
        <f aca="false" t="array" ref="C63:C63">MATCH(MIN(ABS('LUT Implementation'!$F$9:$F$136-B63)),ABS('LUT Implementation'!$F$9:$F$136-B63),0)</f>
        <v>1</v>
      </c>
      <c r="D63" s="0" t="n">
        <f aca="false">INDEX('LUT Implementation'!$F$9:$F$136,C63)-INDEX('LUT Implementation'!$F$9:$F$136,C63+1)</f>
        <v>2627</v>
      </c>
      <c r="E63" s="0" t="n">
        <f aca="false">INDEX('LUT Implementation'!$C$9:$C$136,'Error plots'!C63)</f>
        <v>300</v>
      </c>
      <c r="F63" s="0" t="n">
        <f aca="false">TRUNC('LUT Implementation'!$C$4*(INDEX('LUT Implementation'!$F$9:$F$136,C63)-B63)/D63,0)</f>
        <v>-412</v>
      </c>
      <c r="G63" s="0" t="n">
        <f aca="false">E63+F63</f>
        <v>-112</v>
      </c>
      <c r="H63" s="34" t="n">
        <f aca="false">Theory!$D$5/(SIN(RADIANS(Theory!$D$7*360*(('LUT Implementation'!$C$3*B63)/1000000000))))</f>
        <v>135.066281036683</v>
      </c>
      <c r="I63" s="43" t="n">
        <f aca="false">ABS(E63-H63)</f>
        <v>164.933718963317</v>
      </c>
      <c r="J63" s="43" t="n">
        <f aca="false">ABS(G63-H63)</f>
        <v>247.066281036683</v>
      </c>
    </row>
    <row r="64" customFormat="false" ht="15" hidden="false" customHeight="false" outlineLevel="0" collapsed="false">
      <c r="B64" s="0" t="n">
        <f aca="false">B63-50</f>
        <v>60950</v>
      </c>
      <c r="C64" s="15" t="n">
        <f aca="false" t="array" ref="C64:C64">MATCH(MIN(ABS('LUT Implementation'!$F$9:$F$136-B64)),ABS('LUT Implementation'!$F$9:$F$136-B64),0)</f>
        <v>1</v>
      </c>
      <c r="D64" s="0" t="n">
        <f aca="false">INDEX('LUT Implementation'!$F$9:$F$136,C64)-INDEX('LUT Implementation'!$F$9:$F$136,C64+1)</f>
        <v>2627</v>
      </c>
      <c r="E64" s="0" t="n">
        <f aca="false">INDEX('LUT Implementation'!$C$9:$C$136,'Error plots'!C64)</f>
        <v>300</v>
      </c>
      <c r="F64" s="0" t="n">
        <f aca="false">TRUNC('LUT Implementation'!$C$4*(INDEX('LUT Implementation'!$F$9:$F$136,C64)-B64)/D64,0)</f>
        <v>-412</v>
      </c>
      <c r="G64" s="0" t="n">
        <f aca="false">E64+F64</f>
        <v>-112</v>
      </c>
      <c r="H64" s="34" t="n">
        <f aca="false">Theory!$D$5/(SIN(RADIANS(Theory!$D$7*360*(('LUT Implementation'!$C$3*B64)/1000000000))))</f>
        <v>135.173365923092</v>
      </c>
      <c r="I64" s="43" t="n">
        <f aca="false">ABS(E64-H64)</f>
        <v>164.826634076908</v>
      </c>
      <c r="J64" s="43" t="n">
        <f aca="false">ABS(G64-H64)</f>
        <v>247.173365923092</v>
      </c>
    </row>
    <row r="65" customFormat="false" ht="15" hidden="false" customHeight="false" outlineLevel="0" collapsed="false">
      <c r="B65" s="0" t="n">
        <f aca="false">B64-50</f>
        <v>60900</v>
      </c>
      <c r="C65" s="15" t="n">
        <f aca="false" t="array" ref="C65:C65">MATCH(MIN(ABS('LUT Implementation'!$F$9:$F$136-B65)),ABS('LUT Implementation'!$F$9:$F$136-B65),0)</f>
        <v>1</v>
      </c>
      <c r="D65" s="0" t="n">
        <f aca="false">INDEX('LUT Implementation'!$F$9:$F$136,C65)-INDEX('LUT Implementation'!$F$9:$F$136,C65+1)</f>
        <v>2627</v>
      </c>
      <c r="E65" s="0" t="n">
        <f aca="false">INDEX('LUT Implementation'!$C$9:$C$136,'Error plots'!C65)</f>
        <v>300</v>
      </c>
      <c r="F65" s="0" t="n">
        <f aca="false">TRUNC('LUT Implementation'!$C$4*(INDEX('LUT Implementation'!$F$9:$F$136,C65)-B65)/D65,0)</f>
        <v>-411</v>
      </c>
      <c r="G65" s="0" t="n">
        <f aca="false">E65+F65</f>
        <v>-111</v>
      </c>
      <c r="H65" s="34" t="n">
        <f aca="false">Theory!$D$5/(SIN(RADIANS(Theory!$D$7*360*(('LUT Implementation'!$C$3*B65)/1000000000))))</f>
        <v>135.280629839594</v>
      </c>
      <c r="I65" s="43" t="n">
        <f aca="false">ABS(E65-H65)</f>
        <v>164.719370160406</v>
      </c>
      <c r="J65" s="43" t="n">
        <f aca="false">ABS(G65-H65)</f>
        <v>246.280629839594</v>
      </c>
    </row>
    <row r="66" customFormat="false" ht="15" hidden="false" customHeight="false" outlineLevel="0" collapsed="false">
      <c r="B66" s="0" t="n">
        <f aca="false">B65-50</f>
        <v>60850</v>
      </c>
      <c r="C66" s="15" t="n">
        <f aca="false" t="array" ref="C66:C66">MATCH(MIN(ABS('LUT Implementation'!$F$9:$F$136-B66)),ABS('LUT Implementation'!$F$9:$F$136-B66),0)</f>
        <v>1</v>
      </c>
      <c r="D66" s="0" t="n">
        <f aca="false">INDEX('LUT Implementation'!$F$9:$F$136,C66)-INDEX('LUT Implementation'!$F$9:$F$136,C66+1)</f>
        <v>2627</v>
      </c>
      <c r="E66" s="0" t="n">
        <f aca="false">INDEX('LUT Implementation'!$C$9:$C$136,'Error plots'!C66)</f>
        <v>300</v>
      </c>
      <c r="F66" s="0" t="n">
        <f aca="false">TRUNC('LUT Implementation'!$C$4*(INDEX('LUT Implementation'!$F$9:$F$136,C66)-B66)/D66,0)</f>
        <v>-411</v>
      </c>
      <c r="G66" s="0" t="n">
        <f aca="false">E66+F66</f>
        <v>-111</v>
      </c>
      <c r="H66" s="34" t="n">
        <f aca="false">Theory!$D$5/(SIN(RADIANS(Theory!$D$7*360*(('LUT Implementation'!$C$3*B66)/1000000000))))</f>
        <v>135.38807322715</v>
      </c>
      <c r="I66" s="43" t="n">
        <f aca="false">ABS(E66-H66)</f>
        <v>164.61192677285</v>
      </c>
      <c r="J66" s="43" t="n">
        <f aca="false">ABS(G66-H66)</f>
        <v>246.38807322715</v>
      </c>
    </row>
    <row r="67" customFormat="false" ht="15" hidden="false" customHeight="false" outlineLevel="0" collapsed="false">
      <c r="B67" s="0" t="n">
        <f aca="false">B66-50</f>
        <v>60800</v>
      </c>
      <c r="C67" s="15" t="n">
        <f aca="false" t="array" ref="C67:C67">MATCH(MIN(ABS('LUT Implementation'!$F$9:$F$136-B67)),ABS('LUT Implementation'!$F$9:$F$136-B67),0)</f>
        <v>1</v>
      </c>
      <c r="D67" s="0" t="n">
        <f aca="false">INDEX('LUT Implementation'!$F$9:$F$136,C67)-INDEX('LUT Implementation'!$F$9:$F$136,C67+1)</f>
        <v>2627</v>
      </c>
      <c r="E67" s="0" t="n">
        <f aca="false">INDEX('LUT Implementation'!$C$9:$C$136,'Error plots'!C67)</f>
        <v>300</v>
      </c>
      <c r="F67" s="0" t="n">
        <f aca="false">TRUNC('LUT Implementation'!$C$4*(INDEX('LUT Implementation'!$F$9:$F$136,C67)-B67)/D67,0)</f>
        <v>-410</v>
      </c>
      <c r="G67" s="0" t="n">
        <f aca="false">E67+F67</f>
        <v>-110</v>
      </c>
      <c r="H67" s="34" t="n">
        <f aca="false">Theory!$D$5/(SIN(RADIANS(Theory!$D$7*360*(('LUT Implementation'!$C$3*B67)/1000000000))))</f>
        <v>135.495696528176</v>
      </c>
      <c r="I67" s="43" t="n">
        <f aca="false">ABS(E67-H67)</f>
        <v>164.504303471824</v>
      </c>
      <c r="J67" s="43" t="n">
        <f aca="false">ABS(G67-H67)</f>
        <v>245.495696528176</v>
      </c>
    </row>
    <row r="68" customFormat="false" ht="15" hidden="false" customHeight="false" outlineLevel="0" collapsed="false">
      <c r="B68" s="0" t="n">
        <f aca="false">B67-50</f>
        <v>60750</v>
      </c>
      <c r="C68" s="15" t="n">
        <f aca="false" t="array" ref="C68:C68">MATCH(MIN(ABS('LUT Implementation'!$F$9:$F$136-B68)),ABS('LUT Implementation'!$F$9:$F$136-B68),0)</f>
        <v>1</v>
      </c>
      <c r="D68" s="0" t="n">
        <f aca="false">INDEX('LUT Implementation'!$F$9:$F$136,C68)-INDEX('LUT Implementation'!$F$9:$F$136,C68+1)</f>
        <v>2627</v>
      </c>
      <c r="E68" s="0" t="n">
        <f aca="false">INDEX('LUT Implementation'!$C$9:$C$136,'Error plots'!C68)</f>
        <v>300</v>
      </c>
      <c r="F68" s="0" t="n">
        <f aca="false">TRUNC('LUT Implementation'!$C$4*(INDEX('LUT Implementation'!$F$9:$F$136,C68)-B68)/D68,0)</f>
        <v>-409</v>
      </c>
      <c r="G68" s="0" t="n">
        <f aca="false">E68+F68</f>
        <v>-109</v>
      </c>
      <c r="H68" s="34" t="n">
        <f aca="false">Theory!$D$5/(SIN(RADIANS(Theory!$D$7*360*(('LUT Implementation'!$C$3*B68)/1000000000))))</f>
        <v>135.603500186542</v>
      </c>
      <c r="I68" s="43" t="n">
        <f aca="false">ABS(E68-H68)</f>
        <v>164.396499813459</v>
      </c>
      <c r="J68" s="43" t="n">
        <f aca="false">ABS(G68-H68)</f>
        <v>244.603500186541</v>
      </c>
    </row>
    <row r="69" customFormat="false" ht="15" hidden="false" customHeight="false" outlineLevel="0" collapsed="false">
      <c r="B69" s="0" t="n">
        <f aca="false">B68-50</f>
        <v>60700</v>
      </c>
      <c r="C69" s="15" t="n">
        <f aca="false" t="array" ref="C69:C69">MATCH(MIN(ABS('LUT Implementation'!$F$9:$F$136-B69)),ABS('LUT Implementation'!$F$9:$F$136-B69),0)</f>
        <v>1</v>
      </c>
      <c r="D69" s="0" t="n">
        <f aca="false">INDEX('LUT Implementation'!$F$9:$F$136,C69)-INDEX('LUT Implementation'!$F$9:$F$136,C69+1)</f>
        <v>2627</v>
      </c>
      <c r="E69" s="0" t="n">
        <f aca="false">INDEX('LUT Implementation'!$C$9:$C$136,'Error plots'!C69)</f>
        <v>300</v>
      </c>
      <c r="F69" s="0" t="n">
        <f aca="false">TRUNC('LUT Implementation'!$C$4*(INDEX('LUT Implementation'!$F$9:$F$136,C69)-B69)/D69,0)</f>
        <v>-409</v>
      </c>
      <c r="G69" s="0" t="n">
        <f aca="false">E69+F69</f>
        <v>-109</v>
      </c>
      <c r="H69" s="34" t="n">
        <f aca="false">Theory!$D$5/(SIN(RADIANS(Theory!$D$7*360*(('LUT Implementation'!$C$3*B69)/1000000000))))</f>
        <v>135.71148464758</v>
      </c>
      <c r="I69" s="43" t="n">
        <f aca="false">ABS(E69-H69)</f>
        <v>164.28851535242</v>
      </c>
      <c r="J69" s="43" t="n">
        <f aca="false">ABS(G69-H69)</f>
        <v>244.71148464758</v>
      </c>
    </row>
    <row r="70" customFormat="false" ht="15" hidden="false" customHeight="false" outlineLevel="0" collapsed="false">
      <c r="B70" s="0" t="n">
        <f aca="false">B69-50</f>
        <v>60650</v>
      </c>
      <c r="C70" s="15" t="n">
        <f aca="false" t="array" ref="C70:C70">MATCH(MIN(ABS('LUT Implementation'!$F$9:$F$136-B70)),ABS('LUT Implementation'!$F$9:$F$136-B70),0)</f>
        <v>1</v>
      </c>
      <c r="D70" s="0" t="n">
        <f aca="false">INDEX('LUT Implementation'!$F$9:$F$136,C70)-INDEX('LUT Implementation'!$F$9:$F$136,C70+1)</f>
        <v>2627</v>
      </c>
      <c r="E70" s="0" t="n">
        <f aca="false">INDEX('LUT Implementation'!$C$9:$C$136,'Error plots'!C70)</f>
        <v>300</v>
      </c>
      <c r="F70" s="0" t="n">
        <f aca="false">TRUNC('LUT Implementation'!$C$4*(INDEX('LUT Implementation'!$F$9:$F$136,C70)-B70)/D70,0)</f>
        <v>-408</v>
      </c>
      <c r="G70" s="0" t="n">
        <f aca="false">E70+F70</f>
        <v>-108</v>
      </c>
      <c r="H70" s="34" t="n">
        <f aca="false">Theory!$D$5/(SIN(RADIANS(Theory!$D$7*360*(('LUT Implementation'!$C$3*B70)/1000000000))))</f>
        <v>135.819650358094</v>
      </c>
      <c r="I70" s="43" t="n">
        <f aca="false">ABS(E70-H70)</f>
        <v>164.180349641906</v>
      </c>
      <c r="J70" s="43" t="n">
        <f aca="false">ABS(G70-H70)</f>
        <v>243.819650358094</v>
      </c>
    </row>
    <row r="71" customFormat="false" ht="15" hidden="false" customHeight="false" outlineLevel="0" collapsed="false">
      <c r="B71" s="0" t="n">
        <f aca="false">B70-50</f>
        <v>60600</v>
      </c>
      <c r="C71" s="15" t="n">
        <f aca="false" t="array" ref="C71:C71">MATCH(MIN(ABS('LUT Implementation'!$F$9:$F$136-B71)),ABS('LUT Implementation'!$F$9:$F$136-B71),0)</f>
        <v>1</v>
      </c>
      <c r="D71" s="0" t="n">
        <f aca="false">INDEX('LUT Implementation'!$F$9:$F$136,C71)-INDEX('LUT Implementation'!$F$9:$F$136,C71+1)</f>
        <v>2627</v>
      </c>
      <c r="E71" s="0" t="n">
        <f aca="false">INDEX('LUT Implementation'!$C$9:$C$136,'Error plots'!C71)</f>
        <v>300</v>
      </c>
      <c r="F71" s="0" t="n">
        <f aca="false">TRUNC('LUT Implementation'!$C$4*(INDEX('LUT Implementation'!$F$9:$F$136,C71)-B71)/D71,0)</f>
        <v>-408</v>
      </c>
      <c r="G71" s="0" t="n">
        <f aca="false">E71+F71</f>
        <v>-108</v>
      </c>
      <c r="H71" s="34" t="n">
        <f aca="false">Theory!$D$5/(SIN(RADIANS(Theory!$D$7*360*(('LUT Implementation'!$C$3*B71)/1000000000))))</f>
        <v>135.927997766362</v>
      </c>
      <c r="I71" s="43" t="n">
        <f aca="false">ABS(E71-H71)</f>
        <v>164.072002233638</v>
      </c>
      <c r="J71" s="43" t="n">
        <f aca="false">ABS(G71-H71)</f>
        <v>243.927997766362</v>
      </c>
    </row>
    <row r="72" customFormat="false" ht="15" hidden="false" customHeight="false" outlineLevel="0" collapsed="false">
      <c r="B72" s="0" t="n">
        <f aca="false">B71-50</f>
        <v>60550</v>
      </c>
      <c r="C72" s="15" t="n">
        <f aca="false" t="array" ref="C72:C72">MATCH(MIN(ABS('LUT Implementation'!$F$9:$F$136-B72)),ABS('LUT Implementation'!$F$9:$F$136-B72),0)</f>
        <v>1</v>
      </c>
      <c r="D72" s="0" t="n">
        <f aca="false">INDEX('LUT Implementation'!$F$9:$F$136,C72)-INDEX('LUT Implementation'!$F$9:$F$136,C72+1)</f>
        <v>2627</v>
      </c>
      <c r="E72" s="0" t="n">
        <f aca="false">INDEX('LUT Implementation'!$C$9:$C$136,'Error plots'!C72)</f>
        <v>300</v>
      </c>
      <c r="F72" s="0" t="n">
        <f aca="false">TRUNC('LUT Implementation'!$C$4*(INDEX('LUT Implementation'!$F$9:$F$136,C72)-B72)/D72,0)</f>
        <v>-407</v>
      </c>
      <c r="G72" s="0" t="n">
        <f aca="false">E72+F72</f>
        <v>-107</v>
      </c>
      <c r="H72" s="34" t="n">
        <f aca="false">Theory!$D$5/(SIN(RADIANS(Theory!$D$7*360*(('LUT Implementation'!$C$3*B72)/1000000000))))</f>
        <v>136.03652732214</v>
      </c>
      <c r="I72" s="43" t="n">
        <f aca="false">ABS(E72-H72)</f>
        <v>163.96347267786</v>
      </c>
      <c r="J72" s="43" t="n">
        <f aca="false">ABS(G72-H72)</f>
        <v>243.03652732214</v>
      </c>
    </row>
    <row r="73" customFormat="false" ht="15" hidden="false" customHeight="false" outlineLevel="0" collapsed="false">
      <c r="B73" s="0" t="n">
        <f aca="false">B72-50</f>
        <v>60500</v>
      </c>
      <c r="C73" s="15" t="n">
        <f aca="false" t="array" ref="C73:C73">MATCH(MIN(ABS('LUT Implementation'!$F$9:$F$136-B73)),ABS('LUT Implementation'!$F$9:$F$136-B73),0)</f>
        <v>1</v>
      </c>
      <c r="D73" s="0" t="n">
        <f aca="false">INDEX('LUT Implementation'!$F$9:$F$136,C73)-INDEX('LUT Implementation'!$F$9:$F$136,C73+1)</f>
        <v>2627</v>
      </c>
      <c r="E73" s="0" t="n">
        <f aca="false">INDEX('LUT Implementation'!$C$9:$C$136,'Error plots'!C73)</f>
        <v>300</v>
      </c>
      <c r="F73" s="0" t="n">
        <f aca="false">TRUNC('LUT Implementation'!$C$4*(INDEX('LUT Implementation'!$F$9:$F$136,C73)-B73)/D73,0)</f>
        <v>-406</v>
      </c>
      <c r="G73" s="0" t="n">
        <f aca="false">E73+F73</f>
        <v>-106</v>
      </c>
      <c r="H73" s="34" t="n">
        <f aca="false">Theory!$D$5/(SIN(RADIANS(Theory!$D$7*360*(('LUT Implementation'!$C$3*B73)/1000000000))))</f>
        <v>136.145239476675</v>
      </c>
      <c r="I73" s="43" t="n">
        <f aca="false">ABS(E73-H73)</f>
        <v>163.854760523325</v>
      </c>
      <c r="J73" s="43" t="n">
        <f aca="false">ABS(G73-H73)</f>
        <v>242.145239476675</v>
      </c>
    </row>
    <row r="74" customFormat="false" ht="15" hidden="false" customHeight="false" outlineLevel="0" collapsed="false">
      <c r="B74" s="0" t="n">
        <f aca="false">B73-50</f>
        <v>60450</v>
      </c>
      <c r="C74" s="15" t="n">
        <f aca="false" t="array" ref="C74:C74">MATCH(MIN(ABS('LUT Implementation'!$F$9:$F$136-B74)),ABS('LUT Implementation'!$F$9:$F$136-B74),0)</f>
        <v>1</v>
      </c>
      <c r="D74" s="0" t="n">
        <f aca="false">INDEX('LUT Implementation'!$F$9:$F$136,C74)-INDEX('LUT Implementation'!$F$9:$F$136,C74+1)</f>
        <v>2627</v>
      </c>
      <c r="E74" s="0" t="n">
        <f aca="false">INDEX('LUT Implementation'!$C$9:$C$136,'Error plots'!C74)</f>
        <v>300</v>
      </c>
      <c r="F74" s="0" t="n">
        <f aca="false">TRUNC('LUT Implementation'!$C$4*(INDEX('LUT Implementation'!$F$9:$F$136,C74)-B74)/D74,0)</f>
        <v>-406</v>
      </c>
      <c r="G74" s="0" t="n">
        <f aca="false">E74+F74</f>
        <v>-106</v>
      </c>
      <c r="H74" s="34" t="n">
        <f aca="false">Theory!$D$5/(SIN(RADIANS(Theory!$D$7*360*(('LUT Implementation'!$C$3*B74)/1000000000))))</f>
        <v>136.254134682706</v>
      </c>
      <c r="I74" s="43" t="n">
        <f aca="false">ABS(E74-H74)</f>
        <v>163.745865317294</v>
      </c>
      <c r="J74" s="43" t="n">
        <f aca="false">ABS(G74-H74)</f>
        <v>242.254134682706</v>
      </c>
    </row>
    <row r="75" customFormat="false" ht="15" hidden="false" customHeight="false" outlineLevel="0" collapsed="false">
      <c r="B75" s="0" t="n">
        <f aca="false">B74-50</f>
        <v>60400</v>
      </c>
      <c r="C75" s="15" t="n">
        <f aca="false" t="array" ref="C75:C75">MATCH(MIN(ABS('LUT Implementation'!$F$9:$F$136-B75)),ABS('LUT Implementation'!$F$9:$F$136-B75),0)</f>
        <v>1</v>
      </c>
      <c r="D75" s="0" t="n">
        <f aca="false">INDEX('LUT Implementation'!$F$9:$F$136,C75)-INDEX('LUT Implementation'!$F$9:$F$136,C75+1)</f>
        <v>2627</v>
      </c>
      <c r="E75" s="0" t="n">
        <f aca="false">INDEX('LUT Implementation'!$C$9:$C$136,'Error plots'!C75)</f>
        <v>300</v>
      </c>
      <c r="F75" s="0" t="n">
        <f aca="false">TRUNC('LUT Implementation'!$C$4*(INDEX('LUT Implementation'!$F$9:$F$136,C75)-B75)/D75,0)</f>
        <v>-405</v>
      </c>
      <c r="G75" s="0" t="n">
        <f aca="false">E75+F75</f>
        <v>-105</v>
      </c>
      <c r="H75" s="34" t="n">
        <f aca="false">Theory!$D$5/(SIN(RADIANS(Theory!$D$7*360*(('LUT Implementation'!$C$3*B75)/1000000000))))</f>
        <v>136.36321339447</v>
      </c>
      <c r="I75" s="43" t="n">
        <f aca="false">ABS(E75-H75)</f>
        <v>163.63678660553</v>
      </c>
      <c r="J75" s="43" t="n">
        <f aca="false">ABS(G75-H75)</f>
        <v>241.36321339447</v>
      </c>
    </row>
    <row r="76" customFormat="false" ht="15" hidden="false" customHeight="false" outlineLevel="0" collapsed="false">
      <c r="B76" s="0" t="n">
        <f aca="false">B75-50</f>
        <v>60350</v>
      </c>
      <c r="C76" s="15" t="n">
        <f aca="false" t="array" ref="C76:C76">MATCH(MIN(ABS('LUT Implementation'!$F$9:$F$136-B76)),ABS('LUT Implementation'!$F$9:$F$136-B76),0)</f>
        <v>1</v>
      </c>
      <c r="D76" s="0" t="n">
        <f aca="false">INDEX('LUT Implementation'!$F$9:$F$136,C76)-INDEX('LUT Implementation'!$F$9:$F$136,C76+1)</f>
        <v>2627</v>
      </c>
      <c r="E76" s="0" t="n">
        <f aca="false">INDEX('LUT Implementation'!$C$9:$C$136,'Error plots'!C76)</f>
        <v>300</v>
      </c>
      <c r="F76" s="0" t="n">
        <f aca="false">TRUNC('LUT Implementation'!$C$4*(INDEX('LUT Implementation'!$F$9:$F$136,C76)-B76)/D76,0)</f>
        <v>-405</v>
      </c>
      <c r="G76" s="0" t="n">
        <f aca="false">E76+F76</f>
        <v>-105</v>
      </c>
      <c r="H76" s="34" t="n">
        <f aca="false">Theory!$D$5/(SIN(RADIANS(Theory!$D$7*360*(('LUT Implementation'!$C$3*B76)/1000000000))))</f>
        <v>136.472476067712</v>
      </c>
      <c r="I76" s="43" t="n">
        <f aca="false">ABS(E76-H76)</f>
        <v>163.527523932288</v>
      </c>
      <c r="J76" s="43" t="n">
        <f aca="false">ABS(G76-H76)</f>
        <v>241.472476067712</v>
      </c>
    </row>
    <row r="77" customFormat="false" ht="15" hidden="false" customHeight="false" outlineLevel="0" collapsed="false">
      <c r="B77" s="0" t="n">
        <f aca="false">B76-50</f>
        <v>60300</v>
      </c>
      <c r="C77" s="15" t="n">
        <f aca="false" t="array" ref="C77:C77">MATCH(MIN(ABS('LUT Implementation'!$F$9:$F$136-B77)),ABS('LUT Implementation'!$F$9:$F$136-B77),0)</f>
        <v>1</v>
      </c>
      <c r="D77" s="0" t="n">
        <f aca="false">INDEX('LUT Implementation'!$F$9:$F$136,C77)-INDEX('LUT Implementation'!$F$9:$F$136,C77+1)</f>
        <v>2627</v>
      </c>
      <c r="E77" s="0" t="n">
        <f aca="false">INDEX('LUT Implementation'!$C$9:$C$136,'Error plots'!C77)</f>
        <v>300</v>
      </c>
      <c r="F77" s="0" t="n">
        <f aca="false">TRUNC('LUT Implementation'!$C$4*(INDEX('LUT Implementation'!$F$9:$F$136,C77)-B77)/D77,0)</f>
        <v>-404</v>
      </c>
      <c r="G77" s="0" t="n">
        <f aca="false">E77+F77</f>
        <v>-104</v>
      </c>
      <c r="H77" s="34" t="n">
        <f aca="false">Theory!$D$5/(SIN(RADIANS(Theory!$D$7*360*(('LUT Implementation'!$C$3*B77)/1000000000))))</f>
        <v>136.581923159687</v>
      </c>
      <c r="I77" s="43" t="n">
        <f aca="false">ABS(E77-H77)</f>
        <v>163.418076840313</v>
      </c>
      <c r="J77" s="43" t="n">
        <f aca="false">ABS(G77-H77)</f>
        <v>240.581923159687</v>
      </c>
    </row>
    <row r="78" customFormat="false" ht="15" hidden="false" customHeight="false" outlineLevel="0" collapsed="false">
      <c r="B78" s="0" t="n">
        <f aca="false">B77-50</f>
        <v>60250</v>
      </c>
      <c r="C78" s="15" t="n">
        <f aca="false" t="array" ref="C78:C78">MATCH(MIN(ABS('LUT Implementation'!$F$9:$F$136-B78)),ABS('LUT Implementation'!$F$9:$F$136-B78),0)</f>
        <v>1</v>
      </c>
      <c r="D78" s="0" t="n">
        <f aca="false">INDEX('LUT Implementation'!$F$9:$F$136,C78)-INDEX('LUT Implementation'!$F$9:$F$136,C78+1)</f>
        <v>2627</v>
      </c>
      <c r="E78" s="0" t="n">
        <f aca="false">INDEX('LUT Implementation'!$C$9:$C$136,'Error plots'!C78)</f>
        <v>300</v>
      </c>
      <c r="F78" s="0" t="n">
        <f aca="false">TRUNC('LUT Implementation'!$C$4*(INDEX('LUT Implementation'!$F$9:$F$136,C78)-B78)/D78,0)</f>
        <v>-403</v>
      </c>
      <c r="G78" s="0" t="n">
        <f aca="false">E78+F78</f>
        <v>-103</v>
      </c>
      <c r="H78" s="34" t="n">
        <f aca="false">Theory!$D$5/(SIN(RADIANS(Theory!$D$7*360*(('LUT Implementation'!$C$3*B78)/1000000000))))</f>
        <v>136.69155512917</v>
      </c>
      <c r="I78" s="43" t="n">
        <f aca="false">ABS(E78-H78)</f>
        <v>163.30844487083</v>
      </c>
      <c r="J78" s="43" t="n">
        <f aca="false">ABS(G78-H78)</f>
        <v>239.69155512917</v>
      </c>
    </row>
    <row r="79" customFormat="false" ht="15" hidden="false" customHeight="false" outlineLevel="0" collapsed="false">
      <c r="B79" s="0" t="n">
        <f aca="false">B78-50</f>
        <v>60200</v>
      </c>
      <c r="C79" s="15" t="n">
        <f aca="false" t="array" ref="C79:C79">MATCH(MIN(ABS('LUT Implementation'!$F$9:$F$136-B79)),ABS('LUT Implementation'!$F$9:$F$136-B79),0)</f>
        <v>1</v>
      </c>
      <c r="D79" s="0" t="n">
        <f aca="false">INDEX('LUT Implementation'!$F$9:$F$136,C79)-INDEX('LUT Implementation'!$F$9:$F$136,C79+1)</f>
        <v>2627</v>
      </c>
      <c r="E79" s="0" t="n">
        <f aca="false">INDEX('LUT Implementation'!$C$9:$C$136,'Error plots'!C79)</f>
        <v>300</v>
      </c>
      <c r="F79" s="0" t="n">
        <f aca="false">TRUNC('LUT Implementation'!$C$4*(INDEX('LUT Implementation'!$F$9:$F$136,C79)-B79)/D79,0)</f>
        <v>-403</v>
      </c>
      <c r="G79" s="0" t="n">
        <f aca="false">E79+F79</f>
        <v>-103</v>
      </c>
      <c r="H79" s="34" t="n">
        <f aca="false">Theory!$D$5/(SIN(RADIANS(Theory!$D$7*360*(('LUT Implementation'!$C$3*B79)/1000000000))))</f>
        <v>136.801372436458</v>
      </c>
      <c r="I79" s="43" t="n">
        <f aca="false">ABS(E79-H79)</f>
        <v>163.198627563542</v>
      </c>
      <c r="J79" s="43" t="n">
        <f aca="false">ABS(G79-H79)</f>
        <v>239.801372436458</v>
      </c>
    </row>
    <row r="80" customFormat="false" ht="15" hidden="false" customHeight="false" outlineLevel="0" collapsed="false">
      <c r="B80" s="0" t="n">
        <f aca="false">B79-50</f>
        <v>60150</v>
      </c>
      <c r="C80" s="15" t="n">
        <f aca="false" t="array" ref="C80:C80">MATCH(MIN(ABS('LUT Implementation'!$F$9:$F$136-B80)),ABS('LUT Implementation'!$F$9:$F$136-B80),0)</f>
        <v>1</v>
      </c>
      <c r="D80" s="0" t="n">
        <f aca="false">INDEX('LUT Implementation'!$F$9:$F$136,C80)-INDEX('LUT Implementation'!$F$9:$F$136,C80+1)</f>
        <v>2627</v>
      </c>
      <c r="E80" s="0" t="n">
        <f aca="false">INDEX('LUT Implementation'!$C$9:$C$136,'Error plots'!C80)</f>
        <v>300</v>
      </c>
      <c r="F80" s="0" t="n">
        <f aca="false">TRUNC('LUT Implementation'!$C$4*(INDEX('LUT Implementation'!$F$9:$F$136,C80)-B80)/D80,0)</f>
        <v>-402</v>
      </c>
      <c r="G80" s="0" t="n">
        <f aca="false">E80+F80</f>
        <v>-102</v>
      </c>
      <c r="H80" s="34" t="n">
        <f aca="false">Theory!$D$5/(SIN(RADIANS(Theory!$D$7*360*(('LUT Implementation'!$C$3*B80)/1000000000))))</f>
        <v>136.911375543382</v>
      </c>
      <c r="I80" s="43" t="n">
        <f aca="false">ABS(E80-H80)</f>
        <v>163.088624456618</v>
      </c>
      <c r="J80" s="43" t="n">
        <f aca="false">ABS(G80-H80)</f>
        <v>238.911375543382</v>
      </c>
    </row>
    <row r="81" customFormat="false" ht="15" hidden="false" customHeight="false" outlineLevel="0" collapsed="false">
      <c r="B81" s="0" t="n">
        <f aca="false">B80-50</f>
        <v>60100</v>
      </c>
      <c r="C81" s="15" t="n">
        <f aca="false" t="array" ref="C81:C81">MATCH(MIN(ABS('LUT Implementation'!$F$9:$F$136-B81)),ABS('LUT Implementation'!$F$9:$F$136-B81),0)</f>
        <v>1</v>
      </c>
      <c r="D81" s="0" t="n">
        <f aca="false">INDEX('LUT Implementation'!$F$9:$F$136,C81)-INDEX('LUT Implementation'!$F$9:$F$136,C81+1)</f>
        <v>2627</v>
      </c>
      <c r="E81" s="0" t="n">
        <f aca="false">INDEX('LUT Implementation'!$C$9:$C$136,'Error plots'!C81)</f>
        <v>300</v>
      </c>
      <c r="F81" s="0" t="n">
        <f aca="false">TRUNC('LUT Implementation'!$C$4*(INDEX('LUT Implementation'!$F$9:$F$136,C81)-B81)/D81,0)</f>
        <v>-402</v>
      </c>
      <c r="G81" s="0" t="n">
        <f aca="false">E81+F81</f>
        <v>-102</v>
      </c>
      <c r="H81" s="34" t="n">
        <f aca="false">Theory!$D$5/(SIN(RADIANS(Theory!$D$7*360*(('LUT Implementation'!$C$3*B81)/1000000000))))</f>
        <v>137.021564913307</v>
      </c>
      <c r="I81" s="43" t="n">
        <f aca="false">ABS(E81-H81)</f>
        <v>162.978435086693</v>
      </c>
      <c r="J81" s="43" t="n">
        <f aca="false">ABS(G81-H81)</f>
        <v>239.021564913307</v>
      </c>
    </row>
    <row r="82" customFormat="false" ht="15" hidden="false" customHeight="false" outlineLevel="0" collapsed="false">
      <c r="B82" s="0" t="n">
        <f aca="false">B81-50</f>
        <v>60050</v>
      </c>
      <c r="C82" s="15" t="n">
        <f aca="false" t="array" ref="C82:C82">MATCH(MIN(ABS('LUT Implementation'!$F$9:$F$136-B82)),ABS('LUT Implementation'!$F$9:$F$136-B82),0)</f>
        <v>1</v>
      </c>
      <c r="D82" s="0" t="n">
        <f aca="false">INDEX('LUT Implementation'!$F$9:$F$136,C82)-INDEX('LUT Implementation'!$F$9:$F$136,C82+1)</f>
        <v>2627</v>
      </c>
      <c r="E82" s="0" t="n">
        <f aca="false">INDEX('LUT Implementation'!$C$9:$C$136,'Error plots'!C82)</f>
        <v>300</v>
      </c>
      <c r="F82" s="0" t="n">
        <f aca="false">TRUNC('LUT Implementation'!$C$4*(INDEX('LUT Implementation'!$F$9:$F$136,C82)-B82)/D82,0)</f>
        <v>-401</v>
      </c>
      <c r="G82" s="0" t="n">
        <f aca="false">E82+F82</f>
        <v>-101</v>
      </c>
      <c r="H82" s="34" t="n">
        <f aca="false">Theory!$D$5/(SIN(RADIANS(Theory!$D$7*360*(('LUT Implementation'!$C$3*B82)/1000000000))))</f>
        <v>137.131941011143</v>
      </c>
      <c r="I82" s="43" t="n">
        <f aca="false">ABS(E82-H82)</f>
        <v>162.868058988857</v>
      </c>
      <c r="J82" s="43" t="n">
        <f aca="false">ABS(G82-H82)</f>
        <v>238.131941011143</v>
      </c>
    </row>
    <row r="83" customFormat="false" ht="15" hidden="false" customHeight="false" outlineLevel="0" collapsed="false">
      <c r="B83" s="0" t="n">
        <f aca="false">B82-50</f>
        <v>60000</v>
      </c>
      <c r="C83" s="15" t="n">
        <f aca="false" t="array" ref="C83:C83">MATCH(MIN(ABS('LUT Implementation'!$F$9:$F$136-B83)),ABS('LUT Implementation'!$F$9:$F$136-B83),0)</f>
        <v>1</v>
      </c>
      <c r="D83" s="0" t="n">
        <f aca="false">INDEX('LUT Implementation'!$F$9:$F$136,C83)-INDEX('LUT Implementation'!$F$9:$F$136,C83+1)</f>
        <v>2627</v>
      </c>
      <c r="E83" s="0" t="n">
        <f aca="false">INDEX('LUT Implementation'!$C$9:$C$136,'Error plots'!C83)</f>
        <v>300</v>
      </c>
      <c r="F83" s="0" t="n">
        <f aca="false">TRUNC('LUT Implementation'!$C$4*(INDEX('LUT Implementation'!$F$9:$F$136,C83)-B83)/D83,0)</f>
        <v>-400</v>
      </c>
      <c r="G83" s="0" t="n">
        <f aca="false">E83+F83</f>
        <v>-100</v>
      </c>
      <c r="H83" s="34" t="n">
        <f aca="false">Theory!$D$5/(SIN(RADIANS(Theory!$D$7*360*(('LUT Implementation'!$C$3*B83)/1000000000))))</f>
        <v>137.242504303352</v>
      </c>
      <c r="I83" s="43" t="n">
        <f aca="false">ABS(E83-H83)</f>
        <v>162.757495696648</v>
      </c>
      <c r="J83" s="43" t="n">
        <f aca="false">ABS(G83-H83)</f>
        <v>237.242504303352</v>
      </c>
    </row>
    <row r="84" customFormat="false" ht="15" hidden="false" customHeight="false" outlineLevel="0" collapsed="false">
      <c r="B84" s="0" t="n">
        <f aca="false">B83-50</f>
        <v>59950</v>
      </c>
      <c r="C84" s="15" t="n">
        <f aca="false" t="array" ref="C84:C84">MATCH(MIN(ABS('LUT Implementation'!$F$9:$F$136-B84)),ABS('LUT Implementation'!$F$9:$F$136-B84),0)</f>
        <v>1</v>
      </c>
      <c r="D84" s="0" t="n">
        <f aca="false">INDEX('LUT Implementation'!$F$9:$F$136,C84)-INDEX('LUT Implementation'!$F$9:$F$136,C84+1)</f>
        <v>2627</v>
      </c>
      <c r="E84" s="0" t="n">
        <f aca="false">INDEX('LUT Implementation'!$C$9:$C$136,'Error plots'!C84)</f>
        <v>300</v>
      </c>
      <c r="F84" s="0" t="n">
        <f aca="false">TRUNC('LUT Implementation'!$C$4*(INDEX('LUT Implementation'!$F$9:$F$136,C84)-B84)/D84,0)</f>
        <v>-400</v>
      </c>
      <c r="G84" s="0" t="n">
        <f aca="false">E84+F84</f>
        <v>-100</v>
      </c>
      <c r="H84" s="34" t="n">
        <f aca="false">Theory!$D$5/(SIN(RADIANS(Theory!$D$7*360*(('LUT Implementation'!$C$3*B84)/1000000000))))</f>
        <v>137.353255257949</v>
      </c>
      <c r="I84" s="43" t="n">
        <f aca="false">ABS(E84-H84)</f>
        <v>162.646744742051</v>
      </c>
      <c r="J84" s="43" t="n">
        <f aca="false">ABS(G84-H84)</f>
        <v>237.353255257949</v>
      </c>
    </row>
    <row r="85" customFormat="false" ht="15" hidden="false" customHeight="false" outlineLevel="0" collapsed="false">
      <c r="B85" s="0" t="n">
        <f aca="false">B84-50</f>
        <v>59900</v>
      </c>
      <c r="C85" s="15" t="n">
        <f aca="false" t="array" ref="C85:C85">MATCH(MIN(ABS('LUT Implementation'!$F$9:$F$136-B85)),ABS('LUT Implementation'!$F$9:$F$136-B85),0)</f>
        <v>1</v>
      </c>
      <c r="D85" s="0" t="n">
        <f aca="false">INDEX('LUT Implementation'!$F$9:$F$136,C85)-INDEX('LUT Implementation'!$F$9:$F$136,C85+1)</f>
        <v>2627</v>
      </c>
      <c r="E85" s="0" t="n">
        <f aca="false">INDEX('LUT Implementation'!$C$9:$C$136,'Error plots'!C85)</f>
        <v>300</v>
      </c>
      <c r="F85" s="0" t="n">
        <f aca="false">TRUNC('LUT Implementation'!$C$4*(INDEX('LUT Implementation'!$F$9:$F$136,C85)-B85)/D85,0)</f>
        <v>-399</v>
      </c>
      <c r="G85" s="0" t="n">
        <f aca="false">E85+F85</f>
        <v>-99</v>
      </c>
      <c r="H85" s="34" t="n">
        <f aca="false">Theory!$D$5/(SIN(RADIANS(Theory!$D$7*360*(('LUT Implementation'!$C$3*B85)/1000000000))))</f>
        <v>137.464194344515</v>
      </c>
      <c r="I85" s="43" t="n">
        <f aca="false">ABS(E85-H85)</f>
        <v>162.535805655485</v>
      </c>
      <c r="J85" s="43" t="n">
        <f aca="false">ABS(G85-H85)</f>
        <v>236.464194344515</v>
      </c>
    </row>
    <row r="86" customFormat="false" ht="15" hidden="false" customHeight="false" outlineLevel="0" collapsed="false">
      <c r="B86" s="0" t="n">
        <f aca="false">B85-50</f>
        <v>59850</v>
      </c>
      <c r="C86" s="15" t="n">
        <f aca="false" t="array" ref="C86:C86">MATCH(MIN(ABS('LUT Implementation'!$F$9:$F$136-B86)),ABS('LUT Implementation'!$F$9:$F$136-B86),0)</f>
        <v>1</v>
      </c>
      <c r="D86" s="0" t="n">
        <f aca="false">INDEX('LUT Implementation'!$F$9:$F$136,C86)-INDEX('LUT Implementation'!$F$9:$F$136,C86+1)</f>
        <v>2627</v>
      </c>
      <c r="E86" s="0" t="n">
        <f aca="false">INDEX('LUT Implementation'!$C$9:$C$136,'Error plots'!C86)</f>
        <v>300</v>
      </c>
      <c r="F86" s="0" t="n">
        <f aca="false">TRUNC('LUT Implementation'!$C$4*(INDEX('LUT Implementation'!$F$9:$F$136,C86)-B86)/D86,0)</f>
        <v>-398</v>
      </c>
      <c r="G86" s="0" t="n">
        <f aca="false">E86+F86</f>
        <v>-98</v>
      </c>
      <c r="H86" s="34" t="n">
        <f aca="false">Theory!$D$5/(SIN(RADIANS(Theory!$D$7*360*(('LUT Implementation'!$C$3*B86)/1000000000))))</f>
        <v>137.575322034197</v>
      </c>
      <c r="I86" s="43" t="n">
        <f aca="false">ABS(E86-H86)</f>
        <v>162.424677965803</v>
      </c>
      <c r="J86" s="43" t="n">
        <f aca="false">ABS(G86-H86)</f>
        <v>235.575322034197</v>
      </c>
    </row>
    <row r="87" customFormat="false" ht="15" hidden="false" customHeight="false" outlineLevel="0" collapsed="false">
      <c r="B87" s="0" t="n">
        <f aca="false">B86-50</f>
        <v>59800</v>
      </c>
      <c r="C87" s="15" t="n">
        <f aca="false" t="array" ref="C87:C87">MATCH(MIN(ABS('LUT Implementation'!$F$9:$F$136-B87)),ABS('LUT Implementation'!$F$9:$F$136-B87),0)</f>
        <v>1</v>
      </c>
      <c r="D87" s="0" t="n">
        <f aca="false">INDEX('LUT Implementation'!$F$9:$F$136,C87)-INDEX('LUT Implementation'!$F$9:$F$136,C87+1)</f>
        <v>2627</v>
      </c>
      <c r="E87" s="0" t="n">
        <f aca="false">INDEX('LUT Implementation'!$C$9:$C$136,'Error plots'!C87)</f>
        <v>300</v>
      </c>
      <c r="F87" s="0" t="n">
        <f aca="false">TRUNC('LUT Implementation'!$C$4*(INDEX('LUT Implementation'!$F$9:$F$136,C87)-B87)/D87,0)</f>
        <v>-398</v>
      </c>
      <c r="G87" s="0" t="n">
        <f aca="false">E87+F87</f>
        <v>-98</v>
      </c>
      <c r="H87" s="34" t="n">
        <f aca="false">Theory!$D$5/(SIN(RADIANS(Theory!$D$7*360*(('LUT Implementation'!$C$3*B87)/1000000000))))</f>
        <v>137.686638799722</v>
      </c>
      <c r="I87" s="43" t="n">
        <f aca="false">ABS(E87-H87)</f>
        <v>162.313361200278</v>
      </c>
      <c r="J87" s="43" t="n">
        <f aca="false">ABS(G87-H87)</f>
        <v>235.686638799722</v>
      </c>
    </row>
    <row r="88" customFormat="false" ht="15" hidden="false" customHeight="false" outlineLevel="0" collapsed="false">
      <c r="B88" s="0" t="n">
        <f aca="false">B87-50</f>
        <v>59750</v>
      </c>
      <c r="C88" s="15" t="n">
        <f aca="false" t="array" ref="C88:C88">MATCH(MIN(ABS('LUT Implementation'!$F$9:$F$136-B88)),ABS('LUT Implementation'!$F$9:$F$136-B88),0)</f>
        <v>1</v>
      </c>
      <c r="D88" s="0" t="n">
        <f aca="false">INDEX('LUT Implementation'!$F$9:$F$136,C88)-INDEX('LUT Implementation'!$F$9:$F$136,C88+1)</f>
        <v>2627</v>
      </c>
      <c r="E88" s="0" t="n">
        <f aca="false">INDEX('LUT Implementation'!$C$9:$C$136,'Error plots'!C88)</f>
        <v>300</v>
      </c>
      <c r="F88" s="0" t="n">
        <f aca="false">TRUNC('LUT Implementation'!$C$4*(INDEX('LUT Implementation'!$F$9:$F$136,C88)-B88)/D88,0)</f>
        <v>-397</v>
      </c>
      <c r="G88" s="0" t="n">
        <f aca="false">E88+F88</f>
        <v>-97</v>
      </c>
      <c r="H88" s="34" t="n">
        <f aca="false">Theory!$D$5/(SIN(RADIANS(Theory!$D$7*360*(('LUT Implementation'!$C$3*B88)/1000000000))))</f>
        <v>137.798145115398</v>
      </c>
      <c r="I88" s="43" t="n">
        <f aca="false">ABS(E88-H88)</f>
        <v>162.201854884602</v>
      </c>
      <c r="J88" s="43" t="n">
        <f aca="false">ABS(G88-H88)</f>
        <v>234.798145115398</v>
      </c>
    </row>
    <row r="89" customFormat="false" ht="15" hidden="false" customHeight="false" outlineLevel="0" collapsed="false">
      <c r="B89" s="0" t="n">
        <f aca="false">B88-50</f>
        <v>59700</v>
      </c>
      <c r="C89" s="15" t="n">
        <f aca="false" t="array" ref="C89:C89">MATCH(MIN(ABS('LUT Implementation'!$F$9:$F$136-B89)),ABS('LUT Implementation'!$F$9:$F$136-B89),0)</f>
        <v>1</v>
      </c>
      <c r="D89" s="0" t="n">
        <f aca="false">INDEX('LUT Implementation'!$F$9:$F$136,C89)-INDEX('LUT Implementation'!$F$9:$F$136,C89+1)</f>
        <v>2627</v>
      </c>
      <c r="E89" s="0" t="n">
        <f aca="false">INDEX('LUT Implementation'!$C$9:$C$136,'Error plots'!C89)</f>
        <v>300</v>
      </c>
      <c r="F89" s="0" t="n">
        <f aca="false">TRUNC('LUT Implementation'!$C$4*(INDEX('LUT Implementation'!$F$9:$F$136,C89)-B89)/D89,0)</f>
        <v>-397</v>
      </c>
      <c r="G89" s="0" t="n">
        <f aca="false">E89+F89</f>
        <v>-97</v>
      </c>
      <c r="H89" s="34" t="n">
        <f aca="false">Theory!$D$5/(SIN(RADIANS(Theory!$D$7*360*(('LUT Implementation'!$C$3*B89)/1000000000))))</f>
        <v>137.909841457121</v>
      </c>
      <c r="I89" s="43" t="n">
        <f aca="false">ABS(E89-H89)</f>
        <v>162.090158542879</v>
      </c>
      <c r="J89" s="43" t="n">
        <f aca="false">ABS(G89-H89)</f>
        <v>234.909841457121</v>
      </c>
    </row>
    <row r="90" customFormat="false" ht="15" hidden="false" customHeight="false" outlineLevel="0" collapsed="false">
      <c r="B90" s="0" t="n">
        <f aca="false">B89-50</f>
        <v>59650</v>
      </c>
      <c r="C90" s="15" t="n">
        <f aca="false" t="array" ref="C90:C90">MATCH(MIN(ABS('LUT Implementation'!$F$9:$F$136-B90)),ABS('LUT Implementation'!$F$9:$F$136-B90),0)</f>
        <v>1</v>
      </c>
      <c r="D90" s="0" t="n">
        <f aca="false">INDEX('LUT Implementation'!$F$9:$F$136,C90)-INDEX('LUT Implementation'!$F$9:$F$136,C90+1)</f>
        <v>2627</v>
      </c>
      <c r="E90" s="0" t="n">
        <f aca="false">INDEX('LUT Implementation'!$C$9:$C$136,'Error plots'!C90)</f>
        <v>300</v>
      </c>
      <c r="F90" s="0" t="n">
        <f aca="false">TRUNC('LUT Implementation'!$C$4*(INDEX('LUT Implementation'!$F$9:$F$136,C90)-B90)/D90,0)</f>
        <v>-396</v>
      </c>
      <c r="G90" s="0" t="n">
        <f aca="false">E90+F90</f>
        <v>-96</v>
      </c>
      <c r="H90" s="34" t="n">
        <f aca="false">Theory!$D$5/(SIN(RADIANS(Theory!$D$7*360*(('LUT Implementation'!$C$3*B90)/1000000000))))</f>
        <v>138.021728302385</v>
      </c>
      <c r="I90" s="43" t="n">
        <f aca="false">ABS(E90-H90)</f>
        <v>161.978271697615</v>
      </c>
      <c r="J90" s="43" t="n">
        <f aca="false">ABS(G90-H90)</f>
        <v>234.021728302385</v>
      </c>
    </row>
    <row r="91" customFormat="false" ht="15" hidden="false" customHeight="false" outlineLevel="0" collapsed="false">
      <c r="B91" s="0" t="n">
        <f aca="false">B90-50</f>
        <v>59600</v>
      </c>
      <c r="C91" s="15" t="n">
        <f aca="false" t="array" ref="C91:C91">MATCH(MIN(ABS('LUT Implementation'!$F$9:$F$136-B91)),ABS('LUT Implementation'!$F$9:$F$136-B91),0)</f>
        <v>1</v>
      </c>
      <c r="D91" s="0" t="n">
        <f aca="false">INDEX('LUT Implementation'!$F$9:$F$136,C91)-INDEX('LUT Implementation'!$F$9:$F$136,C91+1)</f>
        <v>2627</v>
      </c>
      <c r="E91" s="0" t="n">
        <f aca="false">INDEX('LUT Implementation'!$C$9:$C$136,'Error plots'!C91)</f>
        <v>300</v>
      </c>
      <c r="F91" s="0" t="n">
        <f aca="false">TRUNC('LUT Implementation'!$C$4*(INDEX('LUT Implementation'!$F$9:$F$136,C91)-B91)/D91,0)</f>
        <v>-395</v>
      </c>
      <c r="G91" s="0" t="n">
        <f aca="false">E91+F91</f>
        <v>-95</v>
      </c>
      <c r="H91" s="34" t="n">
        <f aca="false">Theory!$D$5/(SIN(RADIANS(Theory!$D$7*360*(('LUT Implementation'!$C$3*B91)/1000000000))))</f>
        <v>138.133806130286</v>
      </c>
      <c r="I91" s="43" t="n">
        <f aca="false">ABS(E91-H91)</f>
        <v>161.866193869714</v>
      </c>
      <c r="J91" s="43" t="n">
        <f aca="false">ABS(G91-H91)</f>
        <v>233.133806130286</v>
      </c>
    </row>
    <row r="92" customFormat="false" ht="15" hidden="false" customHeight="false" outlineLevel="0" collapsed="false">
      <c r="B92" s="0" t="n">
        <f aca="false">B91-50</f>
        <v>59550</v>
      </c>
      <c r="C92" s="15" t="n">
        <f aca="false" t="array" ref="C92:C92">MATCH(MIN(ABS('LUT Implementation'!$F$9:$F$136-B92)),ABS('LUT Implementation'!$F$9:$F$136-B92),0)</f>
        <v>1</v>
      </c>
      <c r="D92" s="0" t="n">
        <f aca="false">INDEX('LUT Implementation'!$F$9:$F$136,C92)-INDEX('LUT Implementation'!$F$9:$F$136,C92+1)</f>
        <v>2627</v>
      </c>
      <c r="E92" s="0" t="n">
        <f aca="false">INDEX('LUT Implementation'!$C$9:$C$136,'Error plots'!C92)</f>
        <v>300</v>
      </c>
      <c r="F92" s="0" t="n">
        <f aca="false">TRUNC('LUT Implementation'!$C$4*(INDEX('LUT Implementation'!$F$9:$F$136,C92)-B92)/D92,0)</f>
        <v>-395</v>
      </c>
      <c r="G92" s="0" t="n">
        <f aca="false">E92+F92</f>
        <v>-95</v>
      </c>
      <c r="H92" s="34" t="n">
        <f aca="false">Theory!$D$5/(SIN(RADIANS(Theory!$D$7*360*(('LUT Implementation'!$C$3*B92)/1000000000))))</f>
        <v>138.246075421528</v>
      </c>
      <c r="I92" s="43" t="n">
        <f aca="false">ABS(E92-H92)</f>
        <v>161.753924578472</v>
      </c>
      <c r="J92" s="43" t="n">
        <f aca="false">ABS(G92-H92)</f>
        <v>233.246075421528</v>
      </c>
    </row>
    <row r="93" customFormat="false" ht="15" hidden="false" customHeight="false" outlineLevel="0" collapsed="false">
      <c r="B93" s="0" t="n">
        <f aca="false">B92-50</f>
        <v>59500</v>
      </c>
      <c r="C93" s="15" t="n">
        <f aca="false" t="array" ref="C93:C93">MATCH(MIN(ABS('LUT Implementation'!$F$9:$F$136-B93)),ABS('LUT Implementation'!$F$9:$F$136-B93),0)</f>
        <v>1</v>
      </c>
      <c r="D93" s="0" t="n">
        <f aca="false">INDEX('LUT Implementation'!$F$9:$F$136,C93)-INDEX('LUT Implementation'!$F$9:$F$136,C93+1)</f>
        <v>2627</v>
      </c>
      <c r="E93" s="0" t="n">
        <f aca="false">INDEX('LUT Implementation'!$C$9:$C$136,'Error plots'!C93)</f>
        <v>300</v>
      </c>
      <c r="F93" s="0" t="n">
        <f aca="false">TRUNC('LUT Implementation'!$C$4*(INDEX('LUT Implementation'!$F$9:$F$136,C93)-B93)/D93,0)</f>
        <v>-394</v>
      </c>
      <c r="G93" s="0" t="n">
        <f aca="false">E93+F93</f>
        <v>-94</v>
      </c>
      <c r="H93" s="34" t="n">
        <f aca="false">Theory!$D$5/(SIN(RADIANS(Theory!$D$7*360*(('LUT Implementation'!$C$3*B93)/1000000000))))</f>
        <v>138.358536658434</v>
      </c>
      <c r="I93" s="43" t="n">
        <f aca="false">ABS(E93-H93)</f>
        <v>161.641463341566</v>
      </c>
      <c r="J93" s="43" t="n">
        <f aca="false">ABS(G93-H93)</f>
        <v>232.358536658434</v>
      </c>
    </row>
    <row r="94" customFormat="false" ht="15" hidden="false" customHeight="false" outlineLevel="0" collapsed="false">
      <c r="B94" s="0" t="n">
        <f aca="false">B93-50</f>
        <v>59450</v>
      </c>
      <c r="C94" s="15" t="n">
        <f aca="false" t="array" ref="C94:C94">MATCH(MIN(ABS('LUT Implementation'!$F$9:$F$136-B94)),ABS('LUT Implementation'!$F$9:$F$136-B94),0)</f>
        <v>1</v>
      </c>
      <c r="D94" s="0" t="n">
        <f aca="false">INDEX('LUT Implementation'!$F$9:$F$136,C94)-INDEX('LUT Implementation'!$F$9:$F$136,C94+1)</f>
        <v>2627</v>
      </c>
      <c r="E94" s="0" t="n">
        <f aca="false">INDEX('LUT Implementation'!$C$9:$C$136,'Error plots'!C94)</f>
        <v>300</v>
      </c>
      <c r="F94" s="0" t="n">
        <f aca="false">TRUNC('LUT Implementation'!$C$4*(INDEX('LUT Implementation'!$F$9:$F$136,C94)-B94)/D94,0)</f>
        <v>-394</v>
      </c>
      <c r="G94" s="0" t="n">
        <f aca="false">E94+F94</f>
        <v>-94</v>
      </c>
      <c r="H94" s="34" t="n">
        <f aca="false">Theory!$D$5/(SIN(RADIANS(Theory!$D$7*360*(('LUT Implementation'!$C$3*B94)/1000000000))))</f>
        <v>138.471190324947</v>
      </c>
      <c r="I94" s="43" t="n">
        <f aca="false">ABS(E94-H94)</f>
        <v>161.528809675053</v>
      </c>
      <c r="J94" s="43" t="n">
        <f aca="false">ABS(G94-H94)</f>
        <v>232.471190324947</v>
      </c>
    </row>
    <row r="95" customFormat="false" ht="15" hidden="false" customHeight="false" outlineLevel="0" collapsed="false">
      <c r="B95" s="0" t="n">
        <f aca="false">B94-50</f>
        <v>59400</v>
      </c>
      <c r="C95" s="15" t="n">
        <f aca="false" t="array" ref="C95:C95">MATCH(MIN(ABS('LUT Implementation'!$F$9:$F$136-B95)),ABS('LUT Implementation'!$F$9:$F$136-B95),0)</f>
        <v>1</v>
      </c>
      <c r="D95" s="0" t="n">
        <f aca="false">INDEX('LUT Implementation'!$F$9:$F$136,C95)-INDEX('LUT Implementation'!$F$9:$F$136,C95+1)</f>
        <v>2627</v>
      </c>
      <c r="E95" s="0" t="n">
        <f aca="false">INDEX('LUT Implementation'!$C$9:$C$136,'Error plots'!C95)</f>
        <v>300</v>
      </c>
      <c r="F95" s="0" t="n">
        <f aca="false">TRUNC('LUT Implementation'!$C$4*(INDEX('LUT Implementation'!$F$9:$F$136,C95)-B95)/D95,0)</f>
        <v>-393</v>
      </c>
      <c r="G95" s="0" t="n">
        <f aca="false">E95+F95</f>
        <v>-93</v>
      </c>
      <c r="H95" s="34" t="n">
        <f aca="false">Theory!$D$5/(SIN(RADIANS(Theory!$D$7*360*(('LUT Implementation'!$C$3*B95)/1000000000))))</f>
        <v>138.584036906642</v>
      </c>
      <c r="I95" s="43" t="n">
        <f aca="false">ABS(E95-H95)</f>
        <v>161.415963093358</v>
      </c>
      <c r="J95" s="43" t="n">
        <f aca="false">ABS(G95-H95)</f>
        <v>231.584036906642</v>
      </c>
    </row>
    <row r="96" customFormat="false" ht="15" hidden="false" customHeight="false" outlineLevel="0" collapsed="false">
      <c r="B96" s="0" t="n">
        <f aca="false">B95-50</f>
        <v>59350</v>
      </c>
      <c r="C96" s="15" t="n">
        <f aca="false" t="array" ref="C96:C96">MATCH(MIN(ABS('LUT Implementation'!$F$9:$F$136-B96)),ABS('LUT Implementation'!$F$9:$F$136-B96),0)</f>
        <v>1</v>
      </c>
      <c r="D96" s="0" t="n">
        <f aca="false">INDEX('LUT Implementation'!$F$9:$F$136,C96)-INDEX('LUT Implementation'!$F$9:$F$136,C96+1)</f>
        <v>2627</v>
      </c>
      <c r="E96" s="0" t="n">
        <f aca="false">INDEX('LUT Implementation'!$C$9:$C$136,'Error plots'!C96)</f>
        <v>300</v>
      </c>
      <c r="F96" s="0" t="n">
        <f aca="false">TRUNC('LUT Implementation'!$C$4*(INDEX('LUT Implementation'!$F$9:$F$136,C96)-B96)/D96,0)</f>
        <v>-392</v>
      </c>
      <c r="G96" s="0" t="n">
        <f aca="false">E96+F96</f>
        <v>-92</v>
      </c>
      <c r="H96" s="34" t="n">
        <f aca="false">Theory!$D$5/(SIN(RADIANS(Theory!$D$7*360*(('LUT Implementation'!$C$3*B96)/1000000000))))</f>
        <v>138.697076890729</v>
      </c>
      <c r="I96" s="43" t="n">
        <f aca="false">ABS(E96-H96)</f>
        <v>161.302923109271</v>
      </c>
      <c r="J96" s="43" t="n">
        <f aca="false">ABS(G96-H96)</f>
        <v>230.697076890729</v>
      </c>
    </row>
    <row r="97" customFormat="false" ht="15" hidden="false" customHeight="false" outlineLevel="0" collapsed="false">
      <c r="B97" s="0" t="n">
        <f aca="false">B96-50</f>
        <v>59300</v>
      </c>
      <c r="C97" s="15" t="n">
        <f aca="false" t="array" ref="C97:C97">MATCH(MIN(ABS('LUT Implementation'!$F$9:$F$136-B97)),ABS('LUT Implementation'!$F$9:$F$136-B97),0)</f>
        <v>1</v>
      </c>
      <c r="D97" s="0" t="n">
        <f aca="false">INDEX('LUT Implementation'!$F$9:$F$136,C97)-INDEX('LUT Implementation'!$F$9:$F$136,C97+1)</f>
        <v>2627</v>
      </c>
      <c r="E97" s="0" t="n">
        <f aca="false">INDEX('LUT Implementation'!$C$9:$C$136,'Error plots'!C97)</f>
        <v>300</v>
      </c>
      <c r="F97" s="0" t="n">
        <f aca="false">TRUNC('LUT Implementation'!$C$4*(INDEX('LUT Implementation'!$F$9:$F$136,C97)-B97)/D97,0)</f>
        <v>-392</v>
      </c>
      <c r="G97" s="0" t="n">
        <f aca="false">E97+F97</f>
        <v>-92</v>
      </c>
      <c r="H97" s="34" t="n">
        <f aca="false">Theory!$D$5/(SIN(RADIANS(Theory!$D$7*360*(('LUT Implementation'!$C$3*B97)/1000000000))))</f>
        <v>138.810310766062</v>
      </c>
      <c r="I97" s="43" t="n">
        <f aca="false">ABS(E97-H97)</f>
        <v>161.189689233938</v>
      </c>
      <c r="J97" s="43" t="n">
        <f aca="false">ABS(G97-H97)</f>
        <v>230.810310766062</v>
      </c>
    </row>
    <row r="98" customFormat="false" ht="15" hidden="false" customHeight="false" outlineLevel="0" collapsed="false">
      <c r="B98" s="0" t="n">
        <f aca="false">B97-50</f>
        <v>59250</v>
      </c>
      <c r="C98" s="15" t="n">
        <f aca="false" t="array" ref="C98:C98">MATCH(MIN(ABS('LUT Implementation'!$F$9:$F$136-B98)),ABS('LUT Implementation'!$F$9:$F$136-B98),0)</f>
        <v>1</v>
      </c>
      <c r="D98" s="0" t="n">
        <f aca="false">INDEX('LUT Implementation'!$F$9:$F$136,C98)-INDEX('LUT Implementation'!$F$9:$F$136,C98+1)</f>
        <v>2627</v>
      </c>
      <c r="E98" s="0" t="n">
        <f aca="false">INDEX('LUT Implementation'!$C$9:$C$136,'Error plots'!C98)</f>
        <v>300</v>
      </c>
      <c r="F98" s="0" t="n">
        <f aca="false">TRUNC('LUT Implementation'!$C$4*(INDEX('LUT Implementation'!$F$9:$F$136,C98)-B98)/D98,0)</f>
        <v>-391</v>
      </c>
      <c r="G98" s="0" t="n">
        <f aca="false">E98+F98</f>
        <v>-91</v>
      </c>
      <c r="H98" s="34" t="n">
        <f aca="false">Theory!$D$5/(SIN(RADIANS(Theory!$D$7*360*(('LUT Implementation'!$C$3*B98)/1000000000))))</f>
        <v>138.923739023147</v>
      </c>
      <c r="I98" s="43" t="n">
        <f aca="false">ABS(E98-H98)</f>
        <v>161.076260976853</v>
      </c>
      <c r="J98" s="43" t="n">
        <f aca="false">ABS(G98-H98)</f>
        <v>229.923739023147</v>
      </c>
    </row>
    <row r="99" customFormat="false" ht="15" hidden="false" customHeight="false" outlineLevel="0" collapsed="false">
      <c r="B99" s="0" t="n">
        <f aca="false">B98-50</f>
        <v>59200</v>
      </c>
      <c r="C99" s="15" t="n">
        <f aca="false" t="array" ref="C99:C99">MATCH(MIN(ABS('LUT Implementation'!$F$9:$F$136-B99)),ABS('LUT Implementation'!$F$9:$F$136-B99),0)</f>
        <v>1</v>
      </c>
      <c r="D99" s="0" t="n">
        <f aca="false">INDEX('LUT Implementation'!$F$9:$F$136,C99)-INDEX('LUT Implementation'!$F$9:$F$136,C99+1)</f>
        <v>2627</v>
      </c>
      <c r="E99" s="0" t="n">
        <f aca="false">INDEX('LUT Implementation'!$C$9:$C$136,'Error plots'!C99)</f>
        <v>300</v>
      </c>
      <c r="F99" s="0" t="n">
        <f aca="false">TRUNC('LUT Implementation'!$C$4*(INDEX('LUT Implementation'!$F$9:$F$136,C99)-B99)/D99,0)</f>
        <v>-391</v>
      </c>
      <c r="G99" s="0" t="n">
        <f aca="false">E99+F99</f>
        <v>-91</v>
      </c>
      <c r="H99" s="34" t="n">
        <f aca="false">Theory!$D$5/(SIN(RADIANS(Theory!$D$7*360*(('LUT Implementation'!$C$3*B99)/1000000000))))</f>
        <v>139.037362154145</v>
      </c>
      <c r="I99" s="43" t="n">
        <f aca="false">ABS(E99-H99)</f>
        <v>160.962637845855</v>
      </c>
      <c r="J99" s="43" t="n">
        <f aca="false">ABS(G99-H99)</f>
        <v>230.037362154145</v>
      </c>
    </row>
    <row r="100" customFormat="false" ht="15" hidden="false" customHeight="false" outlineLevel="0" collapsed="false">
      <c r="B100" s="0" t="n">
        <f aca="false">B99-50</f>
        <v>59150</v>
      </c>
      <c r="C100" s="15" t="n">
        <f aca="false" t="array" ref="C100:C100">MATCH(MIN(ABS('LUT Implementation'!$F$9:$F$136-B100)),ABS('LUT Implementation'!$F$9:$F$136-B100),0)</f>
        <v>1</v>
      </c>
      <c r="D100" s="0" t="n">
        <f aca="false">INDEX('LUT Implementation'!$F$9:$F$136,C100)-INDEX('LUT Implementation'!$F$9:$F$136,C100+1)</f>
        <v>2627</v>
      </c>
      <c r="E100" s="0" t="n">
        <f aca="false">INDEX('LUT Implementation'!$C$9:$C$136,'Error plots'!C100)</f>
        <v>300</v>
      </c>
      <c r="F100" s="0" t="n">
        <f aca="false">TRUNC('LUT Implementation'!$C$4*(INDEX('LUT Implementation'!$F$9:$F$136,C100)-B100)/D100,0)</f>
        <v>-390</v>
      </c>
      <c r="G100" s="0" t="n">
        <f aca="false">E100+F100</f>
        <v>-90</v>
      </c>
      <c r="H100" s="34" t="n">
        <f aca="false">Theory!$D$5/(SIN(RADIANS(Theory!$D$7*360*(('LUT Implementation'!$C$3*B100)/1000000000))))</f>
        <v>139.151180652883</v>
      </c>
      <c r="I100" s="43" t="n">
        <f aca="false">ABS(E100-H100)</f>
        <v>160.848819347117</v>
      </c>
      <c r="J100" s="43" t="n">
        <f aca="false">ABS(G100-H100)</f>
        <v>229.151180652883</v>
      </c>
    </row>
    <row r="101" customFormat="false" ht="15" hidden="false" customHeight="false" outlineLevel="0" collapsed="false">
      <c r="B101" s="0" t="n">
        <f aca="false">B100-50</f>
        <v>59100</v>
      </c>
      <c r="C101" s="15" t="n">
        <f aca="false" t="array" ref="C101:C101">MATCH(MIN(ABS('LUT Implementation'!$F$9:$F$136-B101)),ABS('LUT Implementation'!$F$9:$F$136-B101),0)</f>
        <v>1</v>
      </c>
      <c r="D101" s="0" t="n">
        <f aca="false">INDEX('LUT Implementation'!$F$9:$F$136,C101)-INDEX('LUT Implementation'!$F$9:$F$136,C101+1)</f>
        <v>2627</v>
      </c>
      <c r="E101" s="0" t="n">
        <f aca="false">INDEX('LUT Implementation'!$C$9:$C$136,'Error plots'!C101)</f>
        <v>300</v>
      </c>
      <c r="F101" s="0" t="n">
        <f aca="false">TRUNC('LUT Implementation'!$C$4*(INDEX('LUT Implementation'!$F$9:$F$136,C101)-B101)/D101,0)</f>
        <v>-389</v>
      </c>
      <c r="G101" s="0" t="n">
        <f aca="false">E101+F101</f>
        <v>-89</v>
      </c>
      <c r="H101" s="34" t="n">
        <f aca="false">Theory!$D$5/(SIN(RADIANS(Theory!$D$7*360*(('LUT Implementation'!$C$3*B101)/1000000000))))</f>
        <v>139.26519501486</v>
      </c>
      <c r="I101" s="43" t="n">
        <f aca="false">ABS(E101-H101)</f>
        <v>160.73480498514</v>
      </c>
      <c r="J101" s="43" t="n">
        <f aca="false">ABS(G101-H101)</f>
        <v>228.26519501486</v>
      </c>
    </row>
    <row r="102" customFormat="false" ht="15" hidden="false" customHeight="false" outlineLevel="0" collapsed="false">
      <c r="B102" s="0" t="n">
        <f aca="false">B101-50</f>
        <v>59050</v>
      </c>
      <c r="C102" s="15" t="n">
        <f aca="false" t="array" ref="C102:C102">MATCH(MIN(ABS('LUT Implementation'!$F$9:$F$136-B102)),ABS('LUT Implementation'!$F$9:$F$136-B102),0)</f>
        <v>1</v>
      </c>
      <c r="D102" s="0" t="n">
        <f aca="false">INDEX('LUT Implementation'!$F$9:$F$136,C102)-INDEX('LUT Implementation'!$F$9:$F$136,C102+1)</f>
        <v>2627</v>
      </c>
      <c r="E102" s="0" t="n">
        <f aca="false">INDEX('LUT Implementation'!$C$9:$C$136,'Error plots'!C102)</f>
        <v>300</v>
      </c>
      <c r="F102" s="0" t="n">
        <f aca="false">TRUNC('LUT Implementation'!$C$4*(INDEX('LUT Implementation'!$F$9:$F$136,C102)-B102)/D102,0)</f>
        <v>-389</v>
      </c>
      <c r="G102" s="0" t="n">
        <f aca="false">E102+F102</f>
        <v>-89</v>
      </c>
      <c r="H102" s="34" t="n">
        <f aca="false">Theory!$D$5/(SIN(RADIANS(Theory!$D$7*360*(('LUT Implementation'!$C$3*B102)/1000000000))))</f>
        <v>139.379405737251</v>
      </c>
      <c r="I102" s="43" t="n">
        <f aca="false">ABS(E102-H102)</f>
        <v>160.620594262749</v>
      </c>
      <c r="J102" s="43" t="n">
        <f aca="false">ABS(G102-H102)</f>
        <v>228.379405737251</v>
      </c>
    </row>
    <row r="103" customFormat="false" ht="15" hidden="false" customHeight="false" outlineLevel="0" collapsed="false">
      <c r="B103" s="0" t="n">
        <f aca="false">B102-50</f>
        <v>59000</v>
      </c>
      <c r="C103" s="15" t="n">
        <f aca="false" t="array" ref="C103:C103">MATCH(MIN(ABS('LUT Implementation'!$F$9:$F$136-B103)),ABS('LUT Implementation'!$F$9:$F$136-B103),0)</f>
        <v>1</v>
      </c>
      <c r="D103" s="0" t="n">
        <f aca="false">INDEX('LUT Implementation'!$F$9:$F$136,C103)-INDEX('LUT Implementation'!$F$9:$F$136,C103+1)</f>
        <v>2627</v>
      </c>
      <c r="E103" s="0" t="n">
        <f aca="false">INDEX('LUT Implementation'!$C$9:$C$136,'Error plots'!C103)</f>
        <v>300</v>
      </c>
      <c r="F103" s="0" t="n">
        <f aca="false">TRUNC('LUT Implementation'!$C$4*(INDEX('LUT Implementation'!$F$9:$F$136,C103)-B103)/D103,0)</f>
        <v>-388</v>
      </c>
      <c r="G103" s="0" t="n">
        <f aca="false">E103+F103</f>
        <v>-88</v>
      </c>
      <c r="H103" s="34" t="n">
        <f aca="false">Theory!$D$5/(SIN(RADIANS(Theory!$D$7*360*(('LUT Implementation'!$C$3*B103)/1000000000))))</f>
        <v>139.49381331892</v>
      </c>
      <c r="I103" s="43" t="n">
        <f aca="false">ABS(E103-H103)</f>
        <v>160.50618668108</v>
      </c>
      <c r="J103" s="43" t="n">
        <f aca="false">ABS(G103-H103)</f>
        <v>227.49381331892</v>
      </c>
    </row>
    <row r="104" customFormat="false" ht="15" hidden="false" customHeight="false" outlineLevel="0" collapsed="false">
      <c r="B104" s="0" t="n">
        <f aca="false">B103-50</f>
        <v>58950</v>
      </c>
      <c r="C104" s="15" t="n">
        <f aca="false" t="array" ref="C104:C104">MATCH(MIN(ABS('LUT Implementation'!$F$9:$F$136-B104)),ABS('LUT Implementation'!$F$9:$F$136-B104),0)</f>
        <v>1</v>
      </c>
      <c r="D104" s="0" t="n">
        <f aca="false">INDEX('LUT Implementation'!$F$9:$F$136,C104)-INDEX('LUT Implementation'!$F$9:$F$136,C104+1)</f>
        <v>2627</v>
      </c>
      <c r="E104" s="0" t="n">
        <f aca="false">INDEX('LUT Implementation'!$C$9:$C$136,'Error plots'!C104)</f>
        <v>300</v>
      </c>
      <c r="F104" s="0" t="n">
        <f aca="false">TRUNC('LUT Implementation'!$C$4*(INDEX('LUT Implementation'!$F$9:$F$136,C104)-B104)/D104,0)</f>
        <v>-388</v>
      </c>
      <c r="G104" s="0" t="n">
        <f aca="false">E104+F104</f>
        <v>-88</v>
      </c>
      <c r="H104" s="34" t="n">
        <f aca="false">Theory!$D$5/(SIN(RADIANS(Theory!$D$7*360*(('LUT Implementation'!$C$3*B104)/1000000000))))</f>
        <v>139.608418260421</v>
      </c>
      <c r="I104" s="43" t="n">
        <f aca="false">ABS(E104-H104)</f>
        <v>160.391581739579</v>
      </c>
      <c r="J104" s="43" t="n">
        <f aca="false">ABS(G104-H104)</f>
        <v>227.608418260421</v>
      </c>
    </row>
    <row r="105" customFormat="false" ht="15" hidden="false" customHeight="false" outlineLevel="0" collapsed="false">
      <c r="B105" s="0" t="n">
        <f aca="false">B104-50</f>
        <v>58900</v>
      </c>
      <c r="C105" s="15" t="n">
        <f aca="false" t="array" ref="C105:C105">MATCH(MIN(ABS('LUT Implementation'!$F$9:$F$136-B105)),ABS('LUT Implementation'!$F$9:$F$136-B105),0)</f>
        <v>1</v>
      </c>
      <c r="D105" s="0" t="n">
        <f aca="false">INDEX('LUT Implementation'!$F$9:$F$136,C105)-INDEX('LUT Implementation'!$F$9:$F$136,C105+1)</f>
        <v>2627</v>
      </c>
      <c r="E105" s="0" t="n">
        <f aca="false">INDEX('LUT Implementation'!$C$9:$C$136,'Error plots'!C105)</f>
        <v>300</v>
      </c>
      <c r="F105" s="0" t="n">
        <f aca="false">TRUNC('LUT Implementation'!$C$4*(INDEX('LUT Implementation'!$F$9:$F$136,C105)-B105)/D105,0)</f>
        <v>-387</v>
      </c>
      <c r="G105" s="0" t="n">
        <f aca="false">E105+F105</f>
        <v>-87</v>
      </c>
      <c r="H105" s="34" t="n">
        <f aca="false">Theory!$D$5/(SIN(RADIANS(Theory!$D$7*360*(('LUT Implementation'!$C$3*B105)/1000000000))))</f>
        <v>139.723221064009</v>
      </c>
      <c r="I105" s="43" t="n">
        <f aca="false">ABS(E105-H105)</f>
        <v>160.276778935991</v>
      </c>
      <c r="J105" s="43" t="n">
        <f aca="false">ABS(G105-H105)</f>
        <v>226.723221064009</v>
      </c>
    </row>
    <row r="106" customFormat="false" ht="15" hidden="false" customHeight="false" outlineLevel="0" collapsed="false">
      <c r="B106" s="0" t="n">
        <f aca="false">B105-50</f>
        <v>58850</v>
      </c>
      <c r="C106" s="15" t="n">
        <f aca="false" t="array" ref="C106:C106">MATCH(MIN(ABS('LUT Implementation'!$F$9:$F$136-B106)),ABS('LUT Implementation'!$F$9:$F$136-B106),0)</f>
        <v>1</v>
      </c>
      <c r="D106" s="0" t="n">
        <f aca="false">INDEX('LUT Implementation'!$F$9:$F$136,C106)-INDEX('LUT Implementation'!$F$9:$F$136,C106+1)</f>
        <v>2627</v>
      </c>
      <c r="E106" s="0" t="n">
        <f aca="false">INDEX('LUT Implementation'!$C$9:$C$136,'Error plots'!C106)</f>
        <v>300</v>
      </c>
      <c r="F106" s="0" t="n">
        <f aca="false">TRUNC('LUT Implementation'!$C$4*(INDEX('LUT Implementation'!$F$9:$F$136,C106)-B106)/D106,0)</f>
        <v>-386</v>
      </c>
      <c r="G106" s="0" t="n">
        <f aca="false">E106+F106</f>
        <v>-86</v>
      </c>
      <c r="H106" s="34" t="n">
        <f aca="false">Theory!$D$5/(SIN(RADIANS(Theory!$D$7*360*(('LUT Implementation'!$C$3*B106)/1000000000))))</f>
        <v>139.838222233648</v>
      </c>
      <c r="I106" s="43" t="n">
        <f aca="false">ABS(E106-H106)</f>
        <v>160.161777766352</v>
      </c>
      <c r="J106" s="43" t="n">
        <f aca="false">ABS(G106-H106)</f>
        <v>225.838222233648</v>
      </c>
    </row>
    <row r="107" customFormat="false" ht="15" hidden="false" customHeight="false" outlineLevel="0" collapsed="false">
      <c r="B107" s="0" t="n">
        <f aca="false">B106-50</f>
        <v>58800</v>
      </c>
      <c r="C107" s="15" t="n">
        <f aca="false" t="array" ref="C107:C107">MATCH(MIN(ABS('LUT Implementation'!$F$9:$F$136-B107)),ABS('LUT Implementation'!$F$9:$F$136-B107),0)</f>
        <v>1</v>
      </c>
      <c r="D107" s="0" t="n">
        <f aca="false">INDEX('LUT Implementation'!$F$9:$F$136,C107)-INDEX('LUT Implementation'!$F$9:$F$136,C107+1)</f>
        <v>2627</v>
      </c>
      <c r="E107" s="0" t="n">
        <f aca="false">INDEX('LUT Implementation'!$C$9:$C$136,'Error plots'!C107)</f>
        <v>300</v>
      </c>
      <c r="F107" s="0" t="n">
        <f aca="false">TRUNC('LUT Implementation'!$C$4*(INDEX('LUT Implementation'!$F$9:$F$136,C107)-B107)/D107,0)</f>
        <v>-386</v>
      </c>
      <c r="G107" s="0" t="n">
        <f aca="false">E107+F107</f>
        <v>-86</v>
      </c>
      <c r="H107" s="34" t="n">
        <f aca="false">Theory!$D$5/(SIN(RADIANS(Theory!$D$7*360*(('LUT Implementation'!$C$3*B107)/1000000000))))</f>
        <v>139.953422275014</v>
      </c>
      <c r="I107" s="43" t="n">
        <f aca="false">ABS(E107-H107)</f>
        <v>160.046577724986</v>
      </c>
      <c r="J107" s="43" t="n">
        <f aca="false">ABS(G107-H107)</f>
        <v>225.953422275014</v>
      </c>
    </row>
    <row r="108" customFormat="false" ht="15" hidden="false" customHeight="false" outlineLevel="0" collapsed="false">
      <c r="B108" s="0" t="n">
        <f aca="false">B107-50</f>
        <v>58750</v>
      </c>
      <c r="C108" s="15" t="n">
        <f aca="false" t="array" ref="C108:C108">MATCH(MIN(ABS('LUT Implementation'!$F$9:$F$136-B108)),ABS('LUT Implementation'!$F$9:$F$136-B108),0)</f>
        <v>1</v>
      </c>
      <c r="D108" s="0" t="n">
        <f aca="false">INDEX('LUT Implementation'!$F$9:$F$136,C108)-INDEX('LUT Implementation'!$F$9:$F$136,C108+1)</f>
        <v>2627</v>
      </c>
      <c r="E108" s="0" t="n">
        <f aca="false">INDEX('LUT Implementation'!$C$9:$C$136,'Error plots'!C108)</f>
        <v>300</v>
      </c>
      <c r="F108" s="0" t="n">
        <f aca="false">TRUNC('LUT Implementation'!$C$4*(INDEX('LUT Implementation'!$F$9:$F$136,C108)-B108)/D108,0)</f>
        <v>-385</v>
      </c>
      <c r="G108" s="0" t="n">
        <f aca="false">E108+F108</f>
        <v>-85</v>
      </c>
      <c r="H108" s="34" t="n">
        <f aca="false">Theory!$D$5/(SIN(RADIANS(Theory!$D$7*360*(('LUT Implementation'!$C$3*B108)/1000000000))))</f>
        <v>140.068821695505</v>
      </c>
      <c r="I108" s="43" t="n">
        <f aca="false">ABS(E108-H108)</f>
        <v>159.931178304495</v>
      </c>
      <c r="J108" s="43" t="n">
        <f aca="false">ABS(G108-H108)</f>
        <v>225.068821695505</v>
      </c>
    </row>
    <row r="109" customFormat="false" ht="15" hidden="false" customHeight="false" outlineLevel="0" collapsed="false">
      <c r="B109" s="0" t="n">
        <f aca="false">B108-50</f>
        <v>58700</v>
      </c>
      <c r="C109" s="15" t="n">
        <f aca="false" t="array" ref="C109:C109">MATCH(MIN(ABS('LUT Implementation'!$F$9:$F$136-B109)),ABS('LUT Implementation'!$F$9:$F$136-B109),0)</f>
        <v>1</v>
      </c>
      <c r="D109" s="0" t="n">
        <f aca="false">INDEX('LUT Implementation'!$F$9:$F$136,C109)-INDEX('LUT Implementation'!$F$9:$F$136,C109+1)</f>
        <v>2627</v>
      </c>
      <c r="E109" s="0" t="n">
        <f aca="false">INDEX('LUT Implementation'!$C$9:$C$136,'Error plots'!C109)</f>
        <v>300</v>
      </c>
      <c r="F109" s="0" t="n">
        <f aca="false">TRUNC('LUT Implementation'!$C$4*(INDEX('LUT Implementation'!$F$9:$F$136,C109)-B109)/D109,0)</f>
        <v>-384</v>
      </c>
      <c r="G109" s="0" t="n">
        <f aca="false">E109+F109</f>
        <v>-84</v>
      </c>
      <c r="H109" s="34" t="n">
        <f aca="false">Theory!$D$5/(SIN(RADIANS(Theory!$D$7*360*(('LUT Implementation'!$C$3*B109)/1000000000))))</f>
        <v>140.18442100425</v>
      </c>
      <c r="I109" s="43" t="n">
        <f aca="false">ABS(E109-H109)</f>
        <v>159.81557899575</v>
      </c>
      <c r="J109" s="43" t="n">
        <f aca="false">ABS(G109-H109)</f>
        <v>224.18442100425</v>
      </c>
    </row>
    <row r="110" customFormat="false" ht="15" hidden="false" customHeight="false" outlineLevel="0" collapsed="false">
      <c r="B110" s="0" t="n">
        <f aca="false">B109-50</f>
        <v>58650</v>
      </c>
      <c r="C110" s="15" t="n">
        <f aca="false" t="array" ref="C110:C110">MATCH(MIN(ABS('LUT Implementation'!$F$9:$F$136-B110)),ABS('LUT Implementation'!$F$9:$F$136-B110),0)</f>
        <v>1</v>
      </c>
      <c r="D110" s="0" t="n">
        <f aca="false">INDEX('LUT Implementation'!$F$9:$F$136,C110)-INDEX('LUT Implementation'!$F$9:$F$136,C110+1)</f>
        <v>2627</v>
      </c>
      <c r="E110" s="0" t="n">
        <f aca="false">INDEX('LUT Implementation'!$C$9:$C$136,'Error plots'!C110)</f>
        <v>300</v>
      </c>
      <c r="F110" s="0" t="n">
        <f aca="false">TRUNC('LUT Implementation'!$C$4*(INDEX('LUT Implementation'!$F$9:$F$136,C110)-B110)/D110,0)</f>
        <v>-384</v>
      </c>
      <c r="G110" s="0" t="n">
        <f aca="false">E110+F110</f>
        <v>-84</v>
      </c>
      <c r="H110" s="34" t="n">
        <f aca="false">Theory!$D$5/(SIN(RADIANS(Theory!$D$7*360*(('LUT Implementation'!$C$3*B110)/1000000000))))</f>
        <v>140.300220712112</v>
      </c>
      <c r="I110" s="43" t="n">
        <f aca="false">ABS(E110-H110)</f>
        <v>159.699779287888</v>
      </c>
      <c r="J110" s="43" t="n">
        <f aca="false">ABS(G110-H110)</f>
        <v>224.300220712112</v>
      </c>
    </row>
    <row r="111" customFormat="false" ht="15" hidden="false" customHeight="false" outlineLevel="0" collapsed="false">
      <c r="B111" s="0" t="n">
        <f aca="false">B110-50</f>
        <v>58600</v>
      </c>
      <c r="C111" s="15" t="n">
        <f aca="false" t="array" ref="C111:C111">MATCH(MIN(ABS('LUT Implementation'!$F$9:$F$136-B111)),ABS('LUT Implementation'!$F$9:$F$136-B111),0)</f>
        <v>1</v>
      </c>
      <c r="D111" s="0" t="n">
        <f aca="false">INDEX('LUT Implementation'!$F$9:$F$136,C111)-INDEX('LUT Implementation'!$F$9:$F$136,C111+1)</f>
        <v>2627</v>
      </c>
      <c r="E111" s="0" t="n">
        <f aca="false">INDEX('LUT Implementation'!$C$9:$C$136,'Error plots'!C111)</f>
        <v>300</v>
      </c>
      <c r="F111" s="0" t="n">
        <f aca="false">TRUNC('LUT Implementation'!$C$4*(INDEX('LUT Implementation'!$F$9:$F$136,C111)-B111)/D111,0)</f>
        <v>-383</v>
      </c>
      <c r="G111" s="0" t="n">
        <f aca="false">E111+F111</f>
        <v>-83</v>
      </c>
      <c r="H111" s="34" t="n">
        <f aca="false">Theory!$D$5/(SIN(RADIANS(Theory!$D$7*360*(('LUT Implementation'!$C$3*B111)/1000000000))))</f>
        <v>140.416221331701</v>
      </c>
      <c r="I111" s="43" t="n">
        <f aca="false">ABS(E111-H111)</f>
        <v>159.583778668299</v>
      </c>
      <c r="J111" s="43" t="n">
        <f aca="false">ABS(G111-H111)</f>
        <v>223.416221331701</v>
      </c>
    </row>
    <row r="112" customFormat="false" ht="15" hidden="false" customHeight="false" outlineLevel="0" collapsed="false">
      <c r="B112" s="0" t="n">
        <f aca="false">B111-50</f>
        <v>58550</v>
      </c>
      <c r="C112" s="15" t="n">
        <f aca="false" t="array" ref="C112:C112">MATCH(MIN(ABS('LUT Implementation'!$F$9:$F$136-B112)),ABS('LUT Implementation'!$F$9:$F$136-B112),0)</f>
        <v>1</v>
      </c>
      <c r="D112" s="0" t="n">
        <f aca="false">INDEX('LUT Implementation'!$F$9:$F$136,C112)-INDEX('LUT Implementation'!$F$9:$F$136,C112+1)</f>
        <v>2627</v>
      </c>
      <c r="E112" s="0" t="n">
        <f aca="false">INDEX('LUT Implementation'!$C$9:$C$136,'Error plots'!C112)</f>
        <v>300</v>
      </c>
      <c r="F112" s="0" t="n">
        <f aca="false">TRUNC('LUT Implementation'!$C$4*(INDEX('LUT Implementation'!$F$9:$F$136,C112)-B112)/D112,0)</f>
        <v>-383</v>
      </c>
      <c r="G112" s="0" t="n">
        <f aca="false">E112+F112</f>
        <v>-83</v>
      </c>
      <c r="H112" s="34" t="n">
        <f aca="false">Theory!$D$5/(SIN(RADIANS(Theory!$D$7*360*(('LUT Implementation'!$C$3*B112)/1000000000))))</f>
        <v>140.532423377375</v>
      </c>
      <c r="I112" s="43" t="n">
        <f aca="false">ABS(E112-H112)</f>
        <v>159.467576622625</v>
      </c>
      <c r="J112" s="43" t="n">
        <f aca="false">ABS(G112-H112)</f>
        <v>223.532423377375</v>
      </c>
    </row>
    <row r="113" customFormat="false" ht="15" hidden="false" customHeight="false" outlineLevel="0" collapsed="false">
      <c r="B113" s="0" t="n">
        <f aca="false">B112-50</f>
        <v>58500</v>
      </c>
      <c r="C113" s="15" t="n">
        <f aca="false" t="array" ref="C113:C113">MATCH(MIN(ABS('LUT Implementation'!$F$9:$F$136-B113)),ABS('LUT Implementation'!$F$9:$F$136-B113),0)</f>
        <v>1</v>
      </c>
      <c r="D113" s="0" t="n">
        <f aca="false">INDEX('LUT Implementation'!$F$9:$F$136,C113)-INDEX('LUT Implementation'!$F$9:$F$136,C113+1)</f>
        <v>2627</v>
      </c>
      <c r="E113" s="0" t="n">
        <f aca="false">INDEX('LUT Implementation'!$C$9:$C$136,'Error plots'!C113)</f>
        <v>300</v>
      </c>
      <c r="F113" s="0" t="n">
        <f aca="false">TRUNC('LUT Implementation'!$C$4*(INDEX('LUT Implementation'!$F$9:$F$136,C113)-B113)/D113,0)</f>
        <v>-382</v>
      </c>
      <c r="G113" s="0" t="n">
        <f aca="false">E113+F113</f>
        <v>-82</v>
      </c>
      <c r="H113" s="34" t="n">
        <f aca="false">Theory!$D$5/(SIN(RADIANS(Theory!$D$7*360*(('LUT Implementation'!$C$3*B113)/1000000000))))</f>
        <v>140.648827365254</v>
      </c>
      <c r="I113" s="43" t="n">
        <f aca="false">ABS(E113-H113)</f>
        <v>159.351172634746</v>
      </c>
      <c r="J113" s="43" t="n">
        <f aca="false">ABS(G113-H113)</f>
        <v>222.648827365254</v>
      </c>
    </row>
    <row r="114" customFormat="false" ht="15" hidden="false" customHeight="false" outlineLevel="0" collapsed="false">
      <c r="B114" s="0" t="n">
        <f aca="false">B113-50</f>
        <v>58450</v>
      </c>
      <c r="C114" s="15" t="n">
        <f aca="false" t="array" ref="C114:C114">MATCH(MIN(ABS('LUT Implementation'!$F$9:$F$136-B114)),ABS('LUT Implementation'!$F$9:$F$136-B114),0)</f>
        <v>1</v>
      </c>
      <c r="D114" s="0" t="n">
        <f aca="false">INDEX('LUT Implementation'!$F$9:$F$136,C114)-INDEX('LUT Implementation'!$F$9:$F$136,C114+1)</f>
        <v>2627</v>
      </c>
      <c r="E114" s="0" t="n">
        <f aca="false">INDEX('LUT Implementation'!$C$9:$C$136,'Error plots'!C114)</f>
        <v>300</v>
      </c>
      <c r="F114" s="0" t="n">
        <f aca="false">TRUNC('LUT Implementation'!$C$4*(INDEX('LUT Implementation'!$F$9:$F$136,C114)-B114)/D114,0)</f>
        <v>-381</v>
      </c>
      <c r="G114" s="0" t="n">
        <f aca="false">E114+F114</f>
        <v>-81</v>
      </c>
      <c r="H114" s="34" t="n">
        <f aca="false">Theory!$D$5/(SIN(RADIANS(Theory!$D$7*360*(('LUT Implementation'!$C$3*B114)/1000000000))))</f>
        <v>140.765433813221</v>
      </c>
      <c r="I114" s="43" t="n">
        <f aca="false">ABS(E114-H114)</f>
        <v>159.234566186779</v>
      </c>
      <c r="J114" s="43" t="n">
        <f aca="false">ABS(G114-H114)</f>
        <v>221.765433813221</v>
      </c>
    </row>
    <row r="115" customFormat="false" ht="15" hidden="false" customHeight="false" outlineLevel="0" collapsed="false">
      <c r="B115" s="0" t="n">
        <f aca="false">B114-50</f>
        <v>58400</v>
      </c>
      <c r="C115" s="15" t="n">
        <f aca="false" t="array" ref="C115:C115">MATCH(MIN(ABS('LUT Implementation'!$F$9:$F$136-B115)),ABS('LUT Implementation'!$F$9:$F$136-B115),0)</f>
        <v>1</v>
      </c>
      <c r="D115" s="0" t="n">
        <f aca="false">INDEX('LUT Implementation'!$F$9:$F$136,C115)-INDEX('LUT Implementation'!$F$9:$F$136,C115+1)</f>
        <v>2627</v>
      </c>
      <c r="E115" s="0" t="n">
        <f aca="false">INDEX('LUT Implementation'!$C$9:$C$136,'Error plots'!C115)</f>
        <v>300</v>
      </c>
      <c r="F115" s="0" t="n">
        <f aca="false">TRUNC('LUT Implementation'!$C$4*(INDEX('LUT Implementation'!$F$9:$F$136,C115)-B115)/D115,0)</f>
        <v>-381</v>
      </c>
      <c r="G115" s="0" t="n">
        <f aca="false">E115+F115</f>
        <v>-81</v>
      </c>
      <c r="H115" s="34" t="n">
        <f aca="false">Theory!$D$5/(SIN(RADIANS(Theory!$D$7*360*(('LUT Implementation'!$C$3*B115)/1000000000))))</f>
        <v>140.882243240935</v>
      </c>
      <c r="I115" s="43" t="n">
        <f aca="false">ABS(E115-H115)</f>
        <v>159.117756759065</v>
      </c>
      <c r="J115" s="43" t="n">
        <f aca="false">ABS(G115-H115)</f>
        <v>221.882243240935</v>
      </c>
    </row>
    <row r="116" customFormat="false" ht="15" hidden="false" customHeight="false" outlineLevel="0" collapsed="false">
      <c r="B116" s="0" t="n">
        <f aca="false">B115-50</f>
        <v>58350</v>
      </c>
      <c r="C116" s="15" t="n">
        <f aca="false" t="array" ref="C116:C116">MATCH(MIN(ABS('LUT Implementation'!$F$9:$F$136-B116)),ABS('LUT Implementation'!$F$9:$F$136-B116),0)</f>
        <v>1</v>
      </c>
      <c r="D116" s="0" t="n">
        <f aca="false">INDEX('LUT Implementation'!$F$9:$F$136,C116)-INDEX('LUT Implementation'!$F$9:$F$136,C116+1)</f>
        <v>2627</v>
      </c>
      <c r="E116" s="0" t="n">
        <f aca="false">INDEX('LUT Implementation'!$C$9:$C$136,'Error plots'!C116)</f>
        <v>300</v>
      </c>
      <c r="F116" s="0" t="n">
        <f aca="false">TRUNC('LUT Implementation'!$C$4*(INDEX('LUT Implementation'!$F$9:$F$136,C116)-B116)/D116,0)</f>
        <v>-380</v>
      </c>
      <c r="G116" s="0" t="n">
        <f aca="false">E116+F116</f>
        <v>-80</v>
      </c>
      <c r="H116" s="34" t="n">
        <f aca="false">Theory!$D$5/(SIN(RADIANS(Theory!$D$7*360*(('LUT Implementation'!$C$3*B116)/1000000000))))</f>
        <v>140.999256169838</v>
      </c>
      <c r="I116" s="43" t="n">
        <f aca="false">ABS(E116-H116)</f>
        <v>159.000743830162</v>
      </c>
      <c r="J116" s="43" t="n">
        <f aca="false">ABS(G116-H116)</f>
        <v>220.999256169838</v>
      </c>
    </row>
    <row r="117" customFormat="false" ht="15" hidden="false" customHeight="false" outlineLevel="0" collapsed="false">
      <c r="B117" s="0" t="n">
        <f aca="false">B116-50</f>
        <v>58300</v>
      </c>
      <c r="C117" s="15" t="n">
        <f aca="false" t="array" ref="C117:C117">MATCH(MIN(ABS('LUT Implementation'!$F$9:$F$136-B117)),ABS('LUT Implementation'!$F$9:$F$136-B117),0)</f>
        <v>1</v>
      </c>
      <c r="D117" s="0" t="n">
        <f aca="false">INDEX('LUT Implementation'!$F$9:$F$136,C117)-INDEX('LUT Implementation'!$F$9:$F$136,C117+1)</f>
        <v>2627</v>
      </c>
      <c r="E117" s="0" t="n">
        <f aca="false">INDEX('LUT Implementation'!$C$9:$C$136,'Error plots'!C117)</f>
        <v>300</v>
      </c>
      <c r="F117" s="0" t="n">
        <f aca="false">TRUNC('LUT Implementation'!$C$4*(INDEX('LUT Implementation'!$F$9:$F$136,C117)-B117)/D117,0)</f>
        <v>-380</v>
      </c>
      <c r="G117" s="0" t="n">
        <f aca="false">E117+F117</f>
        <v>-80</v>
      </c>
      <c r="H117" s="34" t="n">
        <f aca="false">Theory!$D$5/(SIN(RADIANS(Theory!$D$7*360*(('LUT Implementation'!$C$3*B117)/1000000000))))</f>
        <v>141.116473123157</v>
      </c>
      <c r="I117" s="43" t="n">
        <f aca="false">ABS(E117-H117)</f>
        <v>158.883526876843</v>
      </c>
      <c r="J117" s="43" t="n">
        <f aca="false">ABS(G117-H117)</f>
        <v>221.116473123157</v>
      </c>
    </row>
    <row r="118" customFormat="false" ht="15" hidden="false" customHeight="false" outlineLevel="0" collapsed="false">
      <c r="B118" s="0" t="n">
        <f aca="false">B117-50</f>
        <v>58250</v>
      </c>
      <c r="C118" s="15" t="n">
        <f aca="false" t="array" ref="C118:C118">MATCH(MIN(ABS('LUT Implementation'!$F$9:$F$136-B118)),ABS('LUT Implementation'!$F$9:$F$136-B118),0)</f>
        <v>1</v>
      </c>
      <c r="D118" s="0" t="n">
        <f aca="false">INDEX('LUT Implementation'!$F$9:$F$136,C118)-INDEX('LUT Implementation'!$F$9:$F$136,C118+1)</f>
        <v>2627</v>
      </c>
      <c r="E118" s="0" t="n">
        <f aca="false">INDEX('LUT Implementation'!$C$9:$C$136,'Error plots'!C118)</f>
        <v>300</v>
      </c>
      <c r="F118" s="0" t="n">
        <f aca="false">TRUNC('LUT Implementation'!$C$4*(INDEX('LUT Implementation'!$F$9:$F$136,C118)-B118)/D118,0)</f>
        <v>-379</v>
      </c>
      <c r="G118" s="0" t="n">
        <f aca="false">E118+F118</f>
        <v>-79</v>
      </c>
      <c r="H118" s="34" t="n">
        <f aca="false">Theory!$D$5/(SIN(RADIANS(Theory!$D$7*360*(('LUT Implementation'!$C$3*B118)/1000000000))))</f>
        <v>141.23389462592</v>
      </c>
      <c r="I118" s="43" t="n">
        <f aca="false">ABS(E118-H118)</f>
        <v>158.76610537408</v>
      </c>
      <c r="J118" s="43" t="n">
        <f aca="false">ABS(G118-H118)</f>
        <v>220.23389462592</v>
      </c>
    </row>
    <row r="119" customFormat="false" ht="15" hidden="false" customHeight="false" outlineLevel="0" collapsed="false">
      <c r="B119" s="0" t="n">
        <f aca="false">B118-50</f>
        <v>58200</v>
      </c>
      <c r="C119" s="15" t="n">
        <f aca="false" t="array" ref="C119:C119">MATCH(MIN(ABS('LUT Implementation'!$F$9:$F$136-B119)),ABS('LUT Implementation'!$F$9:$F$136-B119),0)</f>
        <v>1</v>
      </c>
      <c r="D119" s="0" t="n">
        <f aca="false">INDEX('LUT Implementation'!$F$9:$F$136,C119)-INDEX('LUT Implementation'!$F$9:$F$136,C119+1)</f>
        <v>2627</v>
      </c>
      <c r="E119" s="0" t="n">
        <f aca="false">INDEX('LUT Implementation'!$C$9:$C$136,'Error plots'!C119)</f>
        <v>300</v>
      </c>
      <c r="F119" s="0" t="n">
        <f aca="false">TRUNC('LUT Implementation'!$C$4*(INDEX('LUT Implementation'!$F$9:$F$136,C119)-B119)/D119,0)</f>
        <v>-378</v>
      </c>
      <c r="G119" s="0" t="n">
        <f aca="false">E119+F119</f>
        <v>-78</v>
      </c>
      <c r="H119" s="34" t="n">
        <f aca="false">Theory!$D$5/(SIN(RADIANS(Theory!$D$7*360*(('LUT Implementation'!$C$3*B119)/1000000000))))</f>
        <v>141.351521204956</v>
      </c>
      <c r="I119" s="43" t="n">
        <f aca="false">ABS(E119-H119)</f>
        <v>158.648478795044</v>
      </c>
      <c r="J119" s="43" t="n">
        <f aca="false">ABS(G119-H119)</f>
        <v>219.351521204956</v>
      </c>
    </row>
    <row r="120" customFormat="false" ht="15" hidden="false" customHeight="false" outlineLevel="0" collapsed="false">
      <c r="B120" s="0" t="n">
        <f aca="false">B119-50</f>
        <v>58150</v>
      </c>
      <c r="C120" s="15" t="n">
        <f aca="false" t="array" ref="C120:C120">MATCH(MIN(ABS('LUT Implementation'!$F$9:$F$136-B120)),ABS('LUT Implementation'!$F$9:$F$136-B120),0)</f>
        <v>1</v>
      </c>
      <c r="D120" s="0" t="n">
        <f aca="false">INDEX('LUT Implementation'!$F$9:$F$136,C120)-INDEX('LUT Implementation'!$F$9:$F$136,C120+1)</f>
        <v>2627</v>
      </c>
      <c r="E120" s="0" t="n">
        <f aca="false">INDEX('LUT Implementation'!$C$9:$C$136,'Error plots'!C120)</f>
        <v>300</v>
      </c>
      <c r="F120" s="0" t="n">
        <f aca="false">TRUNC('LUT Implementation'!$C$4*(INDEX('LUT Implementation'!$F$9:$F$136,C120)-B120)/D120,0)</f>
        <v>-378</v>
      </c>
      <c r="G120" s="0" t="n">
        <f aca="false">E120+F120</f>
        <v>-78</v>
      </c>
      <c r="H120" s="34" t="n">
        <f aca="false">Theory!$D$5/(SIN(RADIANS(Theory!$D$7*360*(('LUT Implementation'!$C$3*B120)/1000000000))))</f>
        <v>141.469353388909</v>
      </c>
      <c r="I120" s="43" t="n">
        <f aca="false">ABS(E120-H120)</f>
        <v>158.530646611091</v>
      </c>
      <c r="J120" s="43" t="n">
        <f aca="false">ABS(G120-H120)</f>
        <v>219.469353388909</v>
      </c>
    </row>
    <row r="121" customFormat="false" ht="15" hidden="false" customHeight="false" outlineLevel="0" collapsed="false">
      <c r="B121" s="0" t="n">
        <f aca="false">B120-50</f>
        <v>58100</v>
      </c>
      <c r="C121" s="15" t="n">
        <f aca="false" t="array" ref="C121:C121">MATCH(MIN(ABS('LUT Implementation'!$F$9:$F$136-B121)),ABS('LUT Implementation'!$F$9:$F$136-B121),0)</f>
        <v>1</v>
      </c>
      <c r="D121" s="0" t="n">
        <f aca="false">INDEX('LUT Implementation'!$F$9:$F$136,C121)-INDEX('LUT Implementation'!$F$9:$F$136,C121+1)</f>
        <v>2627</v>
      </c>
      <c r="E121" s="0" t="n">
        <f aca="false">INDEX('LUT Implementation'!$C$9:$C$136,'Error plots'!C121)</f>
        <v>300</v>
      </c>
      <c r="F121" s="0" t="n">
        <f aca="false">TRUNC('LUT Implementation'!$C$4*(INDEX('LUT Implementation'!$F$9:$F$136,C121)-B121)/D121,0)</f>
        <v>-377</v>
      </c>
      <c r="G121" s="0" t="n">
        <f aca="false">E121+F121</f>
        <v>-77</v>
      </c>
      <c r="H121" s="34" t="n">
        <f aca="false">Theory!$D$5/(SIN(RADIANS(Theory!$D$7*360*(('LUT Implementation'!$C$3*B121)/1000000000))))</f>
        <v>141.587391708243</v>
      </c>
      <c r="I121" s="43" t="n">
        <f aca="false">ABS(E121-H121)</f>
        <v>158.412608291757</v>
      </c>
      <c r="J121" s="43" t="n">
        <f aca="false">ABS(G121-H121)</f>
        <v>218.587391708243</v>
      </c>
    </row>
    <row r="122" customFormat="false" ht="15" hidden="false" customHeight="false" outlineLevel="0" collapsed="false">
      <c r="B122" s="0" t="n">
        <f aca="false">B121-50</f>
        <v>58050</v>
      </c>
      <c r="C122" s="15" t="n">
        <f aca="false" t="array" ref="C122:C122">MATCH(MIN(ABS('LUT Implementation'!$F$9:$F$136-B122)),ABS('LUT Implementation'!$F$9:$F$136-B122),0)</f>
        <v>1</v>
      </c>
      <c r="D122" s="0" t="n">
        <f aca="false">INDEX('LUT Implementation'!$F$9:$F$136,C122)-INDEX('LUT Implementation'!$F$9:$F$136,C122+1)</f>
        <v>2627</v>
      </c>
      <c r="E122" s="0" t="n">
        <f aca="false">INDEX('LUT Implementation'!$C$9:$C$136,'Error plots'!C122)</f>
        <v>300</v>
      </c>
      <c r="F122" s="0" t="n">
        <f aca="false">TRUNC('LUT Implementation'!$C$4*(INDEX('LUT Implementation'!$F$9:$F$136,C122)-B122)/D122,0)</f>
        <v>-377</v>
      </c>
      <c r="G122" s="0" t="n">
        <f aca="false">E122+F122</f>
        <v>-77</v>
      </c>
      <c r="H122" s="34" t="n">
        <f aca="false">Theory!$D$5/(SIN(RADIANS(Theory!$D$7*360*(('LUT Implementation'!$C$3*B122)/1000000000))))</f>
        <v>141.705636695247</v>
      </c>
      <c r="I122" s="43" t="n">
        <f aca="false">ABS(E122-H122)</f>
        <v>158.294363304753</v>
      </c>
      <c r="J122" s="43" t="n">
        <f aca="false">ABS(G122-H122)</f>
        <v>218.705636695247</v>
      </c>
    </row>
    <row r="123" customFormat="false" ht="15" hidden="false" customHeight="false" outlineLevel="0" collapsed="false">
      <c r="B123" s="0" t="n">
        <f aca="false">B122-50</f>
        <v>58000</v>
      </c>
      <c r="C123" s="15" t="n">
        <f aca="false" t="array" ref="C123:C123">MATCH(MIN(ABS('LUT Implementation'!$F$9:$F$136-B123)),ABS('LUT Implementation'!$F$9:$F$136-B123),0)</f>
        <v>1</v>
      </c>
      <c r="D123" s="0" t="n">
        <f aca="false">INDEX('LUT Implementation'!$F$9:$F$136,C123)-INDEX('LUT Implementation'!$F$9:$F$136,C123+1)</f>
        <v>2627</v>
      </c>
      <c r="E123" s="0" t="n">
        <f aca="false">INDEX('LUT Implementation'!$C$9:$C$136,'Error plots'!C123)</f>
        <v>300</v>
      </c>
      <c r="F123" s="0" t="n">
        <f aca="false">TRUNC('LUT Implementation'!$C$4*(INDEX('LUT Implementation'!$F$9:$F$136,C123)-B123)/D123,0)</f>
        <v>-376</v>
      </c>
      <c r="G123" s="0" t="n">
        <f aca="false">E123+F123</f>
        <v>-76</v>
      </c>
      <c r="H123" s="34" t="n">
        <f aca="false">Theory!$D$5/(SIN(RADIANS(Theory!$D$7*360*(('LUT Implementation'!$C$3*B123)/1000000000))))</f>
        <v>141.82408888405</v>
      </c>
      <c r="I123" s="43" t="n">
        <f aca="false">ABS(E123-H123)</f>
        <v>158.17591111595</v>
      </c>
      <c r="J123" s="43" t="n">
        <f aca="false">ABS(G123-H123)</f>
        <v>217.82408888405</v>
      </c>
    </row>
    <row r="124" customFormat="false" ht="15" hidden="false" customHeight="false" outlineLevel="0" collapsed="false">
      <c r="B124" s="0" t="n">
        <f aca="false">B123-50</f>
        <v>57950</v>
      </c>
      <c r="C124" s="15" t="n">
        <f aca="false" t="array" ref="C124:C124">MATCH(MIN(ABS('LUT Implementation'!$F$9:$F$136-B124)),ABS('LUT Implementation'!$F$9:$F$136-B124),0)</f>
        <v>1</v>
      </c>
      <c r="D124" s="0" t="n">
        <f aca="false">INDEX('LUT Implementation'!$F$9:$F$136,C124)-INDEX('LUT Implementation'!$F$9:$F$136,C124+1)</f>
        <v>2627</v>
      </c>
      <c r="E124" s="0" t="n">
        <f aca="false">INDEX('LUT Implementation'!$C$9:$C$136,'Error plots'!C124)</f>
        <v>300</v>
      </c>
      <c r="F124" s="0" t="n">
        <f aca="false">TRUNC('LUT Implementation'!$C$4*(INDEX('LUT Implementation'!$F$9:$F$136,C124)-B124)/D124,0)</f>
        <v>-375</v>
      </c>
      <c r="G124" s="0" t="n">
        <f aca="false">E124+F124</f>
        <v>-75</v>
      </c>
      <c r="H124" s="34" t="n">
        <f aca="false">Theory!$D$5/(SIN(RADIANS(Theory!$D$7*360*(('LUT Implementation'!$C$3*B124)/1000000000))))</f>
        <v>141.942748810621</v>
      </c>
      <c r="I124" s="43" t="n">
        <f aca="false">ABS(E124-H124)</f>
        <v>158.057251189379</v>
      </c>
      <c r="J124" s="43" t="n">
        <f aca="false">ABS(G124-H124)</f>
        <v>216.942748810621</v>
      </c>
    </row>
    <row r="125" customFormat="false" ht="15" hidden="false" customHeight="false" outlineLevel="0" collapsed="false">
      <c r="B125" s="0" t="n">
        <f aca="false">B124-50</f>
        <v>57900</v>
      </c>
      <c r="C125" s="15" t="n">
        <f aca="false" t="array" ref="C125:C125">MATCH(MIN(ABS('LUT Implementation'!$F$9:$F$136-B125)),ABS('LUT Implementation'!$F$9:$F$136-B125),0)</f>
        <v>1</v>
      </c>
      <c r="D125" s="0" t="n">
        <f aca="false">INDEX('LUT Implementation'!$F$9:$F$136,C125)-INDEX('LUT Implementation'!$F$9:$F$136,C125+1)</f>
        <v>2627</v>
      </c>
      <c r="E125" s="0" t="n">
        <f aca="false">INDEX('LUT Implementation'!$C$9:$C$136,'Error plots'!C125)</f>
        <v>300</v>
      </c>
      <c r="F125" s="0" t="n">
        <f aca="false">TRUNC('LUT Implementation'!$C$4*(INDEX('LUT Implementation'!$F$9:$F$136,C125)-B125)/D125,0)</f>
        <v>-375</v>
      </c>
      <c r="G125" s="0" t="n">
        <f aca="false">E125+F125</f>
        <v>-75</v>
      </c>
      <c r="H125" s="34" t="n">
        <f aca="false">Theory!$D$5/(SIN(RADIANS(Theory!$D$7*360*(('LUT Implementation'!$C$3*B125)/1000000000))))</f>
        <v>142.061617012783</v>
      </c>
      <c r="I125" s="43" t="n">
        <f aca="false">ABS(E125-H125)</f>
        <v>157.938382987217</v>
      </c>
      <c r="J125" s="43" t="n">
        <f aca="false">ABS(G125-H125)</f>
        <v>217.061617012783</v>
      </c>
    </row>
    <row r="126" customFormat="false" ht="15" hidden="false" customHeight="false" outlineLevel="0" collapsed="false">
      <c r="B126" s="0" t="n">
        <f aca="false">B125-50</f>
        <v>57850</v>
      </c>
      <c r="C126" s="15" t="n">
        <f aca="false" t="array" ref="C126:C126">MATCH(MIN(ABS('LUT Implementation'!$F$9:$F$136-B126)),ABS('LUT Implementation'!$F$9:$F$136-B126),0)</f>
        <v>1</v>
      </c>
      <c r="D126" s="0" t="n">
        <f aca="false">INDEX('LUT Implementation'!$F$9:$F$136,C126)-INDEX('LUT Implementation'!$F$9:$F$136,C126+1)</f>
        <v>2627</v>
      </c>
      <c r="E126" s="0" t="n">
        <f aca="false">INDEX('LUT Implementation'!$C$9:$C$136,'Error plots'!C126)</f>
        <v>300</v>
      </c>
      <c r="F126" s="0" t="n">
        <f aca="false">TRUNC('LUT Implementation'!$C$4*(INDEX('LUT Implementation'!$F$9:$F$136,C126)-B126)/D126,0)</f>
        <v>-374</v>
      </c>
      <c r="G126" s="0" t="n">
        <f aca="false">E126+F126</f>
        <v>-74</v>
      </c>
      <c r="H126" s="34" t="n">
        <f aca="false">Theory!$D$5/(SIN(RADIANS(Theory!$D$7*360*(('LUT Implementation'!$C$3*B126)/1000000000))))</f>
        <v>142.180694030219</v>
      </c>
      <c r="I126" s="43" t="n">
        <f aca="false">ABS(E126-H126)</f>
        <v>157.819305969781</v>
      </c>
      <c r="J126" s="43" t="n">
        <f aca="false">ABS(G126-H126)</f>
        <v>216.180694030219</v>
      </c>
    </row>
    <row r="127" customFormat="false" ht="15" hidden="false" customHeight="false" outlineLevel="0" collapsed="false">
      <c r="B127" s="0" t="n">
        <f aca="false">B126-50</f>
        <v>57800</v>
      </c>
      <c r="C127" s="15" t="n">
        <f aca="false" t="array" ref="C127:C127">MATCH(MIN(ABS('LUT Implementation'!$F$9:$F$136-B127)),ABS('LUT Implementation'!$F$9:$F$136-B127),0)</f>
        <v>1</v>
      </c>
      <c r="D127" s="0" t="n">
        <f aca="false">INDEX('LUT Implementation'!$F$9:$F$136,C127)-INDEX('LUT Implementation'!$F$9:$F$136,C127+1)</f>
        <v>2627</v>
      </c>
      <c r="E127" s="0" t="n">
        <f aca="false">INDEX('LUT Implementation'!$C$9:$C$136,'Error plots'!C127)</f>
        <v>300</v>
      </c>
      <c r="F127" s="0" t="n">
        <f aca="false">TRUNC('LUT Implementation'!$C$4*(INDEX('LUT Implementation'!$F$9:$F$136,C127)-B127)/D127,0)</f>
        <v>-373</v>
      </c>
      <c r="G127" s="0" t="n">
        <f aca="false">E127+F127</f>
        <v>-73</v>
      </c>
      <c r="H127" s="34" t="n">
        <f aca="false">Theory!$D$5/(SIN(RADIANS(Theory!$D$7*360*(('LUT Implementation'!$C$3*B127)/1000000000))))</f>
        <v>142.299980404478</v>
      </c>
      <c r="I127" s="43" t="n">
        <f aca="false">ABS(E127-H127)</f>
        <v>157.700019595522</v>
      </c>
      <c r="J127" s="43" t="n">
        <f aca="false">ABS(G127-H127)</f>
        <v>215.299980404478</v>
      </c>
    </row>
    <row r="128" customFormat="false" ht="15" hidden="false" customHeight="false" outlineLevel="0" collapsed="false">
      <c r="B128" s="0" t="n">
        <f aca="false">B127-50</f>
        <v>57750</v>
      </c>
      <c r="C128" s="15" t="n">
        <f aca="false" t="array" ref="C128:C128">MATCH(MIN(ABS('LUT Implementation'!$F$9:$F$136-B128)),ABS('LUT Implementation'!$F$9:$F$136-B128),0)</f>
        <v>1</v>
      </c>
      <c r="D128" s="0" t="n">
        <f aca="false">INDEX('LUT Implementation'!$F$9:$F$136,C128)-INDEX('LUT Implementation'!$F$9:$F$136,C128+1)</f>
        <v>2627</v>
      </c>
      <c r="E128" s="0" t="n">
        <f aca="false">INDEX('LUT Implementation'!$C$9:$C$136,'Error plots'!C128)</f>
        <v>300</v>
      </c>
      <c r="F128" s="0" t="n">
        <f aca="false">TRUNC('LUT Implementation'!$C$4*(INDEX('LUT Implementation'!$F$9:$F$136,C128)-B128)/D128,0)</f>
        <v>-373</v>
      </c>
      <c r="G128" s="0" t="n">
        <f aca="false">E128+F128</f>
        <v>-73</v>
      </c>
      <c r="H128" s="34" t="n">
        <f aca="false">Theory!$D$5/(SIN(RADIANS(Theory!$D$7*360*(('LUT Implementation'!$C$3*B128)/1000000000))))</f>
        <v>142.419476678985</v>
      </c>
      <c r="I128" s="43" t="n">
        <f aca="false">ABS(E128-H128)</f>
        <v>157.580523321015</v>
      </c>
      <c r="J128" s="43" t="n">
        <f aca="false">ABS(G128-H128)</f>
        <v>215.419476678985</v>
      </c>
    </row>
    <row r="129" customFormat="false" ht="15" hidden="false" customHeight="false" outlineLevel="0" collapsed="false">
      <c r="B129" s="0" t="n">
        <f aca="false">B128-50</f>
        <v>57700</v>
      </c>
      <c r="C129" s="15" t="n">
        <f aca="false" t="array" ref="C129:C129">MATCH(MIN(ABS('LUT Implementation'!$F$9:$F$136-B129)),ABS('LUT Implementation'!$F$9:$F$136-B129),0)</f>
        <v>1</v>
      </c>
      <c r="D129" s="0" t="n">
        <f aca="false">INDEX('LUT Implementation'!$F$9:$F$136,C129)-INDEX('LUT Implementation'!$F$9:$F$136,C129+1)</f>
        <v>2627</v>
      </c>
      <c r="E129" s="0" t="n">
        <f aca="false">INDEX('LUT Implementation'!$C$9:$C$136,'Error plots'!C129)</f>
        <v>300</v>
      </c>
      <c r="F129" s="0" t="n">
        <f aca="false">TRUNC('LUT Implementation'!$C$4*(INDEX('LUT Implementation'!$F$9:$F$136,C129)-B129)/D129,0)</f>
        <v>-372</v>
      </c>
      <c r="G129" s="0" t="n">
        <f aca="false">E129+F129</f>
        <v>-72</v>
      </c>
      <c r="H129" s="34" t="n">
        <f aca="false">Theory!$D$5/(SIN(RADIANS(Theory!$D$7*360*(('LUT Implementation'!$C$3*B129)/1000000000))))</f>
        <v>142.53918339905</v>
      </c>
      <c r="I129" s="43" t="n">
        <f aca="false">ABS(E129-H129)</f>
        <v>157.46081660095</v>
      </c>
      <c r="J129" s="43" t="n">
        <f aca="false">ABS(G129-H129)</f>
        <v>214.53918339905</v>
      </c>
    </row>
    <row r="130" customFormat="false" ht="15" hidden="false" customHeight="false" outlineLevel="0" collapsed="false">
      <c r="B130" s="0" t="n">
        <f aca="false">B129-50</f>
        <v>57650</v>
      </c>
      <c r="C130" s="15" t="n">
        <f aca="false" t="array" ref="C130:C130">MATCH(MIN(ABS('LUT Implementation'!$F$9:$F$136-B130)),ABS('LUT Implementation'!$F$9:$F$136-B130),0)</f>
        <v>1</v>
      </c>
      <c r="D130" s="0" t="n">
        <f aca="false">INDEX('LUT Implementation'!$F$9:$F$136,C130)-INDEX('LUT Implementation'!$F$9:$F$136,C130+1)</f>
        <v>2627</v>
      </c>
      <c r="E130" s="0" t="n">
        <f aca="false">INDEX('LUT Implementation'!$C$9:$C$136,'Error plots'!C130)</f>
        <v>300</v>
      </c>
      <c r="F130" s="0" t="n">
        <f aca="false">TRUNC('LUT Implementation'!$C$4*(INDEX('LUT Implementation'!$F$9:$F$136,C130)-B130)/D130,0)</f>
        <v>-372</v>
      </c>
      <c r="G130" s="0" t="n">
        <f aca="false">E130+F130</f>
        <v>-72</v>
      </c>
      <c r="H130" s="34" t="n">
        <f aca="false">Theory!$D$5/(SIN(RADIANS(Theory!$D$7*360*(('LUT Implementation'!$C$3*B130)/1000000000))))</f>
        <v>142.659101111876</v>
      </c>
      <c r="I130" s="43" t="n">
        <f aca="false">ABS(E130-H130)</f>
        <v>157.340898888124</v>
      </c>
      <c r="J130" s="43" t="n">
        <f aca="false">ABS(G130-H130)</f>
        <v>214.659101111876</v>
      </c>
    </row>
    <row r="131" customFormat="false" ht="15" hidden="false" customHeight="false" outlineLevel="0" collapsed="false">
      <c r="B131" s="0" t="n">
        <f aca="false">B130-50</f>
        <v>57600</v>
      </c>
      <c r="C131" s="15" t="n">
        <f aca="false" t="array" ref="C131:C131">MATCH(MIN(ABS('LUT Implementation'!$F$9:$F$136-B131)),ABS('LUT Implementation'!$F$9:$F$136-B131),0)</f>
        <v>1</v>
      </c>
      <c r="D131" s="0" t="n">
        <f aca="false">INDEX('LUT Implementation'!$F$9:$F$136,C131)-INDEX('LUT Implementation'!$F$9:$F$136,C131+1)</f>
        <v>2627</v>
      </c>
      <c r="E131" s="0" t="n">
        <f aca="false">INDEX('LUT Implementation'!$C$9:$C$136,'Error plots'!C131)</f>
        <v>300</v>
      </c>
      <c r="F131" s="0" t="n">
        <f aca="false">TRUNC('LUT Implementation'!$C$4*(INDEX('LUT Implementation'!$F$9:$F$136,C131)-B131)/D131,0)</f>
        <v>-371</v>
      </c>
      <c r="G131" s="0" t="n">
        <f aca="false">E131+F131</f>
        <v>-71</v>
      </c>
      <c r="H131" s="34" t="n">
        <f aca="false">Theory!$D$5/(SIN(RADIANS(Theory!$D$7*360*(('LUT Implementation'!$C$3*B131)/1000000000))))</f>
        <v>142.779230366563</v>
      </c>
      <c r="I131" s="43" t="n">
        <f aca="false">ABS(E131-H131)</f>
        <v>157.220769633437</v>
      </c>
      <c r="J131" s="43" t="n">
        <f aca="false">ABS(G131-H131)</f>
        <v>213.779230366563</v>
      </c>
    </row>
    <row r="132" customFormat="false" ht="15" hidden="false" customHeight="false" outlineLevel="0" collapsed="false">
      <c r="B132" s="0" t="n">
        <f aca="false">B131-50</f>
        <v>57550</v>
      </c>
      <c r="C132" s="15" t="n">
        <f aca="false" t="array" ref="C132:C132">MATCH(MIN(ABS('LUT Implementation'!$F$9:$F$136-B132)),ABS('LUT Implementation'!$F$9:$F$136-B132),0)</f>
        <v>1</v>
      </c>
      <c r="D132" s="0" t="n">
        <f aca="false">INDEX('LUT Implementation'!$F$9:$F$136,C132)-INDEX('LUT Implementation'!$F$9:$F$136,C132+1)</f>
        <v>2627</v>
      </c>
      <c r="E132" s="0" t="n">
        <f aca="false">INDEX('LUT Implementation'!$C$9:$C$136,'Error plots'!C132)</f>
        <v>300</v>
      </c>
      <c r="F132" s="0" t="n">
        <f aca="false">TRUNC('LUT Implementation'!$C$4*(INDEX('LUT Implementation'!$F$9:$F$136,C132)-B132)/D132,0)</f>
        <v>-370</v>
      </c>
      <c r="G132" s="0" t="n">
        <f aca="false">E132+F132</f>
        <v>-70</v>
      </c>
      <c r="H132" s="34" t="n">
        <f aca="false">Theory!$D$5/(SIN(RADIANS(Theory!$D$7*360*(('LUT Implementation'!$C$3*B132)/1000000000))))</f>
        <v>142.899571714124</v>
      </c>
      <c r="I132" s="43" t="n">
        <f aca="false">ABS(E132-H132)</f>
        <v>157.100428285877</v>
      </c>
      <c r="J132" s="43" t="n">
        <f aca="false">ABS(G132-H132)</f>
        <v>212.899571714123</v>
      </c>
    </row>
    <row r="133" customFormat="false" ht="15" hidden="false" customHeight="false" outlineLevel="0" collapsed="false">
      <c r="B133" s="0" t="n">
        <f aca="false">B132-50</f>
        <v>57500</v>
      </c>
      <c r="C133" s="15" t="n">
        <f aca="false" t="array" ref="C133:C133">MATCH(MIN(ABS('LUT Implementation'!$F$9:$F$136-B133)),ABS('LUT Implementation'!$F$9:$F$136-B133),0)</f>
        <v>1</v>
      </c>
      <c r="D133" s="0" t="n">
        <f aca="false">INDEX('LUT Implementation'!$F$9:$F$136,C133)-INDEX('LUT Implementation'!$F$9:$F$136,C133+1)</f>
        <v>2627</v>
      </c>
      <c r="E133" s="0" t="n">
        <f aca="false">INDEX('LUT Implementation'!$C$9:$C$136,'Error plots'!C133)</f>
        <v>300</v>
      </c>
      <c r="F133" s="0" t="n">
        <f aca="false">TRUNC('LUT Implementation'!$C$4*(INDEX('LUT Implementation'!$F$9:$F$136,C133)-B133)/D133,0)</f>
        <v>-370</v>
      </c>
      <c r="G133" s="0" t="n">
        <f aca="false">E133+F133</f>
        <v>-70</v>
      </c>
      <c r="H133" s="34" t="n">
        <f aca="false">Theory!$D$5/(SIN(RADIANS(Theory!$D$7*360*(('LUT Implementation'!$C$3*B133)/1000000000))))</f>
        <v>143.020125707484</v>
      </c>
      <c r="I133" s="43" t="n">
        <f aca="false">ABS(E133-H133)</f>
        <v>156.979874292516</v>
      </c>
      <c r="J133" s="43" t="n">
        <f aca="false">ABS(G133-H133)</f>
        <v>213.020125707484</v>
      </c>
    </row>
    <row r="134" customFormat="false" ht="15" hidden="false" customHeight="false" outlineLevel="0" collapsed="false">
      <c r="B134" s="0" t="n">
        <f aca="false">B133-50</f>
        <v>57450</v>
      </c>
      <c r="C134" s="15" t="n">
        <f aca="false" t="array" ref="C134:C134">MATCH(MIN(ABS('LUT Implementation'!$F$9:$F$136-B134)),ABS('LUT Implementation'!$F$9:$F$136-B134),0)</f>
        <v>1</v>
      </c>
      <c r="D134" s="0" t="n">
        <f aca="false">INDEX('LUT Implementation'!$F$9:$F$136,C134)-INDEX('LUT Implementation'!$F$9:$F$136,C134+1)</f>
        <v>2627</v>
      </c>
      <c r="E134" s="0" t="n">
        <f aca="false">INDEX('LUT Implementation'!$C$9:$C$136,'Error plots'!C134)</f>
        <v>300</v>
      </c>
      <c r="F134" s="0" t="n">
        <f aca="false">TRUNC('LUT Implementation'!$C$4*(INDEX('LUT Implementation'!$F$9:$F$136,C134)-B134)/D134,0)</f>
        <v>-369</v>
      </c>
      <c r="G134" s="0" t="n">
        <f aca="false">E134+F134</f>
        <v>-69</v>
      </c>
      <c r="H134" s="34" t="n">
        <f aca="false">Theory!$D$5/(SIN(RADIANS(Theory!$D$7*360*(('LUT Implementation'!$C$3*B134)/1000000000))))</f>
        <v>143.140892901498</v>
      </c>
      <c r="I134" s="43" t="n">
        <f aca="false">ABS(E134-H134)</f>
        <v>156.859107098502</v>
      </c>
      <c r="J134" s="43" t="n">
        <f aca="false">ABS(G134-H134)</f>
        <v>212.140892901498</v>
      </c>
    </row>
    <row r="135" customFormat="false" ht="15" hidden="false" customHeight="false" outlineLevel="0" collapsed="false">
      <c r="B135" s="0" t="n">
        <f aca="false">B134-50</f>
        <v>57400</v>
      </c>
      <c r="C135" s="15" t="n">
        <f aca="false" t="array" ref="C135:C135">MATCH(MIN(ABS('LUT Implementation'!$F$9:$F$136-B135)),ABS('LUT Implementation'!$F$9:$F$136-B135),0)</f>
        <v>1</v>
      </c>
      <c r="D135" s="0" t="n">
        <f aca="false">INDEX('LUT Implementation'!$F$9:$F$136,C135)-INDEX('LUT Implementation'!$F$9:$F$136,C135+1)</f>
        <v>2627</v>
      </c>
      <c r="E135" s="0" t="n">
        <f aca="false">INDEX('LUT Implementation'!$C$9:$C$136,'Error plots'!C135)</f>
        <v>300</v>
      </c>
      <c r="F135" s="0" t="n">
        <f aca="false">TRUNC('LUT Implementation'!$C$4*(INDEX('LUT Implementation'!$F$9:$F$136,C135)-B135)/D135,0)</f>
        <v>-369</v>
      </c>
      <c r="G135" s="0" t="n">
        <f aca="false">E135+F135</f>
        <v>-69</v>
      </c>
      <c r="H135" s="34" t="n">
        <f aca="false">Theory!$D$5/(SIN(RADIANS(Theory!$D$7*360*(('LUT Implementation'!$C$3*B135)/1000000000))))</f>
        <v>143.261873852952</v>
      </c>
      <c r="I135" s="43" t="n">
        <f aca="false">ABS(E135-H135)</f>
        <v>156.738126147048</v>
      </c>
      <c r="J135" s="43" t="n">
        <f aca="false">ABS(G135-H135)</f>
        <v>212.261873852952</v>
      </c>
    </row>
    <row r="136" customFormat="false" ht="15" hidden="false" customHeight="false" outlineLevel="0" collapsed="false">
      <c r="B136" s="0" t="n">
        <f aca="false">B135-50</f>
        <v>57350</v>
      </c>
      <c r="C136" s="15" t="n">
        <f aca="false" t="array" ref="C136:C136">MATCH(MIN(ABS('LUT Implementation'!$F$9:$F$136-B136)),ABS('LUT Implementation'!$F$9:$F$136-B136),0)</f>
        <v>1</v>
      </c>
      <c r="D136" s="0" t="n">
        <f aca="false">INDEX('LUT Implementation'!$F$9:$F$136,C136)-INDEX('LUT Implementation'!$F$9:$F$136,C136+1)</f>
        <v>2627</v>
      </c>
      <c r="E136" s="0" t="n">
        <f aca="false">INDEX('LUT Implementation'!$C$9:$C$136,'Error plots'!C136)</f>
        <v>300</v>
      </c>
      <c r="F136" s="0" t="n">
        <f aca="false">TRUNC('LUT Implementation'!$C$4*(INDEX('LUT Implementation'!$F$9:$F$136,C136)-B136)/D136,0)</f>
        <v>-368</v>
      </c>
      <c r="G136" s="0" t="n">
        <f aca="false">E136+F136</f>
        <v>-68</v>
      </c>
      <c r="H136" s="34" t="n">
        <f aca="false">Theory!$D$5/(SIN(RADIANS(Theory!$D$7*360*(('LUT Implementation'!$C$3*B136)/1000000000))))</f>
        <v>143.383069120574</v>
      </c>
      <c r="I136" s="43" t="n">
        <f aca="false">ABS(E136-H136)</f>
        <v>156.616930879426</v>
      </c>
      <c r="J136" s="43" t="n">
        <f aca="false">ABS(G136-H136)</f>
        <v>211.383069120574</v>
      </c>
    </row>
    <row r="137" customFormat="false" ht="15" hidden="false" customHeight="false" outlineLevel="0" collapsed="false">
      <c r="B137" s="0" t="n">
        <f aca="false">B136-50</f>
        <v>57300</v>
      </c>
      <c r="C137" s="15" t="n">
        <f aca="false" t="array" ref="C137:C137">MATCH(MIN(ABS('LUT Implementation'!$F$9:$F$136-B137)),ABS('LUT Implementation'!$F$9:$F$136-B137),0)</f>
        <v>1</v>
      </c>
      <c r="D137" s="0" t="n">
        <f aca="false">INDEX('LUT Implementation'!$F$9:$F$136,C137)-INDEX('LUT Implementation'!$F$9:$F$136,C137+1)</f>
        <v>2627</v>
      </c>
      <c r="E137" s="0" t="n">
        <f aca="false">INDEX('LUT Implementation'!$C$9:$C$136,'Error plots'!C137)</f>
        <v>300</v>
      </c>
      <c r="F137" s="0" t="n">
        <f aca="false">TRUNC('LUT Implementation'!$C$4*(INDEX('LUT Implementation'!$F$9:$F$136,C137)-B137)/D137,0)</f>
        <v>-367</v>
      </c>
      <c r="G137" s="0" t="n">
        <f aca="false">E137+F137</f>
        <v>-67</v>
      </c>
      <c r="H137" s="34" t="n">
        <f aca="false">Theory!$D$5/(SIN(RADIANS(Theory!$D$7*360*(('LUT Implementation'!$C$3*B137)/1000000000))))</f>
        <v>143.504479265043</v>
      </c>
      <c r="I137" s="43" t="n">
        <f aca="false">ABS(E137-H137)</f>
        <v>156.495520734957</v>
      </c>
      <c r="J137" s="43" t="n">
        <f aca="false">ABS(G137-H137)</f>
        <v>210.504479265043</v>
      </c>
    </row>
    <row r="138" customFormat="false" ht="15" hidden="false" customHeight="false" outlineLevel="0" collapsed="false">
      <c r="B138" s="0" t="n">
        <f aca="false">B137-50</f>
        <v>57250</v>
      </c>
      <c r="C138" s="15" t="n">
        <f aca="false" t="array" ref="C138:C138">MATCH(MIN(ABS('LUT Implementation'!$F$9:$F$136-B138)),ABS('LUT Implementation'!$F$9:$F$136-B138),0)</f>
        <v>1</v>
      </c>
      <c r="D138" s="0" t="n">
        <f aca="false">INDEX('LUT Implementation'!$F$9:$F$136,C138)-INDEX('LUT Implementation'!$F$9:$F$136,C138+1)</f>
        <v>2627</v>
      </c>
      <c r="E138" s="0" t="n">
        <f aca="false">INDEX('LUT Implementation'!$C$9:$C$136,'Error plots'!C138)</f>
        <v>300</v>
      </c>
      <c r="F138" s="0" t="n">
        <f aca="false">TRUNC('LUT Implementation'!$C$4*(INDEX('LUT Implementation'!$F$9:$F$136,C138)-B138)/D138,0)</f>
        <v>-367</v>
      </c>
      <c r="G138" s="0" t="n">
        <f aca="false">E138+F138</f>
        <v>-67</v>
      </c>
      <c r="H138" s="34" t="n">
        <f aca="false">Theory!$D$5/(SIN(RADIANS(Theory!$D$7*360*(('LUT Implementation'!$C$3*B138)/1000000000))))</f>
        <v>143.626104848998</v>
      </c>
      <c r="I138" s="43" t="n">
        <f aca="false">ABS(E138-H138)</f>
        <v>156.373895151002</v>
      </c>
      <c r="J138" s="43" t="n">
        <f aca="false">ABS(G138-H138)</f>
        <v>210.626104848998</v>
      </c>
    </row>
    <row r="139" customFormat="false" ht="15" hidden="false" customHeight="false" outlineLevel="0" collapsed="false">
      <c r="B139" s="0" t="n">
        <f aca="false">B138-50</f>
        <v>57200</v>
      </c>
      <c r="C139" s="15" t="n">
        <f aca="false" t="array" ref="C139:C139">MATCH(MIN(ABS('LUT Implementation'!$F$9:$F$136-B139)),ABS('LUT Implementation'!$F$9:$F$136-B139),0)</f>
        <v>1</v>
      </c>
      <c r="D139" s="0" t="n">
        <f aca="false">INDEX('LUT Implementation'!$F$9:$F$136,C139)-INDEX('LUT Implementation'!$F$9:$F$136,C139+1)</f>
        <v>2627</v>
      </c>
      <c r="E139" s="0" t="n">
        <f aca="false">INDEX('LUT Implementation'!$C$9:$C$136,'Error plots'!C139)</f>
        <v>300</v>
      </c>
      <c r="F139" s="0" t="n">
        <f aca="false">TRUNC('LUT Implementation'!$C$4*(INDEX('LUT Implementation'!$F$9:$F$136,C139)-B139)/D139,0)</f>
        <v>-366</v>
      </c>
      <c r="G139" s="0" t="n">
        <f aca="false">E139+F139</f>
        <v>-66</v>
      </c>
      <c r="H139" s="34" t="n">
        <f aca="false">Theory!$D$5/(SIN(RADIANS(Theory!$D$7*360*(('LUT Implementation'!$C$3*B139)/1000000000))))</f>
        <v>143.747946437043</v>
      </c>
      <c r="I139" s="43" t="n">
        <f aca="false">ABS(E139-H139)</f>
        <v>156.252053562957</v>
      </c>
      <c r="J139" s="43" t="n">
        <f aca="false">ABS(G139-H139)</f>
        <v>209.747946437043</v>
      </c>
    </row>
    <row r="140" customFormat="false" ht="15" hidden="false" customHeight="false" outlineLevel="0" collapsed="false">
      <c r="B140" s="0" t="n">
        <f aca="false">B139-50</f>
        <v>57150</v>
      </c>
      <c r="C140" s="15" t="n">
        <f aca="false" t="array" ref="C140:C140">MATCH(MIN(ABS('LUT Implementation'!$F$9:$F$136-B140)),ABS('LUT Implementation'!$F$9:$F$136-B140),0)</f>
        <v>1</v>
      </c>
      <c r="D140" s="0" t="n">
        <f aca="false">INDEX('LUT Implementation'!$F$9:$F$136,C140)-INDEX('LUT Implementation'!$F$9:$F$136,C140+1)</f>
        <v>2627</v>
      </c>
      <c r="E140" s="0" t="n">
        <f aca="false">INDEX('LUT Implementation'!$C$9:$C$136,'Error plots'!C140)</f>
        <v>300</v>
      </c>
      <c r="F140" s="0" t="n">
        <f aca="false">TRUNC('LUT Implementation'!$C$4*(INDEX('LUT Implementation'!$F$9:$F$136,C140)-B140)/D140,0)</f>
        <v>-366</v>
      </c>
      <c r="G140" s="0" t="n">
        <f aca="false">E140+F140</f>
        <v>-66</v>
      </c>
      <c r="H140" s="34" t="n">
        <f aca="false">Theory!$D$5/(SIN(RADIANS(Theory!$D$7*360*(('LUT Implementation'!$C$3*B140)/1000000000))))</f>
        <v>143.870004595762</v>
      </c>
      <c r="I140" s="43" t="n">
        <f aca="false">ABS(E140-H140)</f>
        <v>156.129995404238</v>
      </c>
      <c r="J140" s="43" t="n">
        <f aca="false">ABS(G140-H140)</f>
        <v>209.870004595762</v>
      </c>
    </row>
    <row r="141" customFormat="false" ht="15" hidden="false" customHeight="false" outlineLevel="0" collapsed="false">
      <c r="B141" s="0" t="n">
        <f aca="false">B140-50</f>
        <v>57100</v>
      </c>
      <c r="C141" s="15" t="n">
        <f aca="false" t="array" ref="C141:C141">MATCH(MIN(ABS('LUT Implementation'!$F$9:$F$136-B141)),ABS('LUT Implementation'!$F$9:$F$136-B141),0)</f>
        <v>1</v>
      </c>
      <c r="D141" s="0" t="n">
        <f aca="false">INDEX('LUT Implementation'!$F$9:$F$136,C141)-INDEX('LUT Implementation'!$F$9:$F$136,C141+1)</f>
        <v>2627</v>
      </c>
      <c r="E141" s="0" t="n">
        <f aca="false">INDEX('LUT Implementation'!$C$9:$C$136,'Error plots'!C141)</f>
        <v>300</v>
      </c>
      <c r="F141" s="0" t="n">
        <f aca="false">TRUNC('LUT Implementation'!$C$4*(INDEX('LUT Implementation'!$F$9:$F$136,C141)-B141)/D141,0)</f>
        <v>-365</v>
      </c>
      <c r="G141" s="0" t="n">
        <f aca="false">E141+F141</f>
        <v>-65</v>
      </c>
      <c r="H141" s="34" t="n">
        <f aca="false">Theory!$D$5/(SIN(RADIANS(Theory!$D$7*360*(('LUT Implementation'!$C$3*B141)/1000000000))))</f>
        <v>143.992279893721</v>
      </c>
      <c r="I141" s="43" t="n">
        <f aca="false">ABS(E141-H141)</f>
        <v>156.007720106279</v>
      </c>
      <c r="J141" s="43" t="n">
        <f aca="false">ABS(G141-H141)</f>
        <v>208.992279893721</v>
      </c>
    </row>
    <row r="142" customFormat="false" ht="15" hidden="false" customHeight="false" outlineLevel="0" collapsed="false">
      <c r="B142" s="0" t="n">
        <f aca="false">B141-50</f>
        <v>57050</v>
      </c>
      <c r="C142" s="15" t="n">
        <f aca="false" t="array" ref="C142:C142">MATCH(MIN(ABS('LUT Implementation'!$F$9:$F$136-B142)),ABS('LUT Implementation'!$F$9:$F$136-B142),0)</f>
        <v>1</v>
      </c>
      <c r="D142" s="0" t="n">
        <f aca="false">INDEX('LUT Implementation'!$F$9:$F$136,C142)-INDEX('LUT Implementation'!$F$9:$F$136,C142+1)</f>
        <v>2627</v>
      </c>
      <c r="E142" s="0" t="n">
        <f aca="false">INDEX('LUT Implementation'!$C$9:$C$136,'Error plots'!C142)</f>
        <v>300</v>
      </c>
      <c r="F142" s="0" t="n">
        <f aca="false">TRUNC('LUT Implementation'!$C$4*(INDEX('LUT Implementation'!$F$9:$F$136,C142)-B142)/D142,0)</f>
        <v>-364</v>
      </c>
      <c r="G142" s="0" t="n">
        <f aca="false">E142+F142</f>
        <v>-64</v>
      </c>
      <c r="H142" s="34" t="n">
        <f aca="false">Theory!$D$5/(SIN(RADIANS(Theory!$D$7*360*(('LUT Implementation'!$C$3*B142)/1000000000))))</f>
        <v>144.114772901479</v>
      </c>
      <c r="I142" s="43" t="n">
        <f aca="false">ABS(E142-H142)</f>
        <v>155.885227098521</v>
      </c>
      <c r="J142" s="43" t="n">
        <f aca="false">ABS(G142-H142)</f>
        <v>208.114772901479</v>
      </c>
    </row>
    <row r="143" customFormat="false" ht="15" hidden="false" customHeight="false" outlineLevel="0" collapsed="false">
      <c r="B143" s="0" t="n">
        <f aca="false">B142-50</f>
        <v>57000</v>
      </c>
      <c r="C143" s="15" t="n">
        <f aca="false" t="array" ref="C143:C143">MATCH(MIN(ABS('LUT Implementation'!$F$9:$F$136-B143)),ABS('LUT Implementation'!$F$9:$F$136-B143),0)</f>
        <v>1</v>
      </c>
      <c r="D143" s="0" t="n">
        <f aca="false">INDEX('LUT Implementation'!$F$9:$F$136,C143)-INDEX('LUT Implementation'!$F$9:$F$136,C143+1)</f>
        <v>2627</v>
      </c>
      <c r="E143" s="0" t="n">
        <f aca="false">INDEX('LUT Implementation'!$C$9:$C$136,'Error plots'!C143)</f>
        <v>300</v>
      </c>
      <c r="F143" s="0" t="n">
        <f aca="false">TRUNC('LUT Implementation'!$C$4*(INDEX('LUT Implementation'!$F$9:$F$136,C143)-B143)/D143,0)</f>
        <v>-364</v>
      </c>
      <c r="G143" s="0" t="n">
        <f aca="false">E143+F143</f>
        <v>-64</v>
      </c>
      <c r="H143" s="34" t="n">
        <f aca="false">Theory!$D$5/(SIN(RADIANS(Theory!$D$7*360*(('LUT Implementation'!$C$3*B143)/1000000000))))</f>
        <v>144.237484191601</v>
      </c>
      <c r="I143" s="43" t="n">
        <f aca="false">ABS(E143-H143)</f>
        <v>155.762515808399</v>
      </c>
      <c r="J143" s="43" t="n">
        <f aca="false">ABS(G143-H143)</f>
        <v>208.237484191601</v>
      </c>
    </row>
    <row r="144" customFormat="false" ht="15" hidden="false" customHeight="false" outlineLevel="0" collapsed="false">
      <c r="B144" s="0" t="n">
        <f aca="false">B143-50</f>
        <v>56950</v>
      </c>
      <c r="C144" s="15" t="n">
        <f aca="false" t="array" ref="C144:C144">MATCH(MIN(ABS('LUT Implementation'!$F$9:$F$136-B144)),ABS('LUT Implementation'!$F$9:$F$136-B144),0)</f>
        <v>1</v>
      </c>
      <c r="D144" s="0" t="n">
        <f aca="false">INDEX('LUT Implementation'!$F$9:$F$136,C144)-INDEX('LUT Implementation'!$F$9:$F$136,C144+1)</f>
        <v>2627</v>
      </c>
      <c r="E144" s="0" t="n">
        <f aca="false">INDEX('LUT Implementation'!$C$9:$C$136,'Error plots'!C144)</f>
        <v>300</v>
      </c>
      <c r="F144" s="0" t="n">
        <f aca="false">TRUNC('LUT Implementation'!$C$4*(INDEX('LUT Implementation'!$F$9:$F$136,C144)-B144)/D144,0)</f>
        <v>-363</v>
      </c>
      <c r="G144" s="0" t="n">
        <f aca="false">E144+F144</f>
        <v>-63</v>
      </c>
      <c r="H144" s="34" t="n">
        <f aca="false">Theory!$D$5/(SIN(RADIANS(Theory!$D$7*360*(('LUT Implementation'!$C$3*B144)/1000000000))))</f>
        <v>144.360414338659</v>
      </c>
      <c r="I144" s="43" t="n">
        <f aca="false">ABS(E144-H144)</f>
        <v>155.639585661341</v>
      </c>
      <c r="J144" s="43" t="n">
        <f aca="false">ABS(G144-H144)</f>
        <v>207.360414338659</v>
      </c>
    </row>
    <row r="145" customFormat="false" ht="15" hidden="false" customHeight="false" outlineLevel="0" collapsed="false">
      <c r="B145" s="0" t="n">
        <f aca="false">B144-50</f>
        <v>56900</v>
      </c>
      <c r="C145" s="15" t="n">
        <f aca="false" t="array" ref="C145:C145">MATCH(MIN(ABS('LUT Implementation'!$F$9:$F$136-B145)),ABS('LUT Implementation'!$F$9:$F$136-B145),0)</f>
        <v>1</v>
      </c>
      <c r="D145" s="0" t="n">
        <f aca="false">INDEX('LUT Implementation'!$F$9:$F$136,C145)-INDEX('LUT Implementation'!$F$9:$F$136,C145+1)</f>
        <v>2627</v>
      </c>
      <c r="E145" s="0" t="n">
        <f aca="false">INDEX('LUT Implementation'!$C$9:$C$136,'Error plots'!C145)</f>
        <v>300</v>
      </c>
      <c r="F145" s="0" t="n">
        <f aca="false">TRUNC('LUT Implementation'!$C$4*(INDEX('LUT Implementation'!$F$9:$F$136,C145)-B145)/D145,0)</f>
        <v>-363</v>
      </c>
      <c r="G145" s="0" t="n">
        <f aca="false">E145+F145</f>
        <v>-63</v>
      </c>
      <c r="H145" s="34" t="n">
        <f aca="false">Theory!$D$5/(SIN(RADIANS(Theory!$D$7*360*(('LUT Implementation'!$C$3*B145)/1000000000))))</f>
        <v>144.483563919247</v>
      </c>
      <c r="I145" s="43" t="n">
        <f aca="false">ABS(E145-H145)</f>
        <v>155.516436080753</v>
      </c>
      <c r="J145" s="43" t="n">
        <f aca="false">ABS(G145-H145)</f>
        <v>207.483563919247</v>
      </c>
    </row>
    <row r="146" customFormat="false" ht="15" hidden="false" customHeight="false" outlineLevel="0" collapsed="false">
      <c r="B146" s="0" t="n">
        <f aca="false">B145-50</f>
        <v>56850</v>
      </c>
      <c r="C146" s="15" t="n">
        <f aca="false" t="array" ref="C146:C146">MATCH(MIN(ABS('LUT Implementation'!$F$9:$F$136-B146)),ABS('LUT Implementation'!$F$9:$F$136-B146),0)</f>
        <v>1</v>
      </c>
      <c r="D146" s="0" t="n">
        <f aca="false">INDEX('LUT Implementation'!$F$9:$F$136,C146)-INDEX('LUT Implementation'!$F$9:$F$136,C146+1)</f>
        <v>2627</v>
      </c>
      <c r="E146" s="0" t="n">
        <f aca="false">INDEX('LUT Implementation'!$C$9:$C$136,'Error plots'!C146)</f>
        <v>300</v>
      </c>
      <c r="F146" s="0" t="n">
        <f aca="false">TRUNC('LUT Implementation'!$C$4*(INDEX('LUT Implementation'!$F$9:$F$136,C146)-B146)/D146,0)</f>
        <v>-362</v>
      </c>
      <c r="G146" s="0" t="n">
        <f aca="false">E146+F146</f>
        <v>-62</v>
      </c>
      <c r="H146" s="34" t="n">
        <f aca="false">Theory!$D$5/(SIN(RADIANS(Theory!$D$7*360*(('LUT Implementation'!$C$3*B146)/1000000000))))</f>
        <v>144.606933511988</v>
      </c>
      <c r="I146" s="43" t="n">
        <f aca="false">ABS(E146-H146)</f>
        <v>155.393066488012</v>
      </c>
      <c r="J146" s="43" t="n">
        <f aca="false">ABS(G146-H146)</f>
        <v>206.606933511988</v>
      </c>
    </row>
    <row r="147" customFormat="false" ht="15" hidden="false" customHeight="false" outlineLevel="0" collapsed="false">
      <c r="B147" s="0" t="n">
        <f aca="false">B146-50</f>
        <v>56800</v>
      </c>
      <c r="C147" s="15" t="n">
        <f aca="false" t="array" ref="C147:C147">MATCH(MIN(ABS('LUT Implementation'!$F$9:$F$136-B147)),ABS('LUT Implementation'!$F$9:$F$136-B147),0)</f>
        <v>1</v>
      </c>
      <c r="D147" s="0" t="n">
        <f aca="false">INDEX('LUT Implementation'!$F$9:$F$136,C147)-INDEX('LUT Implementation'!$F$9:$F$136,C147+1)</f>
        <v>2627</v>
      </c>
      <c r="E147" s="0" t="n">
        <f aca="false">INDEX('LUT Implementation'!$C$9:$C$136,'Error plots'!C147)</f>
        <v>300</v>
      </c>
      <c r="F147" s="0" t="n">
        <f aca="false">TRUNC('LUT Implementation'!$C$4*(INDEX('LUT Implementation'!$F$9:$F$136,C147)-B147)/D147,0)</f>
        <v>-361</v>
      </c>
      <c r="G147" s="0" t="n">
        <f aca="false">E147+F147</f>
        <v>-61</v>
      </c>
      <c r="H147" s="34" t="n">
        <f aca="false">Theory!$D$5/(SIN(RADIANS(Theory!$D$7*360*(('LUT Implementation'!$C$3*B147)/1000000000))))</f>
        <v>144.730523697542</v>
      </c>
      <c r="I147" s="43" t="n">
        <f aca="false">ABS(E147-H147)</f>
        <v>155.269476302458</v>
      </c>
      <c r="J147" s="43" t="n">
        <f aca="false">ABS(G147-H147)</f>
        <v>205.730523697542</v>
      </c>
    </row>
    <row r="148" customFormat="false" ht="15" hidden="false" customHeight="false" outlineLevel="0" collapsed="false">
      <c r="B148" s="0" t="n">
        <f aca="false">B147-50</f>
        <v>56750</v>
      </c>
      <c r="C148" s="15" t="n">
        <f aca="false" t="array" ref="C148:C148">MATCH(MIN(ABS('LUT Implementation'!$F$9:$F$136-B148)),ABS('LUT Implementation'!$F$9:$F$136-B148),0)</f>
        <v>1</v>
      </c>
      <c r="D148" s="0" t="n">
        <f aca="false">INDEX('LUT Implementation'!$F$9:$F$136,C148)-INDEX('LUT Implementation'!$F$9:$F$136,C148+1)</f>
        <v>2627</v>
      </c>
      <c r="E148" s="0" t="n">
        <f aca="false">INDEX('LUT Implementation'!$C$9:$C$136,'Error plots'!C148)</f>
        <v>300</v>
      </c>
      <c r="F148" s="0" t="n">
        <f aca="false">TRUNC('LUT Implementation'!$C$4*(INDEX('LUT Implementation'!$F$9:$F$136,C148)-B148)/D148,0)</f>
        <v>-361</v>
      </c>
      <c r="G148" s="0" t="n">
        <f aca="false">E148+F148</f>
        <v>-61</v>
      </c>
      <c r="H148" s="34" t="n">
        <f aca="false">Theory!$D$5/(SIN(RADIANS(Theory!$D$7*360*(('LUT Implementation'!$C$3*B148)/1000000000))))</f>
        <v>144.854335058616</v>
      </c>
      <c r="I148" s="43" t="n">
        <f aca="false">ABS(E148-H148)</f>
        <v>155.145664941384</v>
      </c>
      <c r="J148" s="43" t="n">
        <f aca="false">ABS(G148-H148)</f>
        <v>205.854335058616</v>
      </c>
    </row>
    <row r="149" customFormat="false" ht="15" hidden="false" customHeight="false" outlineLevel="0" collapsed="false">
      <c r="B149" s="0" t="n">
        <f aca="false">B148-50</f>
        <v>56700</v>
      </c>
      <c r="C149" s="15" t="n">
        <f aca="false" t="array" ref="C149:C149">MATCH(MIN(ABS('LUT Implementation'!$F$9:$F$136-B149)),ABS('LUT Implementation'!$F$9:$F$136-B149),0)</f>
        <v>1</v>
      </c>
      <c r="D149" s="0" t="n">
        <f aca="false">INDEX('LUT Implementation'!$F$9:$F$136,C149)-INDEX('LUT Implementation'!$F$9:$F$136,C149+1)</f>
        <v>2627</v>
      </c>
      <c r="E149" s="0" t="n">
        <f aca="false">INDEX('LUT Implementation'!$C$9:$C$136,'Error plots'!C149)</f>
        <v>300</v>
      </c>
      <c r="F149" s="0" t="n">
        <f aca="false">TRUNC('LUT Implementation'!$C$4*(INDEX('LUT Implementation'!$F$9:$F$136,C149)-B149)/D149,0)</f>
        <v>-360</v>
      </c>
      <c r="G149" s="0" t="n">
        <f aca="false">E149+F149</f>
        <v>-60</v>
      </c>
      <c r="H149" s="34" t="n">
        <f aca="false">Theory!$D$5/(SIN(RADIANS(Theory!$D$7*360*(('LUT Implementation'!$C$3*B149)/1000000000))))</f>
        <v>144.978368179973</v>
      </c>
      <c r="I149" s="43" t="n">
        <f aca="false">ABS(E149-H149)</f>
        <v>155.021631820027</v>
      </c>
      <c r="J149" s="43" t="n">
        <f aca="false">ABS(G149-H149)</f>
        <v>204.978368179973</v>
      </c>
    </row>
    <row r="150" customFormat="false" ht="15" hidden="false" customHeight="false" outlineLevel="0" collapsed="false">
      <c r="B150" s="0" t="n">
        <f aca="false">B149-50</f>
        <v>56650</v>
      </c>
      <c r="C150" s="15" t="n">
        <f aca="false" t="array" ref="C150:C150">MATCH(MIN(ABS('LUT Implementation'!$F$9:$F$136-B150)),ABS('LUT Implementation'!$F$9:$F$136-B150),0)</f>
        <v>1</v>
      </c>
      <c r="D150" s="0" t="n">
        <f aca="false">INDEX('LUT Implementation'!$F$9:$F$136,C150)-INDEX('LUT Implementation'!$F$9:$F$136,C150+1)</f>
        <v>2627</v>
      </c>
      <c r="E150" s="0" t="n">
        <f aca="false">INDEX('LUT Implementation'!$C$9:$C$136,'Error plots'!C150)</f>
        <v>300</v>
      </c>
      <c r="F150" s="0" t="n">
        <f aca="false">TRUNC('LUT Implementation'!$C$4*(INDEX('LUT Implementation'!$F$9:$F$136,C150)-B150)/D150,0)</f>
        <v>-359</v>
      </c>
      <c r="G150" s="0" t="n">
        <f aca="false">E150+F150</f>
        <v>-59</v>
      </c>
      <c r="H150" s="34" t="n">
        <f aca="false">Theory!$D$5/(SIN(RADIANS(Theory!$D$7*360*(('LUT Implementation'!$C$3*B150)/1000000000))))</f>
        <v>145.10262364844</v>
      </c>
      <c r="I150" s="43" t="n">
        <f aca="false">ABS(E150-H150)</f>
        <v>154.89737635156</v>
      </c>
      <c r="J150" s="43" t="n">
        <f aca="false">ABS(G150-H150)</f>
        <v>204.10262364844</v>
      </c>
    </row>
    <row r="151" customFormat="false" ht="15" hidden="false" customHeight="false" outlineLevel="0" collapsed="false">
      <c r="B151" s="0" t="n">
        <f aca="false">B150-50</f>
        <v>56600</v>
      </c>
      <c r="C151" s="15" t="n">
        <f aca="false" t="array" ref="C151:C151">MATCH(MIN(ABS('LUT Implementation'!$F$9:$F$136-B151)),ABS('LUT Implementation'!$F$9:$F$136-B151),0)</f>
        <v>1</v>
      </c>
      <c r="D151" s="0" t="n">
        <f aca="false">INDEX('LUT Implementation'!$F$9:$F$136,C151)-INDEX('LUT Implementation'!$F$9:$F$136,C151+1)</f>
        <v>2627</v>
      </c>
      <c r="E151" s="0" t="n">
        <f aca="false">INDEX('LUT Implementation'!$C$9:$C$136,'Error plots'!C151)</f>
        <v>300</v>
      </c>
      <c r="F151" s="0" t="n">
        <f aca="false">TRUNC('LUT Implementation'!$C$4*(INDEX('LUT Implementation'!$F$9:$F$136,C151)-B151)/D151,0)</f>
        <v>-359</v>
      </c>
      <c r="G151" s="0" t="n">
        <f aca="false">E151+F151</f>
        <v>-59</v>
      </c>
      <c r="H151" s="34" t="n">
        <f aca="false">Theory!$D$5/(SIN(RADIANS(Theory!$D$7*360*(('LUT Implementation'!$C$3*B151)/1000000000))))</f>
        <v>145.227102052919</v>
      </c>
      <c r="I151" s="43" t="n">
        <f aca="false">ABS(E151-H151)</f>
        <v>154.772897947081</v>
      </c>
      <c r="J151" s="43" t="n">
        <f aca="false">ABS(G151-H151)</f>
        <v>204.227102052919</v>
      </c>
    </row>
    <row r="152" customFormat="false" ht="15" hidden="false" customHeight="false" outlineLevel="0" collapsed="false">
      <c r="B152" s="0" t="n">
        <f aca="false">B151-50</f>
        <v>56550</v>
      </c>
      <c r="C152" s="15" t="n">
        <f aca="false" t="array" ref="C152:C152">MATCH(MIN(ABS('LUT Implementation'!$F$9:$F$136-B152)),ABS('LUT Implementation'!$F$9:$F$136-B152),0)</f>
        <v>1</v>
      </c>
      <c r="D152" s="0" t="n">
        <f aca="false">INDEX('LUT Implementation'!$F$9:$F$136,C152)-INDEX('LUT Implementation'!$F$9:$F$136,C152+1)</f>
        <v>2627</v>
      </c>
      <c r="E152" s="0" t="n">
        <f aca="false">INDEX('LUT Implementation'!$C$9:$C$136,'Error plots'!C152)</f>
        <v>300</v>
      </c>
      <c r="F152" s="0" t="n">
        <f aca="false">TRUNC('LUT Implementation'!$C$4*(INDEX('LUT Implementation'!$F$9:$F$136,C152)-B152)/D152,0)</f>
        <v>-358</v>
      </c>
      <c r="G152" s="0" t="n">
        <f aca="false">E152+F152</f>
        <v>-58</v>
      </c>
      <c r="H152" s="34" t="n">
        <f aca="false">Theory!$D$5/(SIN(RADIANS(Theory!$D$7*360*(('LUT Implementation'!$C$3*B152)/1000000000))))</f>
        <v>145.351803984394</v>
      </c>
      <c r="I152" s="43" t="n">
        <f aca="false">ABS(E152-H152)</f>
        <v>154.648196015606</v>
      </c>
      <c r="J152" s="43" t="n">
        <f aca="false">ABS(G152-H152)</f>
        <v>203.351803984394</v>
      </c>
    </row>
    <row r="153" customFormat="false" ht="15" hidden="false" customHeight="false" outlineLevel="0" collapsed="false">
      <c r="B153" s="0" t="n">
        <f aca="false">B152-50</f>
        <v>56500</v>
      </c>
      <c r="C153" s="15" t="n">
        <f aca="false" t="array" ref="C153:C153">MATCH(MIN(ABS('LUT Implementation'!$F$9:$F$136-B153)),ABS('LUT Implementation'!$F$9:$F$136-B153),0)</f>
        <v>1</v>
      </c>
      <c r="D153" s="0" t="n">
        <f aca="false">INDEX('LUT Implementation'!$F$9:$F$136,C153)-INDEX('LUT Implementation'!$F$9:$F$136,C153+1)</f>
        <v>2627</v>
      </c>
      <c r="E153" s="0" t="n">
        <f aca="false">INDEX('LUT Implementation'!$C$9:$C$136,'Error plots'!C153)</f>
        <v>300</v>
      </c>
      <c r="F153" s="0" t="n">
        <f aca="false">TRUNC('LUT Implementation'!$C$4*(INDEX('LUT Implementation'!$F$9:$F$136,C153)-B153)/D153,0)</f>
        <v>-358</v>
      </c>
      <c r="G153" s="0" t="n">
        <f aca="false">E153+F153</f>
        <v>-58</v>
      </c>
      <c r="H153" s="34" t="n">
        <f aca="false">Theory!$D$5/(SIN(RADIANS(Theory!$D$7*360*(('LUT Implementation'!$C$3*B153)/1000000000))))</f>
        <v>145.476730035943</v>
      </c>
      <c r="I153" s="43" t="n">
        <f aca="false">ABS(E153-H153)</f>
        <v>154.523269964057</v>
      </c>
      <c r="J153" s="43" t="n">
        <f aca="false">ABS(G153-H153)</f>
        <v>203.476730035943</v>
      </c>
    </row>
    <row r="154" customFormat="false" ht="15" hidden="false" customHeight="false" outlineLevel="0" collapsed="false">
      <c r="B154" s="0" t="n">
        <f aca="false">B153-50</f>
        <v>56450</v>
      </c>
      <c r="C154" s="15" t="n">
        <f aca="false" t="array" ref="C154:C154">MATCH(MIN(ABS('LUT Implementation'!$F$9:$F$136-B154)),ABS('LUT Implementation'!$F$9:$F$136-B154),0)</f>
        <v>1</v>
      </c>
      <c r="D154" s="0" t="n">
        <f aca="false">INDEX('LUT Implementation'!$F$9:$F$136,C154)-INDEX('LUT Implementation'!$F$9:$F$136,C154+1)</f>
        <v>2627</v>
      </c>
      <c r="E154" s="0" t="n">
        <f aca="false">INDEX('LUT Implementation'!$C$9:$C$136,'Error plots'!C154)</f>
        <v>300</v>
      </c>
      <c r="F154" s="0" t="n">
        <f aca="false">TRUNC('LUT Implementation'!$C$4*(INDEX('LUT Implementation'!$F$9:$F$136,C154)-B154)/D154,0)</f>
        <v>-357</v>
      </c>
      <c r="G154" s="0" t="n">
        <f aca="false">E154+F154</f>
        <v>-57</v>
      </c>
      <c r="H154" s="34" t="n">
        <f aca="false">Theory!$D$5/(SIN(RADIANS(Theory!$D$7*360*(('LUT Implementation'!$C$3*B154)/1000000000))))</f>
        <v>145.601880802743</v>
      </c>
      <c r="I154" s="43" t="n">
        <f aca="false">ABS(E154-H154)</f>
        <v>154.398119197257</v>
      </c>
      <c r="J154" s="43" t="n">
        <f aca="false">ABS(G154-H154)</f>
        <v>202.601880802743</v>
      </c>
    </row>
    <row r="155" customFormat="false" ht="15" hidden="false" customHeight="false" outlineLevel="0" collapsed="false">
      <c r="B155" s="0" t="n">
        <f aca="false">B154-50</f>
        <v>56400</v>
      </c>
      <c r="C155" s="15" t="n">
        <f aca="false" t="array" ref="C155:C155">MATCH(MIN(ABS('LUT Implementation'!$F$9:$F$136-B155)),ABS('LUT Implementation'!$F$9:$F$136-B155),0)</f>
        <v>1</v>
      </c>
      <c r="D155" s="0" t="n">
        <f aca="false">INDEX('LUT Implementation'!$F$9:$F$136,C155)-INDEX('LUT Implementation'!$F$9:$F$136,C155+1)</f>
        <v>2627</v>
      </c>
      <c r="E155" s="0" t="n">
        <f aca="false">INDEX('LUT Implementation'!$C$9:$C$136,'Error plots'!C155)</f>
        <v>300</v>
      </c>
      <c r="F155" s="0" t="n">
        <f aca="false">TRUNC('LUT Implementation'!$C$4*(INDEX('LUT Implementation'!$F$9:$F$136,C155)-B155)/D155,0)</f>
        <v>-356</v>
      </c>
      <c r="G155" s="0" t="n">
        <f aca="false">E155+F155</f>
        <v>-56</v>
      </c>
      <c r="H155" s="34" t="n">
        <f aca="false">Theory!$D$5/(SIN(RADIANS(Theory!$D$7*360*(('LUT Implementation'!$C$3*B155)/1000000000))))</f>
        <v>145.727256882085</v>
      </c>
      <c r="I155" s="43" t="n">
        <f aca="false">ABS(E155-H155)</f>
        <v>154.272743117915</v>
      </c>
      <c r="J155" s="43" t="n">
        <f aca="false">ABS(G155-H155)</f>
        <v>201.727256882085</v>
      </c>
    </row>
    <row r="156" customFormat="false" ht="15" hidden="false" customHeight="false" outlineLevel="0" collapsed="false">
      <c r="B156" s="0" t="n">
        <f aca="false">B155-50</f>
        <v>56350</v>
      </c>
      <c r="C156" s="15" t="n">
        <f aca="false" t="array" ref="C156:C156">MATCH(MIN(ABS('LUT Implementation'!$F$9:$F$136-B156)),ABS('LUT Implementation'!$F$9:$F$136-B156),0)</f>
        <v>1</v>
      </c>
      <c r="D156" s="0" t="n">
        <f aca="false">INDEX('LUT Implementation'!$F$9:$F$136,C156)-INDEX('LUT Implementation'!$F$9:$F$136,C156+1)</f>
        <v>2627</v>
      </c>
      <c r="E156" s="0" t="n">
        <f aca="false">INDEX('LUT Implementation'!$C$9:$C$136,'Error plots'!C156)</f>
        <v>300</v>
      </c>
      <c r="F156" s="0" t="n">
        <f aca="false">TRUNC('LUT Implementation'!$C$4*(INDEX('LUT Implementation'!$F$9:$F$136,C156)-B156)/D156,0)</f>
        <v>-356</v>
      </c>
      <c r="G156" s="0" t="n">
        <f aca="false">E156+F156</f>
        <v>-56</v>
      </c>
      <c r="H156" s="34" t="n">
        <f aca="false">Theory!$D$5/(SIN(RADIANS(Theory!$D$7*360*(('LUT Implementation'!$C$3*B156)/1000000000))))</f>
        <v>145.852858873377</v>
      </c>
      <c r="I156" s="43" t="n">
        <f aca="false">ABS(E156-H156)</f>
        <v>154.147141126623</v>
      </c>
      <c r="J156" s="43" t="n">
        <f aca="false">ABS(G156-H156)</f>
        <v>201.852858873377</v>
      </c>
    </row>
    <row r="157" customFormat="false" ht="15" hidden="false" customHeight="false" outlineLevel="0" collapsed="false">
      <c r="B157" s="0" t="n">
        <f aca="false">B156-50</f>
        <v>56300</v>
      </c>
      <c r="C157" s="15" t="n">
        <f aca="false" t="array" ref="C157:C157">MATCH(MIN(ABS('LUT Implementation'!$F$9:$F$136-B157)),ABS('LUT Implementation'!$F$9:$F$136-B157),0)</f>
        <v>1</v>
      </c>
      <c r="D157" s="0" t="n">
        <f aca="false">INDEX('LUT Implementation'!$F$9:$F$136,C157)-INDEX('LUT Implementation'!$F$9:$F$136,C157+1)</f>
        <v>2627</v>
      </c>
      <c r="E157" s="0" t="n">
        <f aca="false">INDEX('LUT Implementation'!$C$9:$C$136,'Error plots'!C157)</f>
        <v>300</v>
      </c>
      <c r="F157" s="0" t="n">
        <f aca="false">TRUNC('LUT Implementation'!$C$4*(INDEX('LUT Implementation'!$F$9:$F$136,C157)-B157)/D157,0)</f>
        <v>-355</v>
      </c>
      <c r="G157" s="0" t="n">
        <f aca="false">E157+F157</f>
        <v>-55</v>
      </c>
      <c r="H157" s="34" t="n">
        <f aca="false">Theory!$D$5/(SIN(RADIANS(Theory!$D$7*360*(('LUT Implementation'!$C$3*B157)/1000000000))))</f>
        <v>145.97868737816</v>
      </c>
      <c r="I157" s="43" t="n">
        <f aca="false">ABS(E157-H157)</f>
        <v>154.02131262184</v>
      </c>
      <c r="J157" s="43" t="n">
        <f aca="false">ABS(G157-H157)</f>
        <v>200.97868737816</v>
      </c>
    </row>
    <row r="158" customFormat="false" ht="15" hidden="false" customHeight="false" outlineLevel="0" collapsed="false">
      <c r="B158" s="0" t="n">
        <f aca="false">B157-50</f>
        <v>56250</v>
      </c>
      <c r="C158" s="15" t="n">
        <f aca="false" t="array" ref="C158:C158">MATCH(MIN(ABS('LUT Implementation'!$F$9:$F$136-B158)),ABS('LUT Implementation'!$F$9:$F$136-B158),0)</f>
        <v>1</v>
      </c>
      <c r="D158" s="0" t="n">
        <f aca="false">INDEX('LUT Implementation'!$F$9:$F$136,C158)-INDEX('LUT Implementation'!$F$9:$F$136,C158+1)</f>
        <v>2627</v>
      </c>
      <c r="E158" s="0" t="n">
        <f aca="false">INDEX('LUT Implementation'!$C$9:$C$136,'Error plots'!C158)</f>
        <v>300</v>
      </c>
      <c r="F158" s="0" t="n">
        <f aca="false">TRUNC('LUT Implementation'!$C$4*(INDEX('LUT Implementation'!$F$9:$F$136,C158)-B158)/D158,0)</f>
        <v>-355</v>
      </c>
      <c r="G158" s="0" t="n">
        <f aca="false">E158+F158</f>
        <v>-55</v>
      </c>
      <c r="H158" s="34" t="n">
        <f aca="false">Theory!$D$5/(SIN(RADIANS(Theory!$D$7*360*(('LUT Implementation'!$C$3*B158)/1000000000))))</f>
        <v>146.104743000111</v>
      </c>
      <c r="I158" s="43" t="n">
        <f aca="false">ABS(E158-H158)</f>
        <v>153.895256999889</v>
      </c>
      <c r="J158" s="43" t="n">
        <f aca="false">ABS(G158-H158)</f>
        <v>201.104743000111</v>
      </c>
    </row>
    <row r="159" customFormat="false" ht="15" hidden="false" customHeight="false" outlineLevel="0" collapsed="false">
      <c r="B159" s="0" t="n">
        <f aca="false">B158-50</f>
        <v>56200</v>
      </c>
      <c r="C159" s="15" t="n">
        <f aca="false" t="array" ref="C159:C159">MATCH(MIN(ABS('LUT Implementation'!$F$9:$F$136-B159)),ABS('LUT Implementation'!$F$9:$F$136-B159),0)</f>
        <v>1</v>
      </c>
      <c r="D159" s="0" t="n">
        <f aca="false">INDEX('LUT Implementation'!$F$9:$F$136,C159)-INDEX('LUT Implementation'!$F$9:$F$136,C159+1)</f>
        <v>2627</v>
      </c>
      <c r="E159" s="0" t="n">
        <f aca="false">INDEX('LUT Implementation'!$C$9:$C$136,'Error plots'!C159)</f>
        <v>300</v>
      </c>
      <c r="F159" s="0" t="n">
        <f aca="false">TRUNC('LUT Implementation'!$C$4*(INDEX('LUT Implementation'!$F$9:$F$136,C159)-B159)/D159,0)</f>
        <v>-354</v>
      </c>
      <c r="G159" s="0" t="n">
        <f aca="false">E159+F159</f>
        <v>-54</v>
      </c>
      <c r="H159" s="34" t="n">
        <f aca="false">Theory!$D$5/(SIN(RADIANS(Theory!$D$7*360*(('LUT Implementation'!$C$3*B159)/1000000000))))</f>
        <v>146.231026345059</v>
      </c>
      <c r="I159" s="43" t="n">
        <f aca="false">ABS(E159-H159)</f>
        <v>153.768973654941</v>
      </c>
      <c r="J159" s="43" t="n">
        <f aca="false">ABS(G159-H159)</f>
        <v>200.231026345059</v>
      </c>
    </row>
    <row r="160" customFormat="false" ht="15" hidden="false" customHeight="false" outlineLevel="0" collapsed="false">
      <c r="B160" s="0" t="n">
        <f aca="false">B159-50</f>
        <v>56150</v>
      </c>
      <c r="C160" s="15" t="n">
        <f aca="false" t="array" ref="C160:C160">MATCH(MIN(ABS('LUT Implementation'!$F$9:$F$136-B160)),ABS('LUT Implementation'!$F$9:$F$136-B160),0)</f>
        <v>1</v>
      </c>
      <c r="D160" s="0" t="n">
        <f aca="false">INDEX('LUT Implementation'!$F$9:$F$136,C160)-INDEX('LUT Implementation'!$F$9:$F$136,C160+1)</f>
        <v>2627</v>
      </c>
      <c r="E160" s="0" t="n">
        <f aca="false">INDEX('LUT Implementation'!$C$9:$C$136,'Error plots'!C160)</f>
        <v>300</v>
      </c>
      <c r="F160" s="0" t="n">
        <f aca="false">TRUNC('LUT Implementation'!$C$4*(INDEX('LUT Implementation'!$F$9:$F$136,C160)-B160)/D160,0)</f>
        <v>-353</v>
      </c>
      <c r="G160" s="0" t="n">
        <f aca="false">E160+F160</f>
        <v>-53</v>
      </c>
      <c r="H160" s="34" t="n">
        <f aca="false">Theory!$D$5/(SIN(RADIANS(Theory!$D$7*360*(('LUT Implementation'!$C$3*B160)/1000000000))))</f>
        <v>146.357538020988</v>
      </c>
      <c r="I160" s="43" t="n">
        <f aca="false">ABS(E160-H160)</f>
        <v>153.642461979012</v>
      </c>
      <c r="J160" s="43" t="n">
        <f aca="false">ABS(G160-H160)</f>
        <v>199.357538020988</v>
      </c>
    </row>
    <row r="161" customFormat="false" ht="15" hidden="false" customHeight="false" outlineLevel="0" collapsed="false">
      <c r="B161" s="0" t="n">
        <f aca="false">B160-50</f>
        <v>56100</v>
      </c>
      <c r="C161" s="15" t="n">
        <f aca="false" t="array" ref="C161:C161">MATCH(MIN(ABS('LUT Implementation'!$F$9:$F$136-B161)),ABS('LUT Implementation'!$F$9:$F$136-B161),0)</f>
        <v>1</v>
      </c>
      <c r="D161" s="0" t="n">
        <f aca="false">INDEX('LUT Implementation'!$F$9:$F$136,C161)-INDEX('LUT Implementation'!$F$9:$F$136,C161+1)</f>
        <v>2627</v>
      </c>
      <c r="E161" s="0" t="n">
        <f aca="false">INDEX('LUT Implementation'!$C$9:$C$136,'Error plots'!C161)</f>
        <v>300</v>
      </c>
      <c r="F161" s="0" t="n">
        <f aca="false">TRUNC('LUT Implementation'!$C$4*(INDEX('LUT Implementation'!$F$9:$F$136,C161)-B161)/D161,0)</f>
        <v>-353</v>
      </c>
      <c r="G161" s="0" t="n">
        <f aca="false">E161+F161</f>
        <v>-53</v>
      </c>
      <c r="H161" s="34" t="n">
        <f aca="false">Theory!$D$5/(SIN(RADIANS(Theory!$D$7*360*(('LUT Implementation'!$C$3*B161)/1000000000))))</f>
        <v>146.484278638052</v>
      </c>
      <c r="I161" s="43" t="n">
        <f aca="false">ABS(E161-H161)</f>
        <v>153.515721361948</v>
      </c>
      <c r="J161" s="43" t="n">
        <f aca="false">ABS(G161-H161)</f>
        <v>199.484278638052</v>
      </c>
    </row>
    <row r="162" customFormat="false" ht="15" hidden="false" customHeight="false" outlineLevel="0" collapsed="false">
      <c r="B162" s="0" t="n">
        <f aca="false">B161-50</f>
        <v>56050</v>
      </c>
      <c r="C162" s="15" t="n">
        <f aca="false" t="array" ref="C162:C162">MATCH(MIN(ABS('LUT Implementation'!$F$9:$F$136-B162)),ABS('LUT Implementation'!$F$9:$F$136-B162),0)</f>
        <v>1</v>
      </c>
      <c r="D162" s="0" t="n">
        <f aca="false">INDEX('LUT Implementation'!$F$9:$F$136,C162)-INDEX('LUT Implementation'!$F$9:$F$136,C162+1)</f>
        <v>2627</v>
      </c>
      <c r="E162" s="0" t="n">
        <f aca="false">INDEX('LUT Implementation'!$C$9:$C$136,'Error plots'!C162)</f>
        <v>300</v>
      </c>
      <c r="F162" s="0" t="n">
        <f aca="false">TRUNC('LUT Implementation'!$C$4*(INDEX('LUT Implementation'!$F$9:$F$136,C162)-B162)/D162,0)</f>
        <v>-352</v>
      </c>
      <c r="G162" s="0" t="n">
        <f aca="false">E162+F162</f>
        <v>-52</v>
      </c>
      <c r="H162" s="34" t="n">
        <f aca="false">Theory!$D$5/(SIN(RADIANS(Theory!$D$7*360*(('LUT Implementation'!$C$3*B162)/1000000000))))</f>
        <v>146.611248808581</v>
      </c>
      <c r="I162" s="43" t="n">
        <f aca="false">ABS(E162-H162)</f>
        <v>153.388751191419</v>
      </c>
      <c r="J162" s="43" t="n">
        <f aca="false">ABS(G162-H162)</f>
        <v>198.611248808581</v>
      </c>
    </row>
    <row r="163" customFormat="false" ht="15" hidden="false" customHeight="false" outlineLevel="0" collapsed="false">
      <c r="B163" s="0" t="n">
        <f aca="false">B162-50</f>
        <v>56000</v>
      </c>
      <c r="C163" s="15" t="n">
        <f aca="false" t="array" ref="C163:C163">MATCH(MIN(ABS('LUT Implementation'!$F$9:$F$136-B163)),ABS('LUT Implementation'!$F$9:$F$136-B163),0)</f>
        <v>1</v>
      </c>
      <c r="D163" s="0" t="n">
        <f aca="false">INDEX('LUT Implementation'!$F$9:$F$136,C163)-INDEX('LUT Implementation'!$F$9:$F$136,C163+1)</f>
        <v>2627</v>
      </c>
      <c r="E163" s="0" t="n">
        <f aca="false">INDEX('LUT Implementation'!$C$9:$C$136,'Error plots'!C163)</f>
        <v>300</v>
      </c>
      <c r="F163" s="0" t="n">
        <f aca="false">TRUNC('LUT Implementation'!$C$4*(INDEX('LUT Implementation'!$F$9:$F$136,C163)-B163)/D163,0)</f>
        <v>-352</v>
      </c>
      <c r="G163" s="0" t="n">
        <f aca="false">E163+F163</f>
        <v>-52</v>
      </c>
      <c r="H163" s="34" t="n">
        <f aca="false">Theory!$D$5/(SIN(RADIANS(Theory!$D$7*360*(('LUT Implementation'!$C$3*B163)/1000000000))))</f>
        <v>146.738449147094</v>
      </c>
      <c r="I163" s="43" t="n">
        <f aca="false">ABS(E163-H163)</f>
        <v>153.261550852906</v>
      </c>
      <c r="J163" s="43" t="n">
        <f aca="false">ABS(G163-H163)</f>
        <v>198.738449147094</v>
      </c>
    </row>
    <row r="164" customFormat="false" ht="15" hidden="false" customHeight="false" outlineLevel="0" collapsed="false">
      <c r="B164" s="0" t="n">
        <f aca="false">B163-50</f>
        <v>55950</v>
      </c>
      <c r="C164" s="15" t="n">
        <f aca="false" t="array" ref="C164:C164">MATCH(MIN(ABS('LUT Implementation'!$F$9:$F$136-B164)),ABS('LUT Implementation'!$F$9:$F$136-B164),0)</f>
        <v>1</v>
      </c>
      <c r="D164" s="0" t="n">
        <f aca="false">INDEX('LUT Implementation'!$F$9:$F$136,C164)-INDEX('LUT Implementation'!$F$9:$F$136,C164+1)</f>
        <v>2627</v>
      </c>
      <c r="E164" s="0" t="n">
        <f aca="false">INDEX('LUT Implementation'!$C$9:$C$136,'Error plots'!C164)</f>
        <v>300</v>
      </c>
      <c r="F164" s="0" t="n">
        <f aca="false">TRUNC('LUT Implementation'!$C$4*(INDEX('LUT Implementation'!$F$9:$F$136,C164)-B164)/D164,0)</f>
        <v>-351</v>
      </c>
      <c r="G164" s="0" t="n">
        <f aca="false">E164+F164</f>
        <v>-51</v>
      </c>
      <c r="H164" s="34" t="n">
        <f aca="false">Theory!$D$5/(SIN(RADIANS(Theory!$D$7*360*(('LUT Implementation'!$C$3*B164)/1000000000))))</f>
        <v>146.865880270306</v>
      </c>
      <c r="I164" s="43" t="n">
        <f aca="false">ABS(E164-H164)</f>
        <v>153.134119729694</v>
      </c>
      <c r="J164" s="43" t="n">
        <f aca="false">ABS(G164-H164)</f>
        <v>197.865880270306</v>
      </c>
    </row>
    <row r="165" customFormat="false" ht="15" hidden="false" customHeight="false" outlineLevel="0" collapsed="false">
      <c r="B165" s="0" t="n">
        <f aca="false">B164-50</f>
        <v>55900</v>
      </c>
      <c r="C165" s="15" t="n">
        <f aca="false" t="array" ref="C165:C165">MATCH(MIN(ABS('LUT Implementation'!$F$9:$F$136-B165)),ABS('LUT Implementation'!$F$9:$F$136-B165),0)</f>
        <v>1</v>
      </c>
      <c r="D165" s="0" t="n">
        <f aca="false">INDEX('LUT Implementation'!$F$9:$F$136,C165)-INDEX('LUT Implementation'!$F$9:$F$136,C165+1)</f>
        <v>2627</v>
      </c>
      <c r="E165" s="0" t="n">
        <f aca="false">INDEX('LUT Implementation'!$C$9:$C$136,'Error plots'!C165)</f>
        <v>300</v>
      </c>
      <c r="F165" s="0" t="n">
        <f aca="false">TRUNC('LUT Implementation'!$C$4*(INDEX('LUT Implementation'!$F$9:$F$136,C165)-B165)/D165,0)</f>
        <v>-350</v>
      </c>
      <c r="G165" s="0" t="n">
        <f aca="false">E165+F165</f>
        <v>-50</v>
      </c>
      <c r="H165" s="34" t="n">
        <f aca="false">Theory!$D$5/(SIN(RADIANS(Theory!$D$7*360*(('LUT Implementation'!$C$3*B165)/1000000000))))</f>
        <v>146.993542797138</v>
      </c>
      <c r="I165" s="43" t="n">
        <f aca="false">ABS(E165-H165)</f>
        <v>153.006457202862</v>
      </c>
      <c r="J165" s="43" t="n">
        <f aca="false">ABS(G165-H165)</f>
        <v>196.993542797138</v>
      </c>
    </row>
    <row r="166" customFormat="false" ht="15" hidden="false" customHeight="false" outlineLevel="0" collapsed="false">
      <c r="B166" s="0" t="n">
        <f aca="false">B165-50</f>
        <v>55850</v>
      </c>
      <c r="C166" s="15" t="n">
        <f aca="false" t="array" ref="C166:C166">MATCH(MIN(ABS('LUT Implementation'!$F$9:$F$136-B166)),ABS('LUT Implementation'!$F$9:$F$136-B166),0)</f>
        <v>1</v>
      </c>
      <c r="D166" s="0" t="n">
        <f aca="false">INDEX('LUT Implementation'!$F$9:$F$136,C166)-INDEX('LUT Implementation'!$F$9:$F$136,C166+1)</f>
        <v>2627</v>
      </c>
      <c r="E166" s="0" t="n">
        <f aca="false">INDEX('LUT Implementation'!$C$9:$C$136,'Error plots'!C166)</f>
        <v>300</v>
      </c>
      <c r="F166" s="0" t="n">
        <f aca="false">TRUNC('LUT Implementation'!$C$4*(INDEX('LUT Implementation'!$F$9:$F$136,C166)-B166)/D166,0)</f>
        <v>-350</v>
      </c>
      <c r="G166" s="0" t="n">
        <f aca="false">E166+F166</f>
        <v>-50</v>
      </c>
      <c r="H166" s="34" t="n">
        <f aca="false">Theory!$D$5/(SIN(RADIANS(Theory!$D$7*360*(('LUT Implementation'!$C$3*B166)/1000000000))))</f>
        <v>147.12143734873</v>
      </c>
      <c r="I166" s="43" t="n">
        <f aca="false">ABS(E166-H166)</f>
        <v>152.87856265127</v>
      </c>
      <c r="J166" s="43" t="n">
        <f aca="false">ABS(G166-H166)</f>
        <v>197.12143734873</v>
      </c>
    </row>
    <row r="167" customFormat="false" ht="15" hidden="false" customHeight="false" outlineLevel="0" collapsed="false">
      <c r="B167" s="0" t="n">
        <f aca="false">B166-50</f>
        <v>55800</v>
      </c>
      <c r="C167" s="15" t="n">
        <f aca="false" t="array" ref="C167:C167">MATCH(MIN(ABS('LUT Implementation'!$F$9:$F$136-B167)),ABS('LUT Implementation'!$F$9:$F$136-B167),0)</f>
        <v>1</v>
      </c>
      <c r="D167" s="0" t="n">
        <f aca="false">INDEX('LUT Implementation'!$F$9:$F$136,C167)-INDEX('LUT Implementation'!$F$9:$F$136,C167+1)</f>
        <v>2627</v>
      </c>
      <c r="E167" s="0" t="n">
        <f aca="false">INDEX('LUT Implementation'!$C$9:$C$136,'Error plots'!C167)</f>
        <v>300</v>
      </c>
      <c r="F167" s="0" t="n">
        <f aca="false">TRUNC('LUT Implementation'!$C$4*(INDEX('LUT Implementation'!$F$9:$F$136,C167)-B167)/D167,0)</f>
        <v>-349</v>
      </c>
      <c r="G167" s="0" t="n">
        <f aca="false">E167+F167</f>
        <v>-49</v>
      </c>
      <c r="H167" s="34" t="n">
        <f aca="false">Theory!$D$5/(SIN(RADIANS(Theory!$D$7*360*(('LUT Implementation'!$C$3*B167)/1000000000))))</f>
        <v>147.249564548446</v>
      </c>
      <c r="I167" s="43" t="n">
        <f aca="false">ABS(E167-H167)</f>
        <v>152.750435451554</v>
      </c>
      <c r="J167" s="43" t="n">
        <f aca="false">ABS(G167-H167)</f>
        <v>196.249564548446</v>
      </c>
    </row>
    <row r="168" customFormat="false" ht="15" hidden="false" customHeight="false" outlineLevel="0" collapsed="false">
      <c r="B168" s="0" t="n">
        <f aca="false">B167-50</f>
        <v>55750</v>
      </c>
      <c r="C168" s="15" t="n">
        <f aca="false" t="array" ref="C168:C168">MATCH(MIN(ABS('LUT Implementation'!$F$9:$F$136-B168)),ABS('LUT Implementation'!$F$9:$F$136-B168),0)</f>
        <v>1</v>
      </c>
      <c r="D168" s="0" t="n">
        <f aca="false">INDEX('LUT Implementation'!$F$9:$F$136,C168)-INDEX('LUT Implementation'!$F$9:$F$136,C168+1)</f>
        <v>2627</v>
      </c>
      <c r="E168" s="0" t="n">
        <f aca="false">INDEX('LUT Implementation'!$C$9:$C$136,'Error plots'!C168)</f>
        <v>300</v>
      </c>
      <c r="F168" s="0" t="n">
        <f aca="false">TRUNC('LUT Implementation'!$C$4*(INDEX('LUT Implementation'!$F$9:$F$136,C168)-B168)/D168,0)</f>
        <v>-349</v>
      </c>
      <c r="G168" s="0" t="n">
        <f aca="false">E168+F168</f>
        <v>-49</v>
      </c>
      <c r="H168" s="34" t="n">
        <f aca="false">Theory!$D$5/(SIN(RADIANS(Theory!$D$7*360*(('LUT Implementation'!$C$3*B168)/1000000000))))</f>
        <v>147.377925021888</v>
      </c>
      <c r="I168" s="43" t="n">
        <f aca="false">ABS(E168-H168)</f>
        <v>152.622074978112</v>
      </c>
      <c r="J168" s="43" t="n">
        <f aca="false">ABS(G168-H168)</f>
        <v>196.377925021888</v>
      </c>
    </row>
    <row r="169" customFormat="false" ht="15" hidden="false" customHeight="false" outlineLevel="0" collapsed="false">
      <c r="B169" s="0" t="n">
        <f aca="false">B168-50</f>
        <v>55700</v>
      </c>
      <c r="C169" s="15" t="n">
        <f aca="false" t="array" ref="C169:C169">MATCH(MIN(ABS('LUT Implementation'!$F$9:$F$136-B169)),ABS('LUT Implementation'!$F$9:$F$136-B169),0)</f>
        <v>1</v>
      </c>
      <c r="D169" s="0" t="n">
        <f aca="false">INDEX('LUT Implementation'!$F$9:$F$136,C169)-INDEX('LUT Implementation'!$F$9:$F$136,C169+1)</f>
        <v>2627</v>
      </c>
      <c r="E169" s="0" t="n">
        <f aca="false">INDEX('LUT Implementation'!$C$9:$C$136,'Error plots'!C169)</f>
        <v>300</v>
      </c>
      <c r="F169" s="0" t="n">
        <f aca="false">TRUNC('LUT Implementation'!$C$4*(INDEX('LUT Implementation'!$F$9:$F$136,C169)-B169)/D169,0)</f>
        <v>-348</v>
      </c>
      <c r="G169" s="0" t="n">
        <f aca="false">E169+F169</f>
        <v>-48</v>
      </c>
      <c r="H169" s="34" t="n">
        <f aca="false">Theory!$D$5/(SIN(RADIANS(Theory!$D$7*360*(('LUT Implementation'!$C$3*B169)/1000000000))))</f>
        <v>147.506519396906</v>
      </c>
      <c r="I169" s="43" t="n">
        <f aca="false">ABS(E169-H169)</f>
        <v>152.493480603094</v>
      </c>
      <c r="J169" s="43" t="n">
        <f aca="false">ABS(G169-H169)</f>
        <v>195.506519396906</v>
      </c>
    </row>
    <row r="170" customFormat="false" ht="15" hidden="false" customHeight="false" outlineLevel="0" collapsed="false">
      <c r="B170" s="0" t="n">
        <f aca="false">B169-50</f>
        <v>55650</v>
      </c>
      <c r="C170" s="15" t="n">
        <f aca="false" t="array" ref="C170:C170">MATCH(MIN(ABS('LUT Implementation'!$F$9:$F$136-B170)),ABS('LUT Implementation'!$F$9:$F$136-B170),0)</f>
        <v>1</v>
      </c>
      <c r="D170" s="0" t="n">
        <f aca="false">INDEX('LUT Implementation'!$F$9:$F$136,C170)-INDEX('LUT Implementation'!$F$9:$F$136,C170+1)</f>
        <v>2627</v>
      </c>
      <c r="E170" s="0" t="n">
        <f aca="false">INDEX('LUT Implementation'!$C$9:$C$136,'Error plots'!C170)</f>
        <v>300</v>
      </c>
      <c r="F170" s="0" t="n">
        <f aca="false">TRUNC('LUT Implementation'!$C$4*(INDEX('LUT Implementation'!$F$9:$F$136,C170)-B170)/D170,0)</f>
        <v>-347</v>
      </c>
      <c r="G170" s="0" t="n">
        <f aca="false">E170+F170</f>
        <v>-47</v>
      </c>
      <c r="H170" s="34" t="n">
        <f aca="false">Theory!$D$5/(SIN(RADIANS(Theory!$D$7*360*(('LUT Implementation'!$C$3*B170)/1000000000))))</f>
        <v>147.635348303604</v>
      </c>
      <c r="I170" s="43" t="n">
        <f aca="false">ABS(E170-H170)</f>
        <v>152.364651696396</v>
      </c>
      <c r="J170" s="43" t="n">
        <f aca="false">ABS(G170-H170)</f>
        <v>194.635348303604</v>
      </c>
    </row>
    <row r="171" customFormat="false" ht="15" hidden="false" customHeight="false" outlineLevel="0" collapsed="false">
      <c r="B171" s="0" t="n">
        <f aca="false">B170-50</f>
        <v>55600</v>
      </c>
      <c r="C171" s="15" t="n">
        <f aca="false" t="array" ref="C171:C171">MATCH(MIN(ABS('LUT Implementation'!$F$9:$F$136-B171)),ABS('LUT Implementation'!$F$9:$F$136-B171),0)</f>
        <v>1</v>
      </c>
      <c r="D171" s="0" t="n">
        <f aca="false">INDEX('LUT Implementation'!$F$9:$F$136,C171)-INDEX('LUT Implementation'!$F$9:$F$136,C171+1)</f>
        <v>2627</v>
      </c>
      <c r="E171" s="0" t="n">
        <f aca="false">INDEX('LUT Implementation'!$C$9:$C$136,'Error plots'!C171)</f>
        <v>300</v>
      </c>
      <c r="F171" s="0" t="n">
        <f aca="false">TRUNC('LUT Implementation'!$C$4*(INDEX('LUT Implementation'!$F$9:$F$136,C171)-B171)/D171,0)</f>
        <v>-347</v>
      </c>
      <c r="G171" s="0" t="n">
        <f aca="false">E171+F171</f>
        <v>-47</v>
      </c>
      <c r="H171" s="34" t="n">
        <f aca="false">Theory!$D$5/(SIN(RADIANS(Theory!$D$7*360*(('LUT Implementation'!$C$3*B171)/1000000000))))</f>
        <v>147.764412374354</v>
      </c>
      <c r="I171" s="43" t="n">
        <f aca="false">ABS(E171-H171)</f>
        <v>152.235587625646</v>
      </c>
      <c r="J171" s="43" t="n">
        <f aca="false">ABS(G171-H171)</f>
        <v>194.764412374354</v>
      </c>
    </row>
    <row r="172" customFormat="false" ht="15" hidden="false" customHeight="false" outlineLevel="0" collapsed="false">
      <c r="B172" s="0" t="n">
        <f aca="false">B171-50</f>
        <v>55550</v>
      </c>
      <c r="C172" s="15" t="n">
        <f aca="false" t="array" ref="C172:C172">MATCH(MIN(ABS('LUT Implementation'!$F$9:$F$136-B172)),ABS('LUT Implementation'!$F$9:$F$136-B172),0)</f>
        <v>1</v>
      </c>
      <c r="D172" s="0" t="n">
        <f aca="false">INDEX('LUT Implementation'!$F$9:$F$136,C172)-INDEX('LUT Implementation'!$F$9:$F$136,C172+1)</f>
        <v>2627</v>
      </c>
      <c r="E172" s="0" t="n">
        <f aca="false">INDEX('LUT Implementation'!$C$9:$C$136,'Error plots'!C172)</f>
        <v>300</v>
      </c>
      <c r="F172" s="0" t="n">
        <f aca="false">TRUNC('LUT Implementation'!$C$4*(INDEX('LUT Implementation'!$F$9:$F$136,C172)-B172)/D172,0)</f>
        <v>-346</v>
      </c>
      <c r="G172" s="0" t="n">
        <f aca="false">E172+F172</f>
        <v>-46</v>
      </c>
      <c r="H172" s="34" t="n">
        <f aca="false">Theory!$D$5/(SIN(RADIANS(Theory!$D$7*360*(('LUT Implementation'!$C$3*B172)/1000000000))))</f>
        <v>147.893712243807</v>
      </c>
      <c r="I172" s="43" t="n">
        <f aca="false">ABS(E172-H172)</f>
        <v>152.106287756193</v>
      </c>
      <c r="J172" s="43" t="n">
        <f aca="false">ABS(G172-H172)</f>
        <v>193.893712243807</v>
      </c>
    </row>
    <row r="173" customFormat="false" ht="15" hidden="false" customHeight="false" outlineLevel="0" collapsed="false">
      <c r="B173" s="0" t="n">
        <f aca="false">B172-50</f>
        <v>55500</v>
      </c>
      <c r="C173" s="15" t="n">
        <f aca="false" t="array" ref="C173:C173">MATCH(MIN(ABS('LUT Implementation'!$F$9:$F$136-B173)),ABS('LUT Implementation'!$F$9:$F$136-B173),0)</f>
        <v>1</v>
      </c>
      <c r="D173" s="0" t="n">
        <f aca="false">INDEX('LUT Implementation'!$F$9:$F$136,C173)-INDEX('LUT Implementation'!$F$9:$F$136,C173+1)</f>
        <v>2627</v>
      </c>
      <c r="E173" s="0" t="n">
        <f aca="false">INDEX('LUT Implementation'!$C$9:$C$136,'Error plots'!C173)</f>
        <v>300</v>
      </c>
      <c r="F173" s="0" t="n">
        <f aca="false">TRUNC('LUT Implementation'!$C$4*(INDEX('LUT Implementation'!$F$9:$F$136,C173)-B173)/D173,0)</f>
        <v>-345</v>
      </c>
      <c r="G173" s="0" t="n">
        <f aca="false">E173+F173</f>
        <v>-45</v>
      </c>
      <c r="H173" s="34" t="n">
        <f aca="false">Theory!$D$5/(SIN(RADIANS(Theory!$D$7*360*(('LUT Implementation'!$C$3*B173)/1000000000))))</f>
        <v>148.023248548899</v>
      </c>
      <c r="I173" s="43" t="n">
        <f aca="false">ABS(E173-H173)</f>
        <v>151.976751451101</v>
      </c>
      <c r="J173" s="43" t="n">
        <f aca="false">ABS(G173-H173)</f>
        <v>193.023248548899</v>
      </c>
    </row>
    <row r="174" customFormat="false" ht="15" hidden="false" customHeight="false" outlineLevel="0" collapsed="false">
      <c r="B174" s="0" t="n">
        <f aca="false">B173-50</f>
        <v>55450</v>
      </c>
      <c r="C174" s="15" t="n">
        <f aca="false" t="array" ref="C174:C174">MATCH(MIN(ABS('LUT Implementation'!$F$9:$F$136-B174)),ABS('LUT Implementation'!$F$9:$F$136-B174),0)</f>
        <v>1</v>
      </c>
      <c r="D174" s="0" t="n">
        <f aca="false">INDEX('LUT Implementation'!$F$9:$F$136,C174)-INDEX('LUT Implementation'!$F$9:$F$136,C174+1)</f>
        <v>2627</v>
      </c>
      <c r="E174" s="0" t="n">
        <f aca="false">INDEX('LUT Implementation'!$C$9:$C$136,'Error plots'!C174)</f>
        <v>300</v>
      </c>
      <c r="F174" s="0" t="n">
        <f aca="false">TRUNC('LUT Implementation'!$C$4*(INDEX('LUT Implementation'!$F$9:$F$136,C174)-B174)/D174,0)</f>
        <v>-345</v>
      </c>
      <c r="G174" s="0" t="n">
        <f aca="false">E174+F174</f>
        <v>-45</v>
      </c>
      <c r="H174" s="34" t="n">
        <f aca="false">Theory!$D$5/(SIN(RADIANS(Theory!$D$7*360*(('LUT Implementation'!$C$3*B174)/1000000000))))</f>
        <v>148.153021928864</v>
      </c>
      <c r="I174" s="43" t="n">
        <f aca="false">ABS(E174-H174)</f>
        <v>151.846978071136</v>
      </c>
      <c r="J174" s="43" t="n">
        <f aca="false">ABS(G174-H174)</f>
        <v>193.153021928864</v>
      </c>
    </row>
    <row r="175" customFormat="false" ht="15" hidden="false" customHeight="false" outlineLevel="0" collapsed="false">
      <c r="B175" s="0" t="n">
        <f aca="false">B174-50</f>
        <v>55400</v>
      </c>
      <c r="C175" s="15" t="n">
        <f aca="false" t="array" ref="C175:C175">MATCH(MIN(ABS('LUT Implementation'!$F$9:$F$136-B175)),ABS('LUT Implementation'!$F$9:$F$136-B175),0)</f>
        <v>1</v>
      </c>
      <c r="D175" s="0" t="n">
        <f aca="false">INDEX('LUT Implementation'!$F$9:$F$136,C175)-INDEX('LUT Implementation'!$F$9:$F$136,C175+1)</f>
        <v>2627</v>
      </c>
      <c r="E175" s="0" t="n">
        <f aca="false">INDEX('LUT Implementation'!$C$9:$C$136,'Error plots'!C175)</f>
        <v>300</v>
      </c>
      <c r="F175" s="0" t="n">
        <f aca="false">TRUNC('LUT Implementation'!$C$4*(INDEX('LUT Implementation'!$F$9:$F$136,C175)-B175)/D175,0)</f>
        <v>-344</v>
      </c>
      <c r="G175" s="0" t="n">
        <f aca="false">E175+F175</f>
        <v>-44</v>
      </c>
      <c r="H175" s="34" t="n">
        <f aca="false">Theory!$D$5/(SIN(RADIANS(Theory!$D$7*360*(('LUT Implementation'!$C$3*B175)/1000000000))))</f>
        <v>148.283033025244</v>
      </c>
      <c r="I175" s="43" t="n">
        <f aca="false">ABS(E175-H175)</f>
        <v>151.716966974756</v>
      </c>
      <c r="J175" s="43" t="n">
        <f aca="false">ABS(G175-H175)</f>
        <v>192.283033025244</v>
      </c>
    </row>
    <row r="176" customFormat="false" ht="15" hidden="false" customHeight="false" outlineLevel="0" collapsed="false">
      <c r="B176" s="0" t="n">
        <f aca="false">B175-50</f>
        <v>55350</v>
      </c>
      <c r="C176" s="15" t="n">
        <f aca="false" t="array" ref="C176:C176">MATCH(MIN(ABS('LUT Implementation'!$F$9:$F$136-B176)),ABS('LUT Implementation'!$F$9:$F$136-B176),0)</f>
        <v>1</v>
      </c>
      <c r="D176" s="0" t="n">
        <f aca="false">INDEX('LUT Implementation'!$F$9:$F$136,C176)-INDEX('LUT Implementation'!$F$9:$F$136,C176+1)</f>
        <v>2627</v>
      </c>
      <c r="E176" s="0" t="n">
        <f aca="false">INDEX('LUT Implementation'!$C$9:$C$136,'Error plots'!C176)</f>
        <v>300</v>
      </c>
      <c r="F176" s="0" t="n">
        <f aca="false">TRUNC('LUT Implementation'!$C$4*(INDEX('LUT Implementation'!$F$9:$F$136,C176)-B176)/D176,0)</f>
        <v>-344</v>
      </c>
      <c r="G176" s="0" t="n">
        <f aca="false">E176+F176</f>
        <v>-44</v>
      </c>
      <c r="H176" s="34" t="n">
        <f aca="false">Theory!$D$5/(SIN(RADIANS(Theory!$D$7*360*(('LUT Implementation'!$C$3*B176)/1000000000))))</f>
        <v>148.413282481902</v>
      </c>
      <c r="I176" s="43" t="n">
        <f aca="false">ABS(E176-H176)</f>
        <v>151.586717518098</v>
      </c>
      <c r="J176" s="43" t="n">
        <f aca="false">ABS(G176-H176)</f>
        <v>192.413282481902</v>
      </c>
    </row>
    <row r="177" customFormat="false" ht="15" hidden="false" customHeight="false" outlineLevel="0" collapsed="false">
      <c r="B177" s="0" t="n">
        <f aca="false">B176-50</f>
        <v>55300</v>
      </c>
      <c r="C177" s="15" t="n">
        <f aca="false" t="array" ref="C177:C177">MATCH(MIN(ABS('LUT Implementation'!$F$9:$F$136-B177)),ABS('LUT Implementation'!$F$9:$F$136-B177),0)</f>
        <v>1</v>
      </c>
      <c r="D177" s="0" t="n">
        <f aca="false">INDEX('LUT Implementation'!$F$9:$F$136,C177)-INDEX('LUT Implementation'!$F$9:$F$136,C177+1)</f>
        <v>2627</v>
      </c>
      <c r="E177" s="0" t="n">
        <f aca="false">INDEX('LUT Implementation'!$C$9:$C$136,'Error plots'!C177)</f>
        <v>300</v>
      </c>
      <c r="F177" s="0" t="n">
        <f aca="false">TRUNC('LUT Implementation'!$C$4*(INDEX('LUT Implementation'!$F$9:$F$136,C177)-B177)/D177,0)</f>
        <v>-343</v>
      </c>
      <c r="G177" s="0" t="n">
        <f aca="false">E177+F177</f>
        <v>-43</v>
      </c>
      <c r="H177" s="34" t="n">
        <f aca="false">Theory!$D$5/(SIN(RADIANS(Theory!$D$7*360*(('LUT Implementation'!$C$3*B177)/1000000000))))</f>
        <v>148.543770945026</v>
      </c>
      <c r="I177" s="43" t="n">
        <f aca="false">ABS(E177-H177)</f>
        <v>151.456229054974</v>
      </c>
      <c r="J177" s="43" t="n">
        <f aca="false">ABS(G177-H177)</f>
        <v>191.543770945026</v>
      </c>
    </row>
    <row r="178" customFormat="false" ht="15" hidden="false" customHeight="false" outlineLevel="0" collapsed="false">
      <c r="B178" s="0" t="n">
        <f aca="false">B177-50</f>
        <v>55250</v>
      </c>
      <c r="C178" s="15" t="n">
        <f aca="false" t="array" ref="C178:C178">MATCH(MIN(ABS('LUT Implementation'!$F$9:$F$136-B178)),ABS('LUT Implementation'!$F$9:$F$136-B178),0)</f>
        <v>1</v>
      </c>
      <c r="D178" s="0" t="n">
        <f aca="false">INDEX('LUT Implementation'!$F$9:$F$136,C178)-INDEX('LUT Implementation'!$F$9:$F$136,C178+1)</f>
        <v>2627</v>
      </c>
      <c r="E178" s="0" t="n">
        <f aca="false">INDEX('LUT Implementation'!$C$9:$C$136,'Error plots'!C178)</f>
        <v>300</v>
      </c>
      <c r="F178" s="0" t="n">
        <f aca="false">TRUNC('LUT Implementation'!$C$4*(INDEX('LUT Implementation'!$F$9:$F$136,C178)-B178)/D178,0)</f>
        <v>-342</v>
      </c>
      <c r="G178" s="0" t="n">
        <f aca="false">E178+F178</f>
        <v>-42</v>
      </c>
      <c r="H178" s="34" t="n">
        <f aca="false">Theory!$D$5/(SIN(RADIANS(Theory!$D$7*360*(('LUT Implementation'!$C$3*B178)/1000000000))))</f>
        <v>148.674499063146</v>
      </c>
      <c r="I178" s="43" t="n">
        <f aca="false">ABS(E178-H178)</f>
        <v>151.325500936854</v>
      </c>
      <c r="J178" s="43" t="n">
        <f aca="false">ABS(G178-H178)</f>
        <v>190.674499063146</v>
      </c>
    </row>
    <row r="179" customFormat="false" ht="15" hidden="false" customHeight="false" outlineLevel="0" collapsed="false">
      <c r="B179" s="0" t="n">
        <f aca="false">B178-50</f>
        <v>55200</v>
      </c>
      <c r="C179" s="15" t="n">
        <f aca="false" t="array" ref="C179:C179">MATCH(MIN(ABS('LUT Implementation'!$F$9:$F$136-B179)),ABS('LUT Implementation'!$F$9:$F$136-B179),0)</f>
        <v>1</v>
      </c>
      <c r="D179" s="0" t="n">
        <f aca="false">INDEX('LUT Implementation'!$F$9:$F$136,C179)-INDEX('LUT Implementation'!$F$9:$F$136,C179+1)</f>
        <v>2627</v>
      </c>
      <c r="E179" s="0" t="n">
        <f aca="false">INDEX('LUT Implementation'!$C$9:$C$136,'Error plots'!C179)</f>
        <v>300</v>
      </c>
      <c r="F179" s="0" t="n">
        <f aca="false">TRUNC('LUT Implementation'!$C$4*(INDEX('LUT Implementation'!$F$9:$F$136,C179)-B179)/D179,0)</f>
        <v>-342</v>
      </c>
      <c r="G179" s="0" t="n">
        <f aca="false">E179+F179</f>
        <v>-42</v>
      </c>
      <c r="H179" s="34" t="n">
        <f aca="false">Theory!$D$5/(SIN(RADIANS(Theory!$D$7*360*(('LUT Implementation'!$C$3*B179)/1000000000))))</f>
        <v>148.805467487142</v>
      </c>
      <c r="I179" s="43" t="n">
        <f aca="false">ABS(E179-H179)</f>
        <v>151.194532512858</v>
      </c>
      <c r="J179" s="43" t="n">
        <f aca="false">ABS(G179-H179)</f>
        <v>190.805467487142</v>
      </c>
    </row>
    <row r="180" customFormat="false" ht="15" hidden="false" customHeight="false" outlineLevel="0" collapsed="false">
      <c r="B180" s="0" t="n">
        <f aca="false">B179-50</f>
        <v>55150</v>
      </c>
      <c r="C180" s="15" t="n">
        <f aca="false" t="array" ref="C180:C180">MATCH(MIN(ABS('LUT Implementation'!$F$9:$F$136-B180)),ABS('LUT Implementation'!$F$9:$F$136-B180),0)</f>
        <v>1</v>
      </c>
      <c r="D180" s="0" t="n">
        <f aca="false">INDEX('LUT Implementation'!$F$9:$F$136,C180)-INDEX('LUT Implementation'!$F$9:$F$136,C180+1)</f>
        <v>2627</v>
      </c>
      <c r="E180" s="0" t="n">
        <f aca="false">INDEX('LUT Implementation'!$C$9:$C$136,'Error plots'!C180)</f>
        <v>300</v>
      </c>
      <c r="F180" s="0" t="n">
        <f aca="false">TRUNC('LUT Implementation'!$C$4*(INDEX('LUT Implementation'!$F$9:$F$136,C180)-B180)/D180,0)</f>
        <v>-341</v>
      </c>
      <c r="G180" s="0" t="n">
        <f aca="false">E180+F180</f>
        <v>-41</v>
      </c>
      <c r="H180" s="34" t="n">
        <f aca="false">Theory!$D$5/(SIN(RADIANS(Theory!$D$7*360*(('LUT Implementation'!$C$3*B180)/1000000000))))</f>
        <v>148.936676870255</v>
      </c>
      <c r="I180" s="43" t="n">
        <f aca="false">ABS(E180-H180)</f>
        <v>151.063323129745</v>
      </c>
      <c r="J180" s="43" t="n">
        <f aca="false">ABS(G180-H180)</f>
        <v>189.936676870255</v>
      </c>
    </row>
    <row r="181" customFormat="false" ht="15" hidden="false" customHeight="false" outlineLevel="0" collapsed="false">
      <c r="B181" s="0" t="n">
        <f aca="false">B180-50</f>
        <v>55100</v>
      </c>
      <c r="C181" s="15" t="n">
        <f aca="false" t="array" ref="C181:C181">MATCH(MIN(ABS('LUT Implementation'!$F$9:$F$136-B181)),ABS('LUT Implementation'!$F$9:$F$136-B181),0)</f>
        <v>1</v>
      </c>
      <c r="D181" s="0" t="n">
        <f aca="false">INDEX('LUT Implementation'!$F$9:$F$136,C181)-INDEX('LUT Implementation'!$F$9:$F$136,C181+1)</f>
        <v>2627</v>
      </c>
      <c r="E181" s="0" t="n">
        <f aca="false">INDEX('LUT Implementation'!$C$9:$C$136,'Error plots'!C181)</f>
        <v>300</v>
      </c>
      <c r="F181" s="0" t="n">
        <f aca="false">TRUNC('LUT Implementation'!$C$4*(INDEX('LUT Implementation'!$F$9:$F$136,C181)-B181)/D181,0)</f>
        <v>-341</v>
      </c>
      <c r="G181" s="0" t="n">
        <f aca="false">E181+F181</f>
        <v>-41</v>
      </c>
      <c r="H181" s="34" t="n">
        <f aca="false">Theory!$D$5/(SIN(RADIANS(Theory!$D$7*360*(('LUT Implementation'!$C$3*B181)/1000000000))))</f>
        <v>149.068127868095</v>
      </c>
      <c r="I181" s="43" t="n">
        <f aca="false">ABS(E181-H181)</f>
        <v>150.931872131905</v>
      </c>
      <c r="J181" s="43" t="n">
        <f aca="false">ABS(G181-H181)</f>
        <v>190.068127868095</v>
      </c>
    </row>
    <row r="182" customFormat="false" ht="15" hidden="false" customHeight="false" outlineLevel="0" collapsed="false">
      <c r="B182" s="0" t="n">
        <f aca="false">B181-50</f>
        <v>55050</v>
      </c>
      <c r="C182" s="15" t="n">
        <f aca="false" t="array" ref="C182:C182">MATCH(MIN(ABS('LUT Implementation'!$F$9:$F$136-B182)),ABS('LUT Implementation'!$F$9:$F$136-B182),0)</f>
        <v>1</v>
      </c>
      <c r="D182" s="0" t="n">
        <f aca="false">INDEX('LUT Implementation'!$F$9:$F$136,C182)-INDEX('LUT Implementation'!$F$9:$F$136,C182+1)</f>
        <v>2627</v>
      </c>
      <c r="E182" s="0" t="n">
        <f aca="false">INDEX('LUT Implementation'!$C$9:$C$136,'Error plots'!C182)</f>
        <v>300</v>
      </c>
      <c r="F182" s="0" t="n">
        <f aca="false">TRUNC('LUT Implementation'!$C$4*(INDEX('LUT Implementation'!$F$9:$F$136,C182)-B182)/D182,0)</f>
        <v>-340</v>
      </c>
      <c r="G182" s="0" t="n">
        <f aca="false">E182+F182</f>
        <v>-40</v>
      </c>
      <c r="H182" s="34" t="n">
        <f aca="false">Theory!$D$5/(SIN(RADIANS(Theory!$D$7*360*(('LUT Implementation'!$C$3*B182)/1000000000))))</f>
        <v>149.199821138657</v>
      </c>
      <c r="I182" s="43" t="n">
        <f aca="false">ABS(E182-H182)</f>
        <v>150.800178861343</v>
      </c>
      <c r="J182" s="43" t="n">
        <f aca="false">ABS(G182-H182)</f>
        <v>189.199821138657</v>
      </c>
    </row>
    <row r="183" customFormat="false" ht="15" hidden="false" customHeight="false" outlineLevel="0" collapsed="false">
      <c r="B183" s="0" t="n">
        <f aca="false">B182-50</f>
        <v>55000</v>
      </c>
      <c r="C183" s="15" t="n">
        <f aca="false" t="array" ref="C183:C183">MATCH(MIN(ABS('LUT Implementation'!$F$9:$F$136-B183)),ABS('LUT Implementation'!$F$9:$F$136-B183),0)</f>
        <v>1</v>
      </c>
      <c r="D183" s="0" t="n">
        <f aca="false">INDEX('LUT Implementation'!$F$9:$F$136,C183)-INDEX('LUT Implementation'!$F$9:$F$136,C183+1)</f>
        <v>2627</v>
      </c>
      <c r="E183" s="0" t="n">
        <f aca="false">INDEX('LUT Implementation'!$C$9:$C$136,'Error plots'!C183)</f>
        <v>300</v>
      </c>
      <c r="F183" s="0" t="n">
        <f aca="false">TRUNC('LUT Implementation'!$C$4*(INDEX('LUT Implementation'!$F$9:$F$136,C183)-B183)/D183,0)</f>
        <v>-339</v>
      </c>
      <c r="G183" s="0" t="n">
        <f aca="false">E183+F183</f>
        <v>-39</v>
      </c>
      <c r="H183" s="34" t="n">
        <f aca="false">Theory!$D$5/(SIN(RADIANS(Theory!$D$7*360*(('LUT Implementation'!$C$3*B183)/1000000000))))</f>
        <v>149.331757342327</v>
      </c>
      <c r="I183" s="43" t="n">
        <f aca="false">ABS(E183-H183)</f>
        <v>150.668242657673</v>
      </c>
      <c r="J183" s="43" t="n">
        <f aca="false">ABS(G183-H183)</f>
        <v>188.331757342327</v>
      </c>
    </row>
    <row r="184" customFormat="false" ht="15" hidden="false" customHeight="false" outlineLevel="0" collapsed="false">
      <c r="B184" s="0" t="n">
        <f aca="false">B183-50</f>
        <v>54950</v>
      </c>
      <c r="C184" s="15" t="n">
        <f aca="false" t="array" ref="C184:C184">MATCH(MIN(ABS('LUT Implementation'!$F$9:$F$136-B184)),ABS('LUT Implementation'!$F$9:$F$136-B184),0)</f>
        <v>1</v>
      </c>
      <c r="D184" s="0" t="n">
        <f aca="false">INDEX('LUT Implementation'!$F$9:$F$136,C184)-INDEX('LUT Implementation'!$F$9:$F$136,C184+1)</f>
        <v>2627</v>
      </c>
      <c r="E184" s="0" t="n">
        <f aca="false">INDEX('LUT Implementation'!$C$9:$C$136,'Error plots'!C184)</f>
        <v>300</v>
      </c>
      <c r="F184" s="0" t="n">
        <f aca="false">TRUNC('LUT Implementation'!$C$4*(INDEX('LUT Implementation'!$F$9:$F$136,C184)-B184)/D184,0)</f>
        <v>-339</v>
      </c>
      <c r="G184" s="0" t="n">
        <f aca="false">E184+F184</f>
        <v>-39</v>
      </c>
      <c r="H184" s="34" t="n">
        <f aca="false">Theory!$D$5/(SIN(RADIANS(Theory!$D$7*360*(('LUT Implementation'!$C$3*B184)/1000000000))))</f>
        <v>149.463937141898</v>
      </c>
      <c r="I184" s="43" t="n">
        <f aca="false">ABS(E184-H184)</f>
        <v>150.536062858102</v>
      </c>
      <c r="J184" s="43" t="n">
        <f aca="false">ABS(G184-H184)</f>
        <v>188.463937141898</v>
      </c>
    </row>
    <row r="185" customFormat="false" ht="15" hidden="false" customHeight="false" outlineLevel="0" collapsed="false">
      <c r="B185" s="0" t="n">
        <f aca="false">B184-50</f>
        <v>54900</v>
      </c>
      <c r="C185" s="15" t="n">
        <f aca="false" t="array" ref="C185:C185">MATCH(MIN(ABS('LUT Implementation'!$F$9:$F$136-B185)),ABS('LUT Implementation'!$F$9:$F$136-B185),0)</f>
        <v>1</v>
      </c>
      <c r="D185" s="0" t="n">
        <f aca="false">INDEX('LUT Implementation'!$F$9:$F$136,C185)-INDEX('LUT Implementation'!$F$9:$F$136,C185+1)</f>
        <v>2627</v>
      </c>
      <c r="E185" s="0" t="n">
        <f aca="false">INDEX('LUT Implementation'!$C$9:$C$136,'Error plots'!C185)</f>
        <v>300</v>
      </c>
      <c r="F185" s="0" t="n">
        <f aca="false">TRUNC('LUT Implementation'!$C$4*(INDEX('LUT Implementation'!$F$9:$F$136,C185)-B185)/D185,0)</f>
        <v>-338</v>
      </c>
      <c r="G185" s="0" t="n">
        <f aca="false">E185+F185</f>
        <v>-38</v>
      </c>
      <c r="H185" s="34" t="n">
        <f aca="false">Theory!$D$5/(SIN(RADIANS(Theory!$D$7*360*(('LUT Implementation'!$C$3*B185)/1000000000))))</f>
        <v>149.596361202574</v>
      </c>
      <c r="I185" s="43" t="n">
        <f aca="false">ABS(E185-H185)</f>
        <v>150.403638797426</v>
      </c>
      <c r="J185" s="43" t="n">
        <f aca="false">ABS(G185-H185)</f>
        <v>187.596361202574</v>
      </c>
    </row>
    <row r="186" customFormat="false" ht="15" hidden="false" customHeight="false" outlineLevel="0" collapsed="false">
      <c r="B186" s="0" t="n">
        <f aca="false">B185-50</f>
        <v>54850</v>
      </c>
      <c r="C186" s="15" t="n">
        <f aca="false" t="array" ref="C186:C186">MATCH(MIN(ABS('LUT Implementation'!$F$9:$F$136-B186)),ABS('LUT Implementation'!$F$9:$F$136-B186),0)</f>
        <v>1</v>
      </c>
      <c r="D186" s="0" t="n">
        <f aca="false">INDEX('LUT Implementation'!$F$9:$F$136,C186)-INDEX('LUT Implementation'!$F$9:$F$136,C186+1)</f>
        <v>2627</v>
      </c>
      <c r="E186" s="0" t="n">
        <f aca="false">INDEX('LUT Implementation'!$C$9:$C$136,'Error plots'!C186)</f>
        <v>300</v>
      </c>
      <c r="F186" s="0" t="n">
        <f aca="false">TRUNC('LUT Implementation'!$C$4*(INDEX('LUT Implementation'!$F$9:$F$136,C186)-B186)/D186,0)</f>
        <v>-338</v>
      </c>
      <c r="G186" s="0" t="n">
        <f aca="false">E186+F186</f>
        <v>-38</v>
      </c>
      <c r="H186" s="34" t="n">
        <f aca="false">Theory!$D$5/(SIN(RADIANS(Theory!$D$7*360*(('LUT Implementation'!$C$3*B186)/1000000000))))</f>
        <v>149.729030191988</v>
      </c>
      <c r="I186" s="43" t="n">
        <f aca="false">ABS(E186-H186)</f>
        <v>150.270969808012</v>
      </c>
      <c r="J186" s="43" t="n">
        <f aca="false">ABS(G186-H186)</f>
        <v>187.729030191988</v>
      </c>
    </row>
    <row r="187" customFormat="false" ht="15" hidden="false" customHeight="false" outlineLevel="0" collapsed="false">
      <c r="B187" s="0" t="n">
        <f aca="false">B186-50</f>
        <v>54800</v>
      </c>
      <c r="C187" s="15" t="n">
        <f aca="false" t="array" ref="C187:C187">MATCH(MIN(ABS('LUT Implementation'!$F$9:$F$136-B187)),ABS('LUT Implementation'!$F$9:$F$136-B187),0)</f>
        <v>1</v>
      </c>
      <c r="D187" s="0" t="n">
        <f aca="false">INDEX('LUT Implementation'!$F$9:$F$136,C187)-INDEX('LUT Implementation'!$F$9:$F$136,C187+1)</f>
        <v>2627</v>
      </c>
      <c r="E187" s="0" t="n">
        <f aca="false">INDEX('LUT Implementation'!$C$9:$C$136,'Error plots'!C187)</f>
        <v>300</v>
      </c>
      <c r="F187" s="0" t="n">
        <f aca="false">TRUNC('LUT Implementation'!$C$4*(INDEX('LUT Implementation'!$F$9:$F$136,C187)-B187)/D187,0)</f>
        <v>-337</v>
      </c>
      <c r="G187" s="0" t="n">
        <f aca="false">E187+F187</f>
        <v>-37</v>
      </c>
      <c r="H187" s="34" t="n">
        <f aca="false">Theory!$D$5/(SIN(RADIANS(Theory!$D$7*360*(('LUT Implementation'!$C$3*B187)/1000000000))))</f>
        <v>149.861944780208</v>
      </c>
      <c r="I187" s="43" t="n">
        <f aca="false">ABS(E187-H187)</f>
        <v>150.138055219792</v>
      </c>
      <c r="J187" s="43" t="n">
        <f aca="false">ABS(G187-H187)</f>
        <v>186.861944780208</v>
      </c>
    </row>
    <row r="188" customFormat="false" ht="15" hidden="false" customHeight="false" outlineLevel="0" collapsed="false">
      <c r="B188" s="0" t="n">
        <f aca="false">B187-50</f>
        <v>54750</v>
      </c>
      <c r="C188" s="15" t="n">
        <f aca="false" t="array" ref="C188:C188">MATCH(MIN(ABS('LUT Implementation'!$F$9:$F$136-B188)),ABS('LUT Implementation'!$F$9:$F$136-B188),0)</f>
        <v>1</v>
      </c>
      <c r="D188" s="0" t="n">
        <f aca="false">INDEX('LUT Implementation'!$F$9:$F$136,C188)-INDEX('LUT Implementation'!$F$9:$F$136,C188+1)</f>
        <v>2627</v>
      </c>
      <c r="E188" s="0" t="n">
        <f aca="false">INDEX('LUT Implementation'!$C$9:$C$136,'Error plots'!C188)</f>
        <v>300</v>
      </c>
      <c r="F188" s="0" t="n">
        <f aca="false">TRUNC('LUT Implementation'!$C$4*(INDEX('LUT Implementation'!$F$9:$F$136,C188)-B188)/D188,0)</f>
        <v>-336</v>
      </c>
      <c r="G188" s="0" t="n">
        <f aca="false">E188+F188</f>
        <v>-36</v>
      </c>
      <c r="H188" s="34" t="n">
        <f aca="false">Theory!$D$5/(SIN(RADIANS(Theory!$D$7*360*(('LUT Implementation'!$C$3*B188)/1000000000))))</f>
        <v>149.995105639751</v>
      </c>
      <c r="I188" s="43" t="n">
        <f aca="false">ABS(E188-H188)</f>
        <v>150.004894360249</v>
      </c>
      <c r="J188" s="43" t="n">
        <f aca="false">ABS(G188-H188)</f>
        <v>185.995105639751</v>
      </c>
    </row>
    <row r="189" customFormat="false" ht="15" hidden="false" customHeight="false" outlineLevel="0" collapsed="false">
      <c r="B189" s="0" t="n">
        <f aca="false">B188-50</f>
        <v>54700</v>
      </c>
      <c r="C189" s="15" t="n">
        <f aca="false" t="array" ref="C189:C189">MATCH(MIN(ABS('LUT Implementation'!$F$9:$F$136-B189)),ABS('LUT Implementation'!$F$9:$F$136-B189),0)</f>
        <v>1</v>
      </c>
      <c r="D189" s="0" t="n">
        <f aca="false">INDEX('LUT Implementation'!$F$9:$F$136,C189)-INDEX('LUT Implementation'!$F$9:$F$136,C189+1)</f>
        <v>2627</v>
      </c>
      <c r="E189" s="0" t="n">
        <f aca="false">INDEX('LUT Implementation'!$C$9:$C$136,'Error plots'!C189)</f>
        <v>300</v>
      </c>
      <c r="F189" s="0" t="n">
        <f aca="false">TRUNC('LUT Implementation'!$C$4*(INDEX('LUT Implementation'!$F$9:$F$136,C189)-B189)/D189,0)</f>
        <v>-336</v>
      </c>
      <c r="G189" s="0" t="n">
        <f aca="false">E189+F189</f>
        <v>-36</v>
      </c>
      <c r="H189" s="34" t="n">
        <f aca="false">Theory!$D$5/(SIN(RADIANS(Theory!$D$7*360*(('LUT Implementation'!$C$3*B189)/1000000000))))</f>
        <v>150.128513445593</v>
      </c>
      <c r="I189" s="43" t="n">
        <f aca="false">ABS(E189-H189)</f>
        <v>149.871486554407</v>
      </c>
      <c r="J189" s="43" t="n">
        <f aca="false">ABS(G189-H189)</f>
        <v>186.128513445593</v>
      </c>
    </row>
    <row r="190" customFormat="false" ht="15" hidden="false" customHeight="false" outlineLevel="0" collapsed="false">
      <c r="B190" s="0" t="n">
        <f aca="false">B189-50</f>
        <v>54650</v>
      </c>
      <c r="C190" s="15" t="n">
        <f aca="false" t="array" ref="C190:C190">MATCH(MIN(ABS('LUT Implementation'!$F$9:$F$136-B190)),ABS('LUT Implementation'!$F$9:$F$136-B190),0)</f>
        <v>1</v>
      </c>
      <c r="D190" s="0" t="n">
        <f aca="false">INDEX('LUT Implementation'!$F$9:$F$136,C190)-INDEX('LUT Implementation'!$F$9:$F$136,C190+1)</f>
        <v>2627</v>
      </c>
      <c r="E190" s="0" t="n">
        <f aca="false">INDEX('LUT Implementation'!$C$9:$C$136,'Error plots'!C190)</f>
        <v>300</v>
      </c>
      <c r="F190" s="0" t="n">
        <f aca="false">TRUNC('LUT Implementation'!$C$4*(INDEX('LUT Implementation'!$F$9:$F$136,C190)-B190)/D190,0)</f>
        <v>-335</v>
      </c>
      <c r="G190" s="0" t="n">
        <f aca="false">E190+F190</f>
        <v>-35</v>
      </c>
      <c r="H190" s="34" t="n">
        <f aca="false">Theory!$D$5/(SIN(RADIANS(Theory!$D$7*360*(('LUT Implementation'!$C$3*B190)/1000000000))))</f>
        <v>150.262168875181</v>
      </c>
      <c r="I190" s="43" t="n">
        <f aca="false">ABS(E190-H190)</f>
        <v>149.737831124819</v>
      </c>
      <c r="J190" s="43" t="n">
        <f aca="false">ABS(G190-H190)</f>
        <v>185.262168875181</v>
      </c>
    </row>
    <row r="191" customFormat="false" ht="15" hidden="false" customHeight="false" outlineLevel="0" collapsed="false">
      <c r="B191" s="0" t="n">
        <f aca="false">B190-50</f>
        <v>54600</v>
      </c>
      <c r="C191" s="15" t="n">
        <f aca="false" t="array" ref="C191:C191">MATCH(MIN(ABS('LUT Implementation'!$F$9:$F$136-B191)),ABS('LUT Implementation'!$F$9:$F$136-B191),0)</f>
        <v>1</v>
      </c>
      <c r="D191" s="0" t="n">
        <f aca="false">INDEX('LUT Implementation'!$F$9:$F$136,C191)-INDEX('LUT Implementation'!$F$9:$F$136,C191+1)</f>
        <v>2627</v>
      </c>
      <c r="E191" s="0" t="n">
        <f aca="false">INDEX('LUT Implementation'!$C$9:$C$136,'Error plots'!C191)</f>
        <v>300</v>
      </c>
      <c r="F191" s="0" t="n">
        <f aca="false">TRUNC('LUT Implementation'!$C$4*(INDEX('LUT Implementation'!$F$9:$F$136,C191)-B191)/D191,0)</f>
        <v>-335</v>
      </c>
      <c r="G191" s="0" t="n">
        <f aca="false">E191+F191</f>
        <v>-35</v>
      </c>
      <c r="H191" s="34" t="n">
        <f aca="false">Theory!$D$5/(SIN(RADIANS(Theory!$D$7*360*(('LUT Implementation'!$C$3*B191)/1000000000))))</f>
        <v>150.396072608443</v>
      </c>
      <c r="I191" s="43" t="n">
        <f aca="false">ABS(E191-H191)</f>
        <v>149.603927391557</v>
      </c>
      <c r="J191" s="43" t="n">
        <f aca="false">ABS(G191-H191)</f>
        <v>185.396072608443</v>
      </c>
    </row>
    <row r="192" customFormat="false" ht="15" hidden="false" customHeight="false" outlineLevel="0" collapsed="false">
      <c r="B192" s="0" t="n">
        <f aca="false">B191-50</f>
        <v>54550</v>
      </c>
      <c r="C192" s="15" t="n">
        <f aca="false" t="array" ref="C192:C192">MATCH(MIN(ABS('LUT Implementation'!$F$9:$F$136-B192)),ABS('LUT Implementation'!$F$9:$F$136-B192),0)</f>
        <v>1</v>
      </c>
      <c r="D192" s="0" t="n">
        <f aca="false">INDEX('LUT Implementation'!$F$9:$F$136,C192)-INDEX('LUT Implementation'!$F$9:$F$136,C192+1)</f>
        <v>2627</v>
      </c>
      <c r="E192" s="0" t="n">
        <f aca="false">INDEX('LUT Implementation'!$C$9:$C$136,'Error plots'!C192)</f>
        <v>300</v>
      </c>
      <c r="F192" s="0" t="n">
        <f aca="false">TRUNC('LUT Implementation'!$C$4*(INDEX('LUT Implementation'!$F$9:$F$136,C192)-B192)/D192,0)</f>
        <v>-334</v>
      </c>
      <c r="G192" s="0" t="n">
        <f aca="false">E192+F192</f>
        <v>-34</v>
      </c>
      <c r="H192" s="34" t="n">
        <f aca="false">Theory!$D$5/(SIN(RADIANS(Theory!$D$7*360*(('LUT Implementation'!$C$3*B192)/1000000000))))</f>
        <v>150.530225327801</v>
      </c>
      <c r="I192" s="43" t="n">
        <f aca="false">ABS(E192-H192)</f>
        <v>149.469774672199</v>
      </c>
      <c r="J192" s="43" t="n">
        <f aca="false">ABS(G192-H192)</f>
        <v>184.530225327801</v>
      </c>
    </row>
    <row r="193" customFormat="false" ht="15" hidden="false" customHeight="false" outlineLevel="0" collapsed="false">
      <c r="B193" s="0" t="n">
        <f aca="false">B192-50</f>
        <v>54500</v>
      </c>
      <c r="C193" s="15" t="n">
        <f aca="false" t="array" ref="C193:C193">MATCH(MIN(ABS('LUT Implementation'!$F$9:$F$136-B193)),ABS('LUT Implementation'!$F$9:$F$136-B193),0)</f>
        <v>1</v>
      </c>
      <c r="D193" s="0" t="n">
        <f aca="false">INDEX('LUT Implementation'!$F$9:$F$136,C193)-INDEX('LUT Implementation'!$F$9:$F$136,C193+1)</f>
        <v>2627</v>
      </c>
      <c r="E193" s="0" t="n">
        <f aca="false">INDEX('LUT Implementation'!$C$9:$C$136,'Error plots'!C193)</f>
        <v>300</v>
      </c>
      <c r="F193" s="0" t="n">
        <f aca="false">TRUNC('LUT Implementation'!$C$4*(INDEX('LUT Implementation'!$F$9:$F$136,C193)-B193)/D193,0)</f>
        <v>-333</v>
      </c>
      <c r="G193" s="0" t="n">
        <f aca="false">E193+F193</f>
        <v>-33</v>
      </c>
      <c r="H193" s="34" t="n">
        <f aca="false">Theory!$D$5/(SIN(RADIANS(Theory!$D$7*360*(('LUT Implementation'!$C$3*B193)/1000000000))))</f>
        <v>150.664627718182</v>
      </c>
      <c r="I193" s="43" t="n">
        <f aca="false">ABS(E193-H193)</f>
        <v>149.335372281818</v>
      </c>
      <c r="J193" s="43" t="n">
        <f aca="false">ABS(G193-H193)</f>
        <v>183.664627718182</v>
      </c>
    </row>
    <row r="194" customFormat="false" ht="15" hidden="false" customHeight="false" outlineLevel="0" collapsed="false">
      <c r="B194" s="0" t="n">
        <f aca="false">B193-50</f>
        <v>54450</v>
      </c>
      <c r="C194" s="15" t="n">
        <f aca="false" t="array" ref="C194:C194">MATCH(MIN(ABS('LUT Implementation'!$F$9:$F$136-B194)),ABS('LUT Implementation'!$F$9:$F$136-B194),0)</f>
        <v>1</v>
      </c>
      <c r="D194" s="0" t="n">
        <f aca="false">INDEX('LUT Implementation'!$F$9:$F$136,C194)-INDEX('LUT Implementation'!$F$9:$F$136,C194+1)</f>
        <v>2627</v>
      </c>
      <c r="E194" s="0" t="n">
        <f aca="false">INDEX('LUT Implementation'!$C$9:$C$136,'Error plots'!C194)</f>
        <v>300</v>
      </c>
      <c r="F194" s="0" t="n">
        <f aca="false">TRUNC('LUT Implementation'!$C$4*(INDEX('LUT Implementation'!$F$9:$F$136,C194)-B194)/D194,0)</f>
        <v>-333</v>
      </c>
      <c r="G194" s="0" t="n">
        <f aca="false">E194+F194</f>
        <v>-33</v>
      </c>
      <c r="H194" s="34" t="n">
        <f aca="false">Theory!$D$5/(SIN(RADIANS(Theory!$D$7*360*(('LUT Implementation'!$C$3*B194)/1000000000))))</f>
        <v>150.799280467028</v>
      </c>
      <c r="I194" s="43" t="n">
        <f aca="false">ABS(E194-H194)</f>
        <v>149.200719532972</v>
      </c>
      <c r="J194" s="43" t="n">
        <f aca="false">ABS(G194-H194)</f>
        <v>183.799280467028</v>
      </c>
    </row>
    <row r="195" customFormat="false" ht="15" hidden="false" customHeight="false" outlineLevel="0" collapsed="false">
      <c r="B195" s="0" t="n">
        <f aca="false">B194-50</f>
        <v>54400</v>
      </c>
      <c r="C195" s="15" t="n">
        <f aca="false" t="array" ref="C195:C195">MATCH(MIN(ABS('LUT Implementation'!$F$9:$F$136-B195)),ABS('LUT Implementation'!$F$9:$F$136-B195),0)</f>
        <v>1</v>
      </c>
      <c r="D195" s="0" t="n">
        <f aca="false">INDEX('LUT Implementation'!$F$9:$F$136,C195)-INDEX('LUT Implementation'!$F$9:$F$136,C195+1)</f>
        <v>2627</v>
      </c>
      <c r="E195" s="0" t="n">
        <f aca="false">INDEX('LUT Implementation'!$C$9:$C$136,'Error plots'!C195)</f>
        <v>300</v>
      </c>
      <c r="F195" s="0" t="n">
        <f aca="false">TRUNC('LUT Implementation'!$C$4*(INDEX('LUT Implementation'!$F$9:$F$136,C195)-B195)/D195,0)</f>
        <v>-332</v>
      </c>
      <c r="G195" s="0" t="n">
        <f aca="false">E195+F195</f>
        <v>-32</v>
      </c>
      <c r="H195" s="34" t="n">
        <f aca="false">Theory!$D$5/(SIN(RADIANS(Theory!$D$7*360*(('LUT Implementation'!$C$3*B195)/1000000000))))</f>
        <v>150.934184264308</v>
      </c>
      <c r="I195" s="43" t="n">
        <f aca="false">ABS(E195-H195)</f>
        <v>149.065815735692</v>
      </c>
      <c r="J195" s="43" t="n">
        <f aca="false">ABS(G195-H195)</f>
        <v>182.934184264308</v>
      </c>
    </row>
    <row r="196" customFormat="false" ht="15" hidden="false" customHeight="false" outlineLevel="0" collapsed="false">
      <c r="B196" s="0" t="n">
        <f aca="false">B195-50</f>
        <v>54350</v>
      </c>
      <c r="C196" s="15" t="n">
        <f aca="false" t="array" ref="C196:C196">MATCH(MIN(ABS('LUT Implementation'!$F$9:$F$136-B196)),ABS('LUT Implementation'!$F$9:$F$136-B196),0)</f>
        <v>1</v>
      </c>
      <c r="D196" s="0" t="n">
        <f aca="false">INDEX('LUT Implementation'!$F$9:$F$136,C196)-INDEX('LUT Implementation'!$F$9:$F$136,C196+1)</f>
        <v>2627</v>
      </c>
      <c r="E196" s="0" t="n">
        <f aca="false">INDEX('LUT Implementation'!$C$9:$C$136,'Error plots'!C196)</f>
        <v>300</v>
      </c>
      <c r="F196" s="0" t="n">
        <f aca="false">TRUNC('LUT Implementation'!$C$4*(INDEX('LUT Implementation'!$F$9:$F$136,C196)-B196)/D196,0)</f>
        <v>-331</v>
      </c>
      <c r="G196" s="0" t="n">
        <f aca="false">E196+F196</f>
        <v>-31</v>
      </c>
      <c r="H196" s="34" t="n">
        <f aca="false">Theory!$D$5/(SIN(RADIANS(Theory!$D$7*360*(('LUT Implementation'!$C$3*B196)/1000000000))))</f>
        <v>151.069339802534</v>
      </c>
      <c r="I196" s="43" t="n">
        <f aca="false">ABS(E196-H196)</f>
        <v>148.930660197466</v>
      </c>
      <c r="J196" s="43" t="n">
        <f aca="false">ABS(G196-H196)</f>
        <v>182.069339802534</v>
      </c>
    </row>
    <row r="197" customFormat="false" ht="15" hidden="false" customHeight="false" outlineLevel="0" collapsed="false">
      <c r="B197" s="0" t="n">
        <f aca="false">B196-50</f>
        <v>54300</v>
      </c>
      <c r="C197" s="15" t="n">
        <f aca="false" t="array" ref="C197:C197">MATCH(MIN(ABS('LUT Implementation'!$F$9:$F$136-B197)),ABS('LUT Implementation'!$F$9:$F$136-B197),0)</f>
        <v>1</v>
      </c>
      <c r="D197" s="0" t="n">
        <f aca="false">INDEX('LUT Implementation'!$F$9:$F$136,C197)-INDEX('LUT Implementation'!$F$9:$F$136,C197+1)</f>
        <v>2627</v>
      </c>
      <c r="E197" s="0" t="n">
        <f aca="false">INDEX('LUT Implementation'!$C$9:$C$136,'Error plots'!C197)</f>
        <v>300</v>
      </c>
      <c r="F197" s="0" t="n">
        <f aca="false">TRUNC('LUT Implementation'!$C$4*(INDEX('LUT Implementation'!$F$9:$F$136,C197)-B197)/D197,0)</f>
        <v>-331</v>
      </c>
      <c r="G197" s="0" t="n">
        <f aca="false">E197+F197</f>
        <v>-31</v>
      </c>
      <c r="H197" s="34" t="n">
        <f aca="false">Theory!$D$5/(SIN(RADIANS(Theory!$D$7*360*(('LUT Implementation'!$C$3*B197)/1000000000))))</f>
        <v>151.204747776765</v>
      </c>
      <c r="I197" s="43" t="n">
        <f aca="false">ABS(E197-H197)</f>
        <v>148.795252223235</v>
      </c>
      <c r="J197" s="43" t="n">
        <f aca="false">ABS(G197-H197)</f>
        <v>182.204747776765</v>
      </c>
    </row>
    <row r="198" customFormat="false" ht="15" hidden="false" customHeight="false" outlineLevel="0" collapsed="false">
      <c r="B198" s="0" t="n">
        <f aca="false">B197-50</f>
        <v>54250</v>
      </c>
      <c r="C198" s="15" t="n">
        <f aca="false" t="array" ref="C198:C198">MATCH(MIN(ABS('LUT Implementation'!$F$9:$F$136-B198)),ABS('LUT Implementation'!$F$9:$F$136-B198),0)</f>
        <v>1</v>
      </c>
      <c r="D198" s="0" t="n">
        <f aca="false">INDEX('LUT Implementation'!$F$9:$F$136,C198)-INDEX('LUT Implementation'!$F$9:$F$136,C198+1)</f>
        <v>2627</v>
      </c>
      <c r="E198" s="0" t="n">
        <f aca="false">INDEX('LUT Implementation'!$C$9:$C$136,'Error plots'!C198)</f>
        <v>300</v>
      </c>
      <c r="F198" s="0" t="n">
        <f aca="false">TRUNC('LUT Implementation'!$C$4*(INDEX('LUT Implementation'!$F$9:$F$136,C198)-B198)/D198,0)</f>
        <v>-330</v>
      </c>
      <c r="G198" s="0" t="n">
        <f aca="false">E198+F198</f>
        <v>-30</v>
      </c>
      <c r="H198" s="34" t="n">
        <f aca="false">Theory!$D$5/(SIN(RADIANS(Theory!$D$7*360*(('LUT Implementation'!$C$3*B198)/1000000000))))</f>
        <v>151.340408884624</v>
      </c>
      <c r="I198" s="43" t="n">
        <f aca="false">ABS(E198-H198)</f>
        <v>148.659591115376</v>
      </c>
      <c r="J198" s="43" t="n">
        <f aca="false">ABS(G198-H198)</f>
        <v>181.340408884624</v>
      </c>
    </row>
    <row r="199" customFormat="false" ht="15" hidden="false" customHeight="false" outlineLevel="0" collapsed="false">
      <c r="B199" s="0" t="n">
        <f aca="false">B198-50</f>
        <v>54200</v>
      </c>
      <c r="C199" s="15" t="n">
        <f aca="false" t="array" ref="C199:C199">MATCH(MIN(ABS('LUT Implementation'!$F$9:$F$136-B199)),ABS('LUT Implementation'!$F$9:$F$136-B199),0)</f>
        <v>1</v>
      </c>
      <c r="D199" s="0" t="n">
        <f aca="false">INDEX('LUT Implementation'!$F$9:$F$136,C199)-INDEX('LUT Implementation'!$F$9:$F$136,C199+1)</f>
        <v>2627</v>
      </c>
      <c r="E199" s="0" t="n">
        <f aca="false">INDEX('LUT Implementation'!$C$9:$C$136,'Error plots'!C199)</f>
        <v>300</v>
      </c>
      <c r="F199" s="0" t="n">
        <f aca="false">TRUNC('LUT Implementation'!$C$4*(INDEX('LUT Implementation'!$F$9:$F$136,C199)-B199)/D199,0)</f>
        <v>-330</v>
      </c>
      <c r="G199" s="0" t="n">
        <f aca="false">E199+F199</f>
        <v>-30</v>
      </c>
      <c r="H199" s="34" t="n">
        <f aca="false">Theory!$D$5/(SIN(RADIANS(Theory!$D$7*360*(('LUT Implementation'!$C$3*B199)/1000000000))))</f>
        <v>151.47632382631</v>
      </c>
      <c r="I199" s="43" t="n">
        <f aca="false">ABS(E199-H199)</f>
        <v>148.52367617369</v>
      </c>
      <c r="J199" s="43" t="n">
        <f aca="false">ABS(G199-H199)</f>
        <v>181.47632382631</v>
      </c>
    </row>
    <row r="200" customFormat="false" ht="15" hidden="false" customHeight="false" outlineLevel="0" collapsed="false">
      <c r="B200" s="0" t="n">
        <f aca="false">B199-50</f>
        <v>54150</v>
      </c>
      <c r="C200" s="15" t="n">
        <f aca="false" t="array" ref="C200:C200">MATCH(MIN(ABS('LUT Implementation'!$F$9:$F$136-B200)),ABS('LUT Implementation'!$F$9:$F$136-B200),0)</f>
        <v>1</v>
      </c>
      <c r="D200" s="0" t="n">
        <f aca="false">INDEX('LUT Implementation'!$F$9:$F$136,C200)-INDEX('LUT Implementation'!$F$9:$F$136,C200+1)</f>
        <v>2627</v>
      </c>
      <c r="E200" s="0" t="n">
        <f aca="false">INDEX('LUT Implementation'!$C$9:$C$136,'Error plots'!C200)</f>
        <v>300</v>
      </c>
      <c r="F200" s="0" t="n">
        <f aca="false">TRUNC('LUT Implementation'!$C$4*(INDEX('LUT Implementation'!$F$9:$F$136,C200)-B200)/D200,0)</f>
        <v>-329</v>
      </c>
      <c r="G200" s="0" t="n">
        <f aca="false">E200+F200</f>
        <v>-29</v>
      </c>
      <c r="H200" s="34" t="n">
        <f aca="false">Theory!$D$5/(SIN(RADIANS(Theory!$D$7*360*(('LUT Implementation'!$C$3*B200)/1000000000))))</f>
        <v>151.612493304608</v>
      </c>
      <c r="I200" s="43" t="n">
        <f aca="false">ABS(E200-H200)</f>
        <v>148.387506695392</v>
      </c>
      <c r="J200" s="43" t="n">
        <f aca="false">ABS(G200-H200)</f>
        <v>180.612493304608</v>
      </c>
    </row>
    <row r="201" customFormat="false" ht="15" hidden="false" customHeight="false" outlineLevel="0" collapsed="false">
      <c r="B201" s="0" t="n">
        <f aca="false">B200-50</f>
        <v>54100</v>
      </c>
      <c r="C201" s="15" t="n">
        <f aca="false" t="array" ref="C201:C201">MATCH(MIN(ABS('LUT Implementation'!$F$9:$F$136-B201)),ABS('LUT Implementation'!$F$9:$F$136-B201),0)</f>
        <v>1</v>
      </c>
      <c r="D201" s="0" t="n">
        <f aca="false">INDEX('LUT Implementation'!$F$9:$F$136,C201)-INDEX('LUT Implementation'!$F$9:$F$136,C201+1)</f>
        <v>2627</v>
      </c>
      <c r="E201" s="0" t="n">
        <f aca="false">INDEX('LUT Implementation'!$C$9:$C$136,'Error plots'!C201)</f>
        <v>300</v>
      </c>
      <c r="F201" s="0" t="n">
        <f aca="false">TRUNC('LUT Implementation'!$C$4*(INDEX('LUT Implementation'!$F$9:$F$136,C201)-B201)/D201,0)</f>
        <v>-328</v>
      </c>
      <c r="G201" s="0" t="n">
        <f aca="false">E201+F201</f>
        <v>-28</v>
      </c>
      <c r="H201" s="34" t="n">
        <f aca="false">Theory!$D$5/(SIN(RADIANS(Theory!$D$7*360*(('LUT Implementation'!$C$3*B201)/1000000000))))</f>
        <v>151.7489180249</v>
      </c>
      <c r="I201" s="43" t="n">
        <f aca="false">ABS(E201-H201)</f>
        <v>148.2510819751</v>
      </c>
      <c r="J201" s="43" t="n">
        <f aca="false">ABS(G201-H201)</f>
        <v>179.7489180249</v>
      </c>
    </row>
    <row r="202" customFormat="false" ht="15" hidden="false" customHeight="false" outlineLevel="0" collapsed="false">
      <c r="B202" s="0" t="n">
        <f aca="false">B201-50</f>
        <v>54050</v>
      </c>
      <c r="C202" s="15" t="n">
        <f aca="false" t="array" ref="C202:C202">MATCH(MIN(ABS('LUT Implementation'!$F$9:$F$136-B202)),ABS('LUT Implementation'!$F$9:$F$136-B202),0)</f>
        <v>1</v>
      </c>
      <c r="D202" s="0" t="n">
        <f aca="false">INDEX('LUT Implementation'!$F$9:$F$136,C202)-INDEX('LUT Implementation'!$F$9:$F$136,C202+1)</f>
        <v>2627</v>
      </c>
      <c r="E202" s="0" t="n">
        <f aca="false">INDEX('LUT Implementation'!$C$9:$C$136,'Error plots'!C202)</f>
        <v>300</v>
      </c>
      <c r="F202" s="0" t="n">
        <f aca="false">TRUNC('LUT Implementation'!$C$4*(INDEX('LUT Implementation'!$F$9:$F$136,C202)-B202)/D202,0)</f>
        <v>-328</v>
      </c>
      <c r="G202" s="0" t="n">
        <f aca="false">E202+F202</f>
        <v>-28</v>
      </c>
      <c r="H202" s="34" t="n">
        <f aca="false">Theory!$D$5/(SIN(RADIANS(Theory!$D$7*360*(('LUT Implementation'!$C$3*B202)/1000000000))))</f>
        <v>151.885598695179</v>
      </c>
      <c r="I202" s="43" t="n">
        <f aca="false">ABS(E202-H202)</f>
        <v>148.114401304821</v>
      </c>
      <c r="J202" s="43" t="n">
        <f aca="false">ABS(G202-H202)</f>
        <v>179.885598695179</v>
      </c>
    </row>
    <row r="203" customFormat="false" ht="15" hidden="false" customHeight="false" outlineLevel="0" collapsed="false">
      <c r="B203" s="0" t="n">
        <f aca="false">B202-50</f>
        <v>54000</v>
      </c>
      <c r="C203" s="15" t="n">
        <f aca="false" t="array" ref="C203:C203">MATCH(MIN(ABS('LUT Implementation'!$F$9:$F$136-B203)),ABS('LUT Implementation'!$F$9:$F$136-B203),0)</f>
        <v>1</v>
      </c>
      <c r="D203" s="0" t="n">
        <f aca="false">INDEX('LUT Implementation'!$F$9:$F$136,C203)-INDEX('LUT Implementation'!$F$9:$F$136,C203+1)</f>
        <v>2627</v>
      </c>
      <c r="E203" s="0" t="n">
        <f aca="false">INDEX('LUT Implementation'!$C$9:$C$136,'Error plots'!C203)</f>
        <v>300</v>
      </c>
      <c r="F203" s="0" t="n">
        <f aca="false">TRUNC('LUT Implementation'!$C$4*(INDEX('LUT Implementation'!$F$9:$F$136,C203)-B203)/D203,0)</f>
        <v>-327</v>
      </c>
      <c r="G203" s="0" t="n">
        <f aca="false">E203+F203</f>
        <v>-27</v>
      </c>
      <c r="H203" s="34" t="n">
        <f aca="false">Theory!$D$5/(SIN(RADIANS(Theory!$D$7*360*(('LUT Implementation'!$C$3*B203)/1000000000))))</f>
        <v>152.022536026062</v>
      </c>
      <c r="I203" s="43" t="n">
        <f aca="false">ABS(E203-H203)</f>
        <v>147.977463973938</v>
      </c>
      <c r="J203" s="43" t="n">
        <f aca="false">ABS(G203-H203)</f>
        <v>179.022536026062</v>
      </c>
    </row>
    <row r="204" customFormat="false" ht="15" hidden="false" customHeight="false" outlineLevel="0" collapsed="false">
      <c r="B204" s="0" t="n">
        <f aca="false">B203-50</f>
        <v>53950</v>
      </c>
      <c r="C204" s="15" t="n">
        <f aca="false" t="array" ref="C204:C204">MATCH(MIN(ABS('LUT Implementation'!$F$9:$F$136-B204)),ABS('LUT Implementation'!$F$9:$F$136-B204),0)</f>
        <v>1</v>
      </c>
      <c r="D204" s="0" t="n">
        <f aca="false">INDEX('LUT Implementation'!$F$9:$F$136,C204)-INDEX('LUT Implementation'!$F$9:$F$136,C204+1)</f>
        <v>2627</v>
      </c>
      <c r="E204" s="0" t="n">
        <f aca="false">INDEX('LUT Implementation'!$C$9:$C$136,'Error plots'!C204)</f>
        <v>300</v>
      </c>
      <c r="F204" s="0" t="n">
        <f aca="false">TRUNC('LUT Implementation'!$C$4*(INDEX('LUT Implementation'!$F$9:$F$136,C204)-B204)/D204,0)</f>
        <v>-327</v>
      </c>
      <c r="G204" s="0" t="n">
        <f aca="false">E204+F204</f>
        <v>-27</v>
      </c>
      <c r="H204" s="34" t="n">
        <f aca="false">Theory!$D$5/(SIN(RADIANS(Theory!$D$7*360*(('LUT Implementation'!$C$3*B204)/1000000000))))</f>
        <v>152.1597307308</v>
      </c>
      <c r="I204" s="43" t="n">
        <f aca="false">ABS(E204-H204)</f>
        <v>147.8402692692</v>
      </c>
      <c r="J204" s="43" t="n">
        <f aca="false">ABS(G204-H204)</f>
        <v>179.1597307308</v>
      </c>
    </row>
    <row r="205" customFormat="false" ht="15" hidden="false" customHeight="false" outlineLevel="0" collapsed="false">
      <c r="B205" s="0" t="n">
        <f aca="false">B204-50</f>
        <v>53900</v>
      </c>
      <c r="C205" s="15" t="n">
        <f aca="false" t="array" ref="C205:C205">MATCH(MIN(ABS('LUT Implementation'!$F$9:$F$136-B205)),ABS('LUT Implementation'!$F$9:$F$136-B205),0)</f>
        <v>1</v>
      </c>
      <c r="D205" s="0" t="n">
        <f aca="false">INDEX('LUT Implementation'!$F$9:$F$136,C205)-INDEX('LUT Implementation'!$F$9:$F$136,C205+1)</f>
        <v>2627</v>
      </c>
      <c r="E205" s="0" t="n">
        <f aca="false">INDEX('LUT Implementation'!$C$9:$C$136,'Error plots'!C205)</f>
        <v>300</v>
      </c>
      <c r="F205" s="0" t="n">
        <f aca="false">TRUNC('LUT Implementation'!$C$4*(INDEX('LUT Implementation'!$F$9:$F$136,C205)-B205)/D205,0)</f>
        <v>-326</v>
      </c>
      <c r="G205" s="0" t="n">
        <f aca="false">E205+F205</f>
        <v>-26</v>
      </c>
      <c r="H205" s="34" t="n">
        <f aca="false">Theory!$D$5/(SIN(RADIANS(Theory!$D$7*360*(('LUT Implementation'!$C$3*B205)/1000000000))))</f>
        <v>152.297183525289</v>
      </c>
      <c r="I205" s="43" t="n">
        <f aca="false">ABS(E205-H205)</f>
        <v>147.702816474711</v>
      </c>
      <c r="J205" s="43" t="n">
        <f aca="false">ABS(G205-H205)</f>
        <v>178.297183525289</v>
      </c>
    </row>
    <row r="206" customFormat="false" ht="15" hidden="false" customHeight="false" outlineLevel="0" collapsed="false">
      <c r="B206" s="0" t="n">
        <f aca="false">B205-50</f>
        <v>53850</v>
      </c>
      <c r="C206" s="15" t="n">
        <f aca="false" t="array" ref="C206:C206">MATCH(MIN(ABS('LUT Implementation'!$F$9:$F$136-B206)),ABS('LUT Implementation'!$F$9:$F$136-B206),0)</f>
        <v>1</v>
      </c>
      <c r="D206" s="0" t="n">
        <f aca="false">INDEX('LUT Implementation'!$F$9:$F$136,C206)-INDEX('LUT Implementation'!$F$9:$F$136,C206+1)</f>
        <v>2627</v>
      </c>
      <c r="E206" s="0" t="n">
        <f aca="false">INDEX('LUT Implementation'!$C$9:$C$136,'Error plots'!C206)</f>
        <v>300</v>
      </c>
      <c r="F206" s="0" t="n">
        <f aca="false">TRUNC('LUT Implementation'!$C$4*(INDEX('LUT Implementation'!$F$9:$F$136,C206)-B206)/D206,0)</f>
        <v>-325</v>
      </c>
      <c r="G206" s="0" t="n">
        <f aca="false">E206+F206</f>
        <v>-25</v>
      </c>
      <c r="H206" s="34" t="n">
        <f aca="false">Theory!$D$5/(SIN(RADIANS(Theory!$D$7*360*(('LUT Implementation'!$C$3*B206)/1000000000))))</f>
        <v>152.434895128087</v>
      </c>
      <c r="I206" s="43" t="n">
        <f aca="false">ABS(E206-H206)</f>
        <v>147.565104871913</v>
      </c>
      <c r="J206" s="43" t="n">
        <f aca="false">ABS(G206-H206)</f>
        <v>177.434895128087</v>
      </c>
    </row>
    <row r="207" customFormat="false" ht="15" hidden="false" customHeight="false" outlineLevel="0" collapsed="false">
      <c r="B207" s="0" t="n">
        <f aca="false">B206-50</f>
        <v>53800</v>
      </c>
      <c r="C207" s="15" t="n">
        <f aca="false" t="array" ref="C207:C207">MATCH(MIN(ABS('LUT Implementation'!$F$9:$F$136-B207)),ABS('LUT Implementation'!$F$9:$F$136-B207),0)</f>
        <v>1</v>
      </c>
      <c r="D207" s="0" t="n">
        <f aca="false">INDEX('LUT Implementation'!$F$9:$F$136,C207)-INDEX('LUT Implementation'!$F$9:$F$136,C207+1)</f>
        <v>2627</v>
      </c>
      <c r="E207" s="0" t="n">
        <f aca="false">INDEX('LUT Implementation'!$C$9:$C$136,'Error plots'!C207)</f>
        <v>300</v>
      </c>
      <c r="F207" s="0" t="n">
        <f aca="false">TRUNC('LUT Implementation'!$C$4*(INDEX('LUT Implementation'!$F$9:$F$136,C207)-B207)/D207,0)</f>
        <v>-325</v>
      </c>
      <c r="G207" s="0" t="n">
        <f aca="false">E207+F207</f>
        <v>-25</v>
      </c>
      <c r="H207" s="34" t="n">
        <f aca="false">Theory!$D$5/(SIN(RADIANS(Theory!$D$7*360*(('LUT Implementation'!$C$3*B207)/1000000000))))</f>
        <v>152.572866260422</v>
      </c>
      <c r="I207" s="43" t="n">
        <f aca="false">ABS(E207-H207)</f>
        <v>147.427133739578</v>
      </c>
      <c r="J207" s="43" t="n">
        <f aca="false">ABS(G207-H207)</f>
        <v>177.572866260422</v>
      </c>
    </row>
    <row r="208" customFormat="false" ht="15" hidden="false" customHeight="false" outlineLevel="0" collapsed="false">
      <c r="B208" s="0" t="n">
        <f aca="false">B207-50</f>
        <v>53750</v>
      </c>
      <c r="C208" s="15" t="n">
        <f aca="false" t="array" ref="C208:C208">MATCH(MIN(ABS('LUT Implementation'!$F$9:$F$136-B208)),ABS('LUT Implementation'!$F$9:$F$136-B208),0)</f>
        <v>1</v>
      </c>
      <c r="D208" s="0" t="n">
        <f aca="false">INDEX('LUT Implementation'!$F$9:$F$136,C208)-INDEX('LUT Implementation'!$F$9:$F$136,C208+1)</f>
        <v>2627</v>
      </c>
      <c r="E208" s="0" t="n">
        <f aca="false">INDEX('LUT Implementation'!$C$9:$C$136,'Error plots'!C208)</f>
        <v>300</v>
      </c>
      <c r="F208" s="0" t="n">
        <f aca="false">TRUNC('LUT Implementation'!$C$4*(INDEX('LUT Implementation'!$F$9:$F$136,C208)-B208)/D208,0)</f>
        <v>-324</v>
      </c>
      <c r="G208" s="0" t="n">
        <f aca="false">E208+F208</f>
        <v>-24</v>
      </c>
      <c r="H208" s="34" t="n">
        <f aca="false">Theory!$D$5/(SIN(RADIANS(Theory!$D$7*360*(('LUT Implementation'!$C$3*B208)/1000000000))))</f>
        <v>152.711097646207</v>
      </c>
      <c r="I208" s="43" t="n">
        <f aca="false">ABS(E208-H208)</f>
        <v>147.288902353793</v>
      </c>
      <c r="J208" s="43" t="n">
        <f aca="false">ABS(G208-H208)</f>
        <v>176.711097646207</v>
      </c>
    </row>
    <row r="209" customFormat="false" ht="15" hidden="false" customHeight="false" outlineLevel="0" collapsed="false">
      <c r="B209" s="0" t="n">
        <f aca="false">B208-50</f>
        <v>53700</v>
      </c>
      <c r="C209" s="15" t="n">
        <f aca="false" t="array" ref="C209:C209">MATCH(MIN(ABS('LUT Implementation'!$F$9:$F$136-B209)),ABS('LUT Implementation'!$F$9:$F$136-B209),0)</f>
        <v>1</v>
      </c>
      <c r="D209" s="0" t="n">
        <f aca="false">INDEX('LUT Implementation'!$F$9:$F$136,C209)-INDEX('LUT Implementation'!$F$9:$F$136,C209+1)</f>
        <v>2627</v>
      </c>
      <c r="E209" s="0" t="n">
        <f aca="false">INDEX('LUT Implementation'!$C$9:$C$136,'Error plots'!C209)</f>
        <v>300</v>
      </c>
      <c r="F209" s="0" t="n">
        <f aca="false">TRUNC('LUT Implementation'!$C$4*(INDEX('LUT Implementation'!$F$9:$F$136,C209)-B209)/D209,0)</f>
        <v>-324</v>
      </c>
      <c r="G209" s="0" t="n">
        <f aca="false">E209+F209</f>
        <v>-24</v>
      </c>
      <c r="H209" s="34" t="n">
        <f aca="false">Theory!$D$5/(SIN(RADIANS(Theory!$D$7*360*(('LUT Implementation'!$C$3*B209)/1000000000))))</f>
        <v>152.849590012051</v>
      </c>
      <c r="I209" s="43" t="n">
        <f aca="false">ABS(E209-H209)</f>
        <v>147.150409987949</v>
      </c>
      <c r="J209" s="43" t="n">
        <f aca="false">ABS(G209-H209)</f>
        <v>176.849590012051</v>
      </c>
    </row>
    <row r="210" customFormat="false" ht="15" hidden="false" customHeight="false" outlineLevel="0" collapsed="false">
      <c r="B210" s="0" t="n">
        <f aca="false">B209-50</f>
        <v>53650</v>
      </c>
      <c r="C210" s="15" t="n">
        <f aca="false" t="array" ref="C210:C210">MATCH(MIN(ABS('LUT Implementation'!$F$9:$F$136-B210)),ABS('LUT Implementation'!$F$9:$F$136-B210),0)</f>
        <v>1</v>
      </c>
      <c r="D210" s="0" t="n">
        <f aca="false">INDEX('LUT Implementation'!$F$9:$F$136,C210)-INDEX('LUT Implementation'!$F$9:$F$136,C210+1)</f>
        <v>2627</v>
      </c>
      <c r="E210" s="0" t="n">
        <f aca="false">INDEX('LUT Implementation'!$C$9:$C$136,'Error plots'!C210)</f>
        <v>300</v>
      </c>
      <c r="F210" s="0" t="n">
        <f aca="false">TRUNC('LUT Implementation'!$C$4*(INDEX('LUT Implementation'!$F$9:$F$136,C210)-B210)/D210,0)</f>
        <v>-323</v>
      </c>
      <c r="G210" s="0" t="n">
        <f aca="false">E210+F210</f>
        <v>-23</v>
      </c>
      <c r="H210" s="34" t="n">
        <f aca="false">Theory!$D$5/(SIN(RADIANS(Theory!$D$7*360*(('LUT Implementation'!$C$3*B210)/1000000000))))</f>
        <v>152.988344087271</v>
      </c>
      <c r="I210" s="43" t="n">
        <f aca="false">ABS(E210-H210)</f>
        <v>147.011655912729</v>
      </c>
      <c r="J210" s="43" t="n">
        <f aca="false">ABS(G210-H210)</f>
        <v>175.988344087271</v>
      </c>
    </row>
    <row r="211" customFormat="false" ht="15" hidden="false" customHeight="false" outlineLevel="0" collapsed="false">
      <c r="B211" s="0" t="n">
        <f aca="false">B210-50</f>
        <v>53600</v>
      </c>
      <c r="C211" s="15" t="n">
        <f aca="false" t="array" ref="C211:C211">MATCH(MIN(ABS('LUT Implementation'!$F$9:$F$136-B211)),ABS('LUT Implementation'!$F$9:$F$136-B211),0)</f>
        <v>1</v>
      </c>
      <c r="D211" s="0" t="n">
        <f aca="false">INDEX('LUT Implementation'!$F$9:$F$136,C211)-INDEX('LUT Implementation'!$F$9:$F$136,C211+1)</f>
        <v>2627</v>
      </c>
      <c r="E211" s="0" t="n">
        <f aca="false">INDEX('LUT Implementation'!$C$9:$C$136,'Error plots'!C211)</f>
        <v>300</v>
      </c>
      <c r="F211" s="0" t="n">
        <f aca="false">TRUNC('LUT Implementation'!$C$4*(INDEX('LUT Implementation'!$F$9:$F$136,C211)-B211)/D211,0)</f>
        <v>-322</v>
      </c>
      <c r="G211" s="0" t="n">
        <f aca="false">E211+F211</f>
        <v>-22</v>
      </c>
      <c r="H211" s="34" t="n">
        <f aca="false">Theory!$D$5/(SIN(RADIANS(Theory!$D$7*360*(('LUT Implementation'!$C$3*B211)/1000000000))))</f>
        <v>153.127360603907</v>
      </c>
      <c r="I211" s="43" t="n">
        <f aca="false">ABS(E211-H211)</f>
        <v>146.872639396093</v>
      </c>
      <c r="J211" s="43" t="n">
        <f aca="false">ABS(G211-H211)</f>
        <v>175.127360603907</v>
      </c>
    </row>
    <row r="212" customFormat="false" ht="15" hidden="false" customHeight="false" outlineLevel="0" collapsed="false">
      <c r="B212" s="0" t="n">
        <f aca="false">B211-50</f>
        <v>53550</v>
      </c>
      <c r="C212" s="15" t="n">
        <f aca="false" t="array" ref="C212:C212">MATCH(MIN(ABS('LUT Implementation'!$F$9:$F$136-B212)),ABS('LUT Implementation'!$F$9:$F$136-B212),0)</f>
        <v>1</v>
      </c>
      <c r="D212" s="0" t="n">
        <f aca="false">INDEX('LUT Implementation'!$F$9:$F$136,C212)-INDEX('LUT Implementation'!$F$9:$F$136,C212+1)</f>
        <v>2627</v>
      </c>
      <c r="E212" s="0" t="n">
        <f aca="false">INDEX('LUT Implementation'!$C$9:$C$136,'Error plots'!C212)</f>
        <v>300</v>
      </c>
      <c r="F212" s="0" t="n">
        <f aca="false">TRUNC('LUT Implementation'!$C$4*(INDEX('LUT Implementation'!$F$9:$F$136,C212)-B212)/D212,0)</f>
        <v>-322</v>
      </c>
      <c r="G212" s="0" t="n">
        <f aca="false">E212+F212</f>
        <v>-22</v>
      </c>
      <c r="H212" s="34" t="n">
        <f aca="false">Theory!$D$5/(SIN(RADIANS(Theory!$D$7*360*(('LUT Implementation'!$C$3*B212)/1000000000))))</f>
        <v>153.266640296734</v>
      </c>
      <c r="I212" s="43" t="n">
        <f aca="false">ABS(E212-H212)</f>
        <v>146.733359703266</v>
      </c>
      <c r="J212" s="43" t="n">
        <f aca="false">ABS(G212-H212)</f>
        <v>175.266640296734</v>
      </c>
    </row>
    <row r="213" customFormat="false" ht="15" hidden="false" customHeight="false" outlineLevel="0" collapsed="false">
      <c r="B213" s="0" t="n">
        <f aca="false">B212-50</f>
        <v>53500</v>
      </c>
      <c r="C213" s="15" t="n">
        <f aca="false" t="array" ref="C213:C213">MATCH(MIN(ABS('LUT Implementation'!$F$9:$F$136-B213)),ABS('LUT Implementation'!$F$9:$F$136-B213),0)</f>
        <v>1</v>
      </c>
      <c r="D213" s="0" t="n">
        <f aca="false">INDEX('LUT Implementation'!$F$9:$F$136,C213)-INDEX('LUT Implementation'!$F$9:$F$136,C213+1)</f>
        <v>2627</v>
      </c>
      <c r="E213" s="0" t="n">
        <f aca="false">INDEX('LUT Implementation'!$C$9:$C$136,'Error plots'!C213)</f>
        <v>300</v>
      </c>
      <c r="F213" s="0" t="n">
        <f aca="false">TRUNC('LUT Implementation'!$C$4*(INDEX('LUT Implementation'!$F$9:$F$136,C213)-B213)/D213,0)</f>
        <v>-321</v>
      </c>
      <c r="G213" s="0" t="n">
        <f aca="false">E213+F213</f>
        <v>-21</v>
      </c>
      <c r="H213" s="34" t="n">
        <f aca="false">Theory!$D$5/(SIN(RADIANS(Theory!$D$7*360*(('LUT Implementation'!$C$3*B213)/1000000000))))</f>
        <v>153.406183903271</v>
      </c>
      <c r="I213" s="43" t="n">
        <f aca="false">ABS(E213-H213)</f>
        <v>146.593816096729</v>
      </c>
      <c r="J213" s="43" t="n">
        <f aca="false">ABS(G213-H213)</f>
        <v>174.406183903271</v>
      </c>
    </row>
    <row r="214" customFormat="false" ht="15" hidden="false" customHeight="false" outlineLevel="0" collapsed="false">
      <c r="B214" s="0" t="n">
        <f aca="false">B213-50</f>
        <v>53450</v>
      </c>
      <c r="C214" s="15" t="n">
        <f aca="false" t="array" ref="C214:C214">MATCH(MIN(ABS('LUT Implementation'!$F$9:$F$136-B214)),ABS('LUT Implementation'!$F$9:$F$136-B214),0)</f>
        <v>1</v>
      </c>
      <c r="D214" s="0" t="n">
        <f aca="false">INDEX('LUT Implementation'!$F$9:$F$136,C214)-INDEX('LUT Implementation'!$F$9:$F$136,C214+1)</f>
        <v>2627</v>
      </c>
      <c r="E214" s="0" t="n">
        <f aca="false">INDEX('LUT Implementation'!$C$9:$C$136,'Error plots'!C214)</f>
        <v>300</v>
      </c>
      <c r="F214" s="0" t="n">
        <f aca="false">TRUNC('LUT Implementation'!$C$4*(INDEX('LUT Implementation'!$F$9:$F$136,C214)-B214)/D214,0)</f>
        <v>-321</v>
      </c>
      <c r="G214" s="0" t="n">
        <f aca="false">E214+F214</f>
        <v>-21</v>
      </c>
      <c r="H214" s="34" t="n">
        <f aca="false">Theory!$D$5/(SIN(RADIANS(Theory!$D$7*360*(('LUT Implementation'!$C$3*B214)/1000000000))))</f>
        <v>153.545992163802</v>
      </c>
      <c r="I214" s="43" t="n">
        <f aca="false">ABS(E214-H214)</f>
        <v>146.454007836198</v>
      </c>
      <c r="J214" s="43" t="n">
        <f aca="false">ABS(G214-H214)</f>
        <v>174.545992163802</v>
      </c>
    </row>
    <row r="215" customFormat="false" ht="15" hidden="false" customHeight="false" outlineLevel="0" collapsed="false">
      <c r="B215" s="0" t="n">
        <f aca="false">B214-50</f>
        <v>53400</v>
      </c>
      <c r="C215" s="15" t="n">
        <f aca="false" t="array" ref="C215:C215">MATCH(MIN(ABS('LUT Implementation'!$F$9:$F$136-B215)),ABS('LUT Implementation'!$F$9:$F$136-B215),0)</f>
        <v>1</v>
      </c>
      <c r="D215" s="0" t="n">
        <f aca="false">INDEX('LUT Implementation'!$F$9:$F$136,C215)-INDEX('LUT Implementation'!$F$9:$F$136,C215+1)</f>
        <v>2627</v>
      </c>
      <c r="E215" s="0" t="n">
        <f aca="false">INDEX('LUT Implementation'!$C$9:$C$136,'Error plots'!C215)</f>
        <v>300</v>
      </c>
      <c r="F215" s="0" t="n">
        <f aca="false">TRUNC('LUT Implementation'!$C$4*(INDEX('LUT Implementation'!$F$9:$F$136,C215)-B215)/D215,0)</f>
        <v>-320</v>
      </c>
      <c r="G215" s="0" t="n">
        <f aca="false">E215+F215</f>
        <v>-20</v>
      </c>
      <c r="H215" s="34" t="n">
        <f aca="false">Theory!$D$5/(SIN(RADIANS(Theory!$D$7*360*(('LUT Implementation'!$C$3*B215)/1000000000))))</f>
        <v>153.686065821379</v>
      </c>
      <c r="I215" s="43" t="n">
        <f aca="false">ABS(E215-H215)</f>
        <v>146.313934178621</v>
      </c>
      <c r="J215" s="43" t="n">
        <f aca="false">ABS(G215-H215)</f>
        <v>173.686065821379</v>
      </c>
    </row>
    <row r="216" customFormat="false" ht="15" hidden="false" customHeight="false" outlineLevel="0" collapsed="false">
      <c r="B216" s="0" t="n">
        <f aca="false">B215-50</f>
        <v>53350</v>
      </c>
      <c r="C216" s="15" t="n">
        <f aca="false" t="array" ref="C216:C216">MATCH(MIN(ABS('LUT Implementation'!$F$9:$F$136-B216)),ABS('LUT Implementation'!$F$9:$F$136-B216),0)</f>
        <v>1</v>
      </c>
      <c r="D216" s="0" t="n">
        <f aca="false">INDEX('LUT Implementation'!$F$9:$F$136,C216)-INDEX('LUT Implementation'!$F$9:$F$136,C216+1)</f>
        <v>2627</v>
      </c>
      <c r="E216" s="0" t="n">
        <f aca="false">INDEX('LUT Implementation'!$C$9:$C$136,'Error plots'!C216)</f>
        <v>300</v>
      </c>
      <c r="F216" s="0" t="n">
        <f aca="false">TRUNC('LUT Implementation'!$C$4*(INDEX('LUT Implementation'!$F$9:$F$136,C216)-B216)/D216,0)</f>
        <v>-319</v>
      </c>
      <c r="G216" s="0" t="n">
        <f aca="false">E216+F216</f>
        <v>-19</v>
      </c>
      <c r="H216" s="34" t="n">
        <f aca="false">Theory!$D$5/(SIN(RADIANS(Theory!$D$7*360*(('LUT Implementation'!$C$3*B216)/1000000000))))</f>
        <v>153.826405621844</v>
      </c>
      <c r="I216" s="43" t="n">
        <f aca="false">ABS(E216-H216)</f>
        <v>146.173594378156</v>
      </c>
      <c r="J216" s="43" t="n">
        <f aca="false">ABS(G216-H216)</f>
        <v>172.826405621844</v>
      </c>
    </row>
    <row r="217" customFormat="false" ht="15" hidden="false" customHeight="false" outlineLevel="0" collapsed="false">
      <c r="B217" s="0" t="n">
        <f aca="false">B216-50</f>
        <v>53300</v>
      </c>
      <c r="C217" s="15" t="n">
        <f aca="false" t="array" ref="C217:C217">MATCH(MIN(ABS('LUT Implementation'!$F$9:$F$136-B217)),ABS('LUT Implementation'!$F$9:$F$136-B217),0)</f>
        <v>1</v>
      </c>
      <c r="D217" s="0" t="n">
        <f aca="false">INDEX('LUT Implementation'!$F$9:$F$136,C217)-INDEX('LUT Implementation'!$F$9:$F$136,C217+1)</f>
        <v>2627</v>
      </c>
      <c r="E217" s="0" t="n">
        <f aca="false">INDEX('LUT Implementation'!$C$9:$C$136,'Error plots'!C217)</f>
        <v>300</v>
      </c>
      <c r="F217" s="0" t="n">
        <f aca="false">TRUNC('LUT Implementation'!$C$4*(INDEX('LUT Implementation'!$F$9:$F$136,C217)-B217)/D217,0)</f>
        <v>-319</v>
      </c>
      <c r="G217" s="0" t="n">
        <f aca="false">E217+F217</f>
        <v>-19</v>
      </c>
      <c r="H217" s="34" t="n">
        <f aca="false">Theory!$D$5/(SIN(RADIANS(Theory!$D$7*360*(('LUT Implementation'!$C$3*B217)/1000000000))))</f>
        <v>153.967012313835</v>
      </c>
      <c r="I217" s="43" t="n">
        <f aca="false">ABS(E217-H217)</f>
        <v>146.032987686165</v>
      </c>
      <c r="J217" s="43" t="n">
        <f aca="false">ABS(G217-H217)</f>
        <v>172.967012313835</v>
      </c>
    </row>
    <row r="218" customFormat="false" ht="15" hidden="false" customHeight="false" outlineLevel="0" collapsed="false">
      <c r="B218" s="0" t="n">
        <f aca="false">B217-50</f>
        <v>53250</v>
      </c>
      <c r="C218" s="15" t="n">
        <f aca="false" t="array" ref="C218:C218">MATCH(MIN(ABS('LUT Implementation'!$F$9:$F$136-B218)),ABS('LUT Implementation'!$F$9:$F$136-B218),0)</f>
        <v>1</v>
      </c>
      <c r="D218" s="0" t="n">
        <f aca="false">INDEX('LUT Implementation'!$F$9:$F$136,C218)-INDEX('LUT Implementation'!$F$9:$F$136,C218+1)</f>
        <v>2627</v>
      </c>
      <c r="E218" s="0" t="n">
        <f aca="false">INDEX('LUT Implementation'!$C$9:$C$136,'Error plots'!C218)</f>
        <v>300</v>
      </c>
      <c r="F218" s="0" t="n">
        <f aca="false">TRUNC('LUT Implementation'!$C$4*(INDEX('LUT Implementation'!$F$9:$F$136,C218)-B218)/D218,0)</f>
        <v>-318</v>
      </c>
      <c r="G218" s="0" t="n">
        <f aca="false">E218+F218</f>
        <v>-18</v>
      </c>
      <c r="H218" s="34" t="n">
        <f aca="false">Theory!$D$5/(SIN(RADIANS(Theory!$D$7*360*(('LUT Implementation'!$C$3*B218)/1000000000))))</f>
        <v>154.107886648803</v>
      </c>
      <c r="I218" s="43" t="n">
        <f aca="false">ABS(E218-H218)</f>
        <v>145.892113351197</v>
      </c>
      <c r="J218" s="43" t="n">
        <f aca="false">ABS(G218-H218)</f>
        <v>172.107886648803</v>
      </c>
    </row>
    <row r="219" customFormat="false" ht="15" hidden="false" customHeight="false" outlineLevel="0" collapsed="false">
      <c r="B219" s="0" t="n">
        <f aca="false">B218-50</f>
        <v>53200</v>
      </c>
      <c r="C219" s="15" t="n">
        <f aca="false" t="array" ref="C219:C219">MATCH(MIN(ABS('LUT Implementation'!$F$9:$F$136-B219)),ABS('LUT Implementation'!$F$9:$F$136-B219),0)</f>
        <v>1</v>
      </c>
      <c r="D219" s="0" t="n">
        <f aca="false">INDEX('LUT Implementation'!$F$9:$F$136,C219)-INDEX('LUT Implementation'!$F$9:$F$136,C219+1)</f>
        <v>2627</v>
      </c>
      <c r="E219" s="0" t="n">
        <f aca="false">INDEX('LUT Implementation'!$C$9:$C$136,'Error plots'!C219)</f>
        <v>300</v>
      </c>
      <c r="F219" s="0" t="n">
        <f aca="false">TRUNC('LUT Implementation'!$C$4*(INDEX('LUT Implementation'!$F$9:$F$136,C219)-B219)/D219,0)</f>
        <v>-317</v>
      </c>
      <c r="G219" s="0" t="n">
        <f aca="false">E219+F219</f>
        <v>-17</v>
      </c>
      <c r="H219" s="34" t="n">
        <f aca="false">Theory!$D$5/(SIN(RADIANS(Theory!$D$7*360*(('LUT Implementation'!$C$3*B219)/1000000000))))</f>
        <v>154.249029381026</v>
      </c>
      <c r="I219" s="43" t="n">
        <f aca="false">ABS(E219-H219)</f>
        <v>145.750970618974</v>
      </c>
      <c r="J219" s="43" t="n">
        <f aca="false">ABS(G219-H219)</f>
        <v>171.249029381026</v>
      </c>
    </row>
    <row r="220" customFormat="false" ht="15" hidden="false" customHeight="false" outlineLevel="0" collapsed="false">
      <c r="B220" s="0" t="n">
        <f aca="false">B219-50</f>
        <v>53150</v>
      </c>
      <c r="C220" s="15" t="n">
        <f aca="false" t="array" ref="C220:C220">MATCH(MIN(ABS('LUT Implementation'!$F$9:$F$136-B220)),ABS('LUT Implementation'!$F$9:$F$136-B220),0)</f>
        <v>1</v>
      </c>
      <c r="D220" s="0" t="n">
        <f aca="false">INDEX('LUT Implementation'!$F$9:$F$136,C220)-INDEX('LUT Implementation'!$F$9:$F$136,C220+1)</f>
        <v>2627</v>
      </c>
      <c r="E220" s="0" t="n">
        <f aca="false">INDEX('LUT Implementation'!$C$9:$C$136,'Error plots'!C220)</f>
        <v>300</v>
      </c>
      <c r="F220" s="0" t="n">
        <f aca="false">TRUNC('LUT Implementation'!$C$4*(INDEX('LUT Implementation'!$F$9:$F$136,C220)-B220)/D220,0)</f>
        <v>-317</v>
      </c>
      <c r="G220" s="0" t="n">
        <f aca="false">E220+F220</f>
        <v>-17</v>
      </c>
      <c r="H220" s="34" t="n">
        <f aca="false">Theory!$D$5/(SIN(RADIANS(Theory!$D$7*360*(('LUT Implementation'!$C$3*B220)/1000000000))))</f>
        <v>154.390441267618</v>
      </c>
      <c r="I220" s="43" t="n">
        <f aca="false">ABS(E220-H220)</f>
        <v>145.609558732382</v>
      </c>
      <c r="J220" s="43" t="n">
        <f aca="false">ABS(G220-H220)</f>
        <v>171.390441267618</v>
      </c>
    </row>
    <row r="221" customFormat="false" ht="15" hidden="false" customHeight="false" outlineLevel="0" collapsed="false">
      <c r="B221" s="0" t="n">
        <f aca="false">B220-50</f>
        <v>53100</v>
      </c>
      <c r="C221" s="15" t="n">
        <f aca="false" t="array" ref="C221:C221">MATCH(MIN(ABS('LUT Implementation'!$F$9:$F$136-B221)),ABS('LUT Implementation'!$F$9:$F$136-B221),0)</f>
        <v>1</v>
      </c>
      <c r="D221" s="0" t="n">
        <f aca="false">INDEX('LUT Implementation'!$F$9:$F$136,C221)-INDEX('LUT Implementation'!$F$9:$F$136,C221+1)</f>
        <v>2627</v>
      </c>
      <c r="E221" s="0" t="n">
        <f aca="false">INDEX('LUT Implementation'!$C$9:$C$136,'Error plots'!C221)</f>
        <v>300</v>
      </c>
      <c r="F221" s="0" t="n">
        <f aca="false">TRUNC('LUT Implementation'!$C$4*(INDEX('LUT Implementation'!$F$9:$F$136,C221)-B221)/D221,0)</f>
        <v>-316</v>
      </c>
      <c r="G221" s="0" t="n">
        <f aca="false">E221+F221</f>
        <v>-16</v>
      </c>
      <c r="H221" s="34" t="n">
        <f aca="false">Theory!$D$5/(SIN(RADIANS(Theory!$D$7*360*(('LUT Implementation'!$C$3*B221)/1000000000))))</f>
        <v>154.532123068547</v>
      </c>
      <c r="I221" s="43" t="n">
        <f aca="false">ABS(E221-H221)</f>
        <v>145.467876931453</v>
      </c>
      <c r="J221" s="43" t="n">
        <f aca="false">ABS(G221-H221)</f>
        <v>170.532123068547</v>
      </c>
    </row>
    <row r="222" customFormat="false" ht="15" hidden="false" customHeight="false" outlineLevel="0" collapsed="false">
      <c r="B222" s="0" t="n">
        <f aca="false">B221-50</f>
        <v>53050</v>
      </c>
      <c r="C222" s="15" t="n">
        <f aca="false" t="array" ref="C222:C222">MATCH(MIN(ABS('LUT Implementation'!$F$9:$F$136-B222)),ABS('LUT Implementation'!$F$9:$F$136-B222),0)</f>
        <v>1</v>
      </c>
      <c r="D222" s="0" t="n">
        <f aca="false">INDEX('LUT Implementation'!$F$9:$F$136,C222)-INDEX('LUT Implementation'!$F$9:$F$136,C222+1)</f>
        <v>2627</v>
      </c>
      <c r="E222" s="0" t="n">
        <f aca="false">INDEX('LUT Implementation'!$C$9:$C$136,'Error plots'!C222)</f>
        <v>300</v>
      </c>
      <c r="F222" s="0" t="n">
        <f aca="false">TRUNC('LUT Implementation'!$C$4*(INDEX('LUT Implementation'!$F$9:$F$136,C222)-B222)/D222,0)</f>
        <v>-316</v>
      </c>
      <c r="G222" s="0" t="n">
        <f aca="false">E222+F222</f>
        <v>-16</v>
      </c>
      <c r="H222" s="34" t="n">
        <f aca="false">Theory!$D$5/(SIN(RADIANS(Theory!$D$7*360*(('LUT Implementation'!$C$3*B222)/1000000000))))</f>
        <v>154.674075546646</v>
      </c>
      <c r="I222" s="43" t="n">
        <f aca="false">ABS(E222-H222)</f>
        <v>145.325924453354</v>
      </c>
      <c r="J222" s="43" t="n">
        <f aca="false">ABS(G222-H222)</f>
        <v>170.674075546646</v>
      </c>
    </row>
    <row r="223" customFormat="false" ht="15" hidden="false" customHeight="false" outlineLevel="0" collapsed="false">
      <c r="B223" s="0" t="n">
        <f aca="false">B222-50</f>
        <v>53000</v>
      </c>
      <c r="C223" s="15" t="n">
        <f aca="false" t="array" ref="C223:C223">MATCH(MIN(ABS('LUT Implementation'!$F$9:$F$136-B223)),ABS('LUT Implementation'!$F$9:$F$136-B223),0)</f>
        <v>1</v>
      </c>
      <c r="D223" s="0" t="n">
        <f aca="false">INDEX('LUT Implementation'!$F$9:$F$136,C223)-INDEX('LUT Implementation'!$F$9:$F$136,C223+1)</f>
        <v>2627</v>
      </c>
      <c r="E223" s="0" t="n">
        <f aca="false">INDEX('LUT Implementation'!$C$9:$C$136,'Error plots'!C223)</f>
        <v>300</v>
      </c>
      <c r="F223" s="0" t="n">
        <f aca="false">TRUNC('LUT Implementation'!$C$4*(INDEX('LUT Implementation'!$F$9:$F$136,C223)-B223)/D223,0)</f>
        <v>-315</v>
      </c>
      <c r="G223" s="0" t="n">
        <f aca="false">E223+F223</f>
        <v>-15</v>
      </c>
      <c r="H223" s="34" t="n">
        <f aca="false">Theory!$D$5/(SIN(RADIANS(Theory!$D$7*360*(('LUT Implementation'!$C$3*B223)/1000000000))))</f>
        <v>154.816299467627</v>
      </c>
      <c r="I223" s="43" t="n">
        <f aca="false">ABS(E223-H223)</f>
        <v>145.183700532373</v>
      </c>
      <c r="J223" s="43" t="n">
        <f aca="false">ABS(G223-H223)</f>
        <v>169.816299467627</v>
      </c>
    </row>
    <row r="224" customFormat="false" ht="15" hidden="false" customHeight="false" outlineLevel="0" collapsed="false">
      <c r="B224" s="0" t="n">
        <f aca="false">B223-50</f>
        <v>52950</v>
      </c>
      <c r="C224" s="15" t="n">
        <f aca="false" t="array" ref="C224:C224">MATCH(MIN(ABS('LUT Implementation'!$F$9:$F$136-B224)),ABS('LUT Implementation'!$F$9:$F$136-B224),0)</f>
        <v>1</v>
      </c>
      <c r="D224" s="0" t="n">
        <f aca="false">INDEX('LUT Implementation'!$F$9:$F$136,C224)-INDEX('LUT Implementation'!$F$9:$F$136,C224+1)</f>
        <v>2627</v>
      </c>
      <c r="E224" s="0" t="n">
        <f aca="false">INDEX('LUT Implementation'!$C$9:$C$136,'Error plots'!C224)</f>
        <v>300</v>
      </c>
      <c r="F224" s="0" t="n">
        <f aca="false">TRUNC('LUT Implementation'!$C$4*(INDEX('LUT Implementation'!$F$9:$F$136,C224)-B224)/D224,0)</f>
        <v>-314</v>
      </c>
      <c r="G224" s="0" t="n">
        <f aca="false">E224+F224</f>
        <v>-14</v>
      </c>
      <c r="H224" s="34" t="n">
        <f aca="false">Theory!$D$5/(SIN(RADIANS(Theory!$D$7*360*(('LUT Implementation'!$C$3*B224)/1000000000))))</f>
        <v>154.958795600093</v>
      </c>
      <c r="I224" s="43" t="n">
        <f aca="false">ABS(E224-H224)</f>
        <v>145.041204399907</v>
      </c>
      <c r="J224" s="43" t="n">
        <f aca="false">ABS(G224-H224)</f>
        <v>168.958795600093</v>
      </c>
    </row>
    <row r="225" customFormat="false" ht="15" hidden="false" customHeight="false" outlineLevel="0" collapsed="false">
      <c r="B225" s="0" t="n">
        <f aca="false">B224-50</f>
        <v>52900</v>
      </c>
      <c r="C225" s="15" t="n">
        <f aca="false" t="array" ref="C225:C225">MATCH(MIN(ABS('LUT Implementation'!$F$9:$F$136-B225)),ABS('LUT Implementation'!$F$9:$F$136-B225),0)</f>
        <v>1</v>
      </c>
      <c r="D225" s="0" t="n">
        <f aca="false">INDEX('LUT Implementation'!$F$9:$F$136,C225)-INDEX('LUT Implementation'!$F$9:$F$136,C225+1)</f>
        <v>2627</v>
      </c>
      <c r="E225" s="0" t="n">
        <f aca="false">INDEX('LUT Implementation'!$C$9:$C$136,'Error plots'!C225)</f>
        <v>300</v>
      </c>
      <c r="F225" s="0" t="n">
        <f aca="false">TRUNC('LUT Implementation'!$C$4*(INDEX('LUT Implementation'!$F$9:$F$136,C225)-B225)/D225,0)</f>
        <v>-314</v>
      </c>
      <c r="G225" s="0" t="n">
        <f aca="false">E225+F225</f>
        <v>-14</v>
      </c>
      <c r="H225" s="34" t="n">
        <f aca="false">Theory!$D$5/(SIN(RADIANS(Theory!$D$7*360*(('LUT Implementation'!$C$3*B225)/1000000000))))</f>
        <v>155.101564715556</v>
      </c>
      <c r="I225" s="43" t="n">
        <f aca="false">ABS(E225-H225)</f>
        <v>144.898435284444</v>
      </c>
      <c r="J225" s="43" t="n">
        <f aca="false">ABS(G225-H225)</f>
        <v>169.101564715556</v>
      </c>
    </row>
    <row r="226" customFormat="false" ht="15" hidden="false" customHeight="false" outlineLevel="0" collapsed="false">
      <c r="B226" s="0" t="n">
        <f aca="false">B225-50</f>
        <v>52850</v>
      </c>
      <c r="C226" s="15" t="n">
        <f aca="false" t="array" ref="C226:C226">MATCH(MIN(ABS('LUT Implementation'!$F$9:$F$136-B226)),ABS('LUT Implementation'!$F$9:$F$136-B226),0)</f>
        <v>1</v>
      </c>
      <c r="D226" s="0" t="n">
        <f aca="false">INDEX('LUT Implementation'!$F$9:$F$136,C226)-INDEX('LUT Implementation'!$F$9:$F$136,C226+1)</f>
        <v>2627</v>
      </c>
      <c r="E226" s="0" t="n">
        <f aca="false">INDEX('LUT Implementation'!$C$9:$C$136,'Error plots'!C226)</f>
        <v>300</v>
      </c>
      <c r="F226" s="0" t="n">
        <f aca="false">TRUNC('LUT Implementation'!$C$4*(INDEX('LUT Implementation'!$F$9:$F$136,C226)-B226)/D226,0)</f>
        <v>-313</v>
      </c>
      <c r="G226" s="0" t="n">
        <f aca="false">E226+F226</f>
        <v>-13</v>
      </c>
      <c r="H226" s="34" t="n">
        <f aca="false">Theory!$D$5/(SIN(RADIANS(Theory!$D$7*360*(('LUT Implementation'!$C$3*B226)/1000000000))))</f>
        <v>155.244607588446</v>
      </c>
      <c r="I226" s="43" t="n">
        <f aca="false">ABS(E226-H226)</f>
        <v>144.755392411554</v>
      </c>
      <c r="J226" s="43" t="n">
        <f aca="false">ABS(G226-H226)</f>
        <v>168.244607588446</v>
      </c>
    </row>
    <row r="227" customFormat="false" ht="15" hidden="false" customHeight="false" outlineLevel="0" collapsed="false">
      <c r="B227" s="0" t="n">
        <f aca="false">B226-50</f>
        <v>52800</v>
      </c>
      <c r="C227" s="15" t="n">
        <f aca="false" t="array" ref="C227:C227">MATCH(MIN(ABS('LUT Implementation'!$F$9:$F$136-B227)),ABS('LUT Implementation'!$F$9:$F$136-B227),0)</f>
        <v>1</v>
      </c>
      <c r="D227" s="0" t="n">
        <f aca="false">INDEX('LUT Implementation'!$F$9:$F$136,C227)-INDEX('LUT Implementation'!$F$9:$F$136,C227+1)</f>
        <v>2627</v>
      </c>
      <c r="E227" s="0" t="n">
        <f aca="false">INDEX('LUT Implementation'!$C$9:$C$136,'Error plots'!C227)</f>
        <v>300</v>
      </c>
      <c r="F227" s="0" t="n">
        <f aca="false">TRUNC('LUT Implementation'!$C$4*(INDEX('LUT Implementation'!$F$9:$F$136,C227)-B227)/D227,0)</f>
        <v>-313</v>
      </c>
      <c r="G227" s="0" t="n">
        <f aca="false">E227+F227</f>
        <v>-13</v>
      </c>
      <c r="H227" s="34" t="n">
        <f aca="false">Theory!$D$5/(SIN(RADIANS(Theory!$D$7*360*(('LUT Implementation'!$C$3*B227)/1000000000))))</f>
        <v>155.387924996128</v>
      </c>
      <c r="I227" s="43" t="n">
        <f aca="false">ABS(E227-H227)</f>
        <v>144.612075003872</v>
      </c>
      <c r="J227" s="43" t="n">
        <f aca="false">ABS(G227-H227)</f>
        <v>168.387924996128</v>
      </c>
    </row>
    <row r="228" customFormat="false" ht="15" hidden="false" customHeight="false" outlineLevel="0" collapsed="false">
      <c r="B228" s="0" t="n">
        <f aca="false">B227-50</f>
        <v>52750</v>
      </c>
      <c r="C228" s="15" t="n">
        <f aca="false" t="array" ref="C228:C228">MATCH(MIN(ABS('LUT Implementation'!$F$9:$F$136-B228)),ABS('LUT Implementation'!$F$9:$F$136-B228),0)</f>
        <v>1</v>
      </c>
      <c r="D228" s="0" t="n">
        <f aca="false">INDEX('LUT Implementation'!$F$9:$F$136,C228)-INDEX('LUT Implementation'!$F$9:$F$136,C228+1)</f>
        <v>2627</v>
      </c>
      <c r="E228" s="0" t="n">
        <f aca="false">INDEX('LUT Implementation'!$C$9:$C$136,'Error plots'!C228)</f>
        <v>300</v>
      </c>
      <c r="F228" s="0" t="n">
        <f aca="false">TRUNC('LUT Implementation'!$C$4*(INDEX('LUT Implementation'!$F$9:$F$136,C228)-B228)/D228,0)</f>
        <v>-312</v>
      </c>
      <c r="G228" s="0" t="n">
        <f aca="false">E228+F228</f>
        <v>-12</v>
      </c>
      <c r="H228" s="34" t="n">
        <f aca="false">Theory!$D$5/(SIN(RADIANS(Theory!$D$7*360*(('LUT Implementation'!$C$3*B228)/1000000000))))</f>
        <v>155.531517718913</v>
      </c>
      <c r="I228" s="43" t="n">
        <f aca="false">ABS(E228-H228)</f>
        <v>144.468482281087</v>
      </c>
      <c r="J228" s="43" t="n">
        <f aca="false">ABS(G228-H228)</f>
        <v>167.531517718913</v>
      </c>
    </row>
    <row r="229" customFormat="false" ht="15" hidden="false" customHeight="false" outlineLevel="0" collapsed="false">
      <c r="B229" s="0" t="n">
        <f aca="false">B228-50</f>
        <v>52700</v>
      </c>
      <c r="C229" s="15" t="n">
        <f aca="false" t="array" ref="C229:C229">MATCH(MIN(ABS('LUT Implementation'!$F$9:$F$136-B229)),ABS('LUT Implementation'!$F$9:$F$136-B229),0)</f>
        <v>1</v>
      </c>
      <c r="D229" s="0" t="n">
        <f aca="false">INDEX('LUT Implementation'!$F$9:$F$136,C229)-INDEX('LUT Implementation'!$F$9:$F$136,C229+1)</f>
        <v>2627</v>
      </c>
      <c r="E229" s="0" t="n">
        <f aca="false">INDEX('LUT Implementation'!$C$9:$C$136,'Error plots'!C229)</f>
        <v>300</v>
      </c>
      <c r="F229" s="0" t="n">
        <f aca="false">TRUNC('LUT Implementation'!$C$4*(INDEX('LUT Implementation'!$F$9:$F$136,C229)-B229)/D229,0)</f>
        <v>-311</v>
      </c>
      <c r="G229" s="0" t="n">
        <f aca="false">E229+F229</f>
        <v>-11</v>
      </c>
      <c r="H229" s="34" t="n">
        <f aca="false">Theory!$D$5/(SIN(RADIANS(Theory!$D$7*360*(('LUT Implementation'!$C$3*B229)/1000000000))))</f>
        <v>155.675386540076</v>
      </c>
      <c r="I229" s="43" t="n">
        <f aca="false">ABS(E229-H229)</f>
        <v>144.324613459924</v>
      </c>
      <c r="J229" s="43" t="n">
        <f aca="false">ABS(G229-H229)</f>
        <v>166.675386540076</v>
      </c>
    </row>
    <row r="230" customFormat="false" ht="15" hidden="false" customHeight="false" outlineLevel="0" collapsed="false">
      <c r="B230" s="0" t="n">
        <f aca="false">B229-50</f>
        <v>52650</v>
      </c>
      <c r="C230" s="15" t="n">
        <f aca="false" t="array" ref="C230:C230">MATCH(MIN(ABS('LUT Implementation'!$F$9:$F$136-B230)),ABS('LUT Implementation'!$F$9:$F$136-B230),0)</f>
        <v>1</v>
      </c>
      <c r="D230" s="0" t="n">
        <f aca="false">INDEX('LUT Implementation'!$F$9:$F$136,C230)-INDEX('LUT Implementation'!$F$9:$F$136,C230+1)</f>
        <v>2627</v>
      </c>
      <c r="E230" s="0" t="n">
        <f aca="false">INDEX('LUT Implementation'!$C$9:$C$136,'Error plots'!C230)</f>
        <v>300</v>
      </c>
      <c r="F230" s="0" t="n">
        <f aca="false">TRUNC('LUT Implementation'!$C$4*(INDEX('LUT Implementation'!$F$9:$F$136,C230)-B230)/D230,0)</f>
        <v>-311</v>
      </c>
      <c r="G230" s="0" t="n">
        <f aca="false">E230+F230</f>
        <v>-11</v>
      </c>
      <c r="H230" s="34" t="n">
        <f aca="false">Theory!$D$5/(SIN(RADIANS(Theory!$D$7*360*(('LUT Implementation'!$C$3*B230)/1000000000))))</f>
        <v>155.819532245866</v>
      </c>
      <c r="I230" s="43" t="n">
        <f aca="false">ABS(E230-H230)</f>
        <v>144.180467754134</v>
      </c>
      <c r="J230" s="43" t="n">
        <f aca="false">ABS(G230-H230)</f>
        <v>166.819532245866</v>
      </c>
    </row>
    <row r="231" customFormat="false" ht="15" hidden="false" customHeight="false" outlineLevel="0" collapsed="false">
      <c r="B231" s="0" t="n">
        <f aca="false">B230-50</f>
        <v>52600</v>
      </c>
      <c r="C231" s="15" t="n">
        <f aca="false" t="array" ref="C231:C231">MATCH(MIN(ABS('LUT Implementation'!$F$9:$F$136-B231)),ABS('LUT Implementation'!$F$9:$F$136-B231),0)</f>
        <v>1</v>
      </c>
      <c r="D231" s="0" t="n">
        <f aca="false">INDEX('LUT Implementation'!$F$9:$F$136,C231)-INDEX('LUT Implementation'!$F$9:$F$136,C231+1)</f>
        <v>2627</v>
      </c>
      <c r="E231" s="0" t="n">
        <f aca="false">INDEX('LUT Implementation'!$C$9:$C$136,'Error plots'!C231)</f>
        <v>300</v>
      </c>
      <c r="F231" s="0" t="n">
        <f aca="false">TRUNC('LUT Implementation'!$C$4*(INDEX('LUT Implementation'!$F$9:$F$136,C231)-B231)/D231,0)</f>
        <v>-310</v>
      </c>
      <c r="G231" s="0" t="n">
        <f aca="false">E231+F231</f>
        <v>-10</v>
      </c>
      <c r="H231" s="34" t="n">
        <f aca="false">Theory!$D$5/(SIN(RADIANS(Theory!$D$7*360*(('LUT Implementation'!$C$3*B231)/1000000000))))</f>
        <v>155.963955625522</v>
      </c>
      <c r="I231" s="43" t="n">
        <f aca="false">ABS(E231-H231)</f>
        <v>144.036044374478</v>
      </c>
      <c r="J231" s="43" t="n">
        <f aca="false">ABS(G231-H231)</f>
        <v>165.963955625522</v>
      </c>
    </row>
    <row r="232" customFormat="false" ht="15" hidden="false" customHeight="false" outlineLevel="0" collapsed="false">
      <c r="B232" s="0" t="n">
        <f aca="false">B231-50</f>
        <v>52550</v>
      </c>
      <c r="C232" s="15" t="n">
        <f aca="false" t="array" ref="C232:C232">MATCH(MIN(ABS('LUT Implementation'!$F$9:$F$136-B232)),ABS('LUT Implementation'!$F$9:$F$136-B232),0)</f>
        <v>1</v>
      </c>
      <c r="D232" s="0" t="n">
        <f aca="false">INDEX('LUT Implementation'!$F$9:$F$136,C232)-INDEX('LUT Implementation'!$F$9:$F$136,C232+1)</f>
        <v>2627</v>
      </c>
      <c r="E232" s="0" t="n">
        <f aca="false">INDEX('LUT Implementation'!$C$9:$C$136,'Error plots'!C232)</f>
        <v>300</v>
      </c>
      <c r="F232" s="0" t="n">
        <f aca="false">TRUNC('LUT Implementation'!$C$4*(INDEX('LUT Implementation'!$F$9:$F$136,C232)-B232)/D232,0)</f>
        <v>-310</v>
      </c>
      <c r="G232" s="0" t="n">
        <f aca="false">E232+F232</f>
        <v>-10</v>
      </c>
      <c r="H232" s="34" t="n">
        <f aca="false">Theory!$D$5/(SIN(RADIANS(Theory!$D$7*360*(('LUT Implementation'!$C$3*B232)/1000000000))))</f>
        <v>156.108657471288</v>
      </c>
      <c r="I232" s="43" t="n">
        <f aca="false">ABS(E232-H232)</f>
        <v>143.891342528712</v>
      </c>
      <c r="J232" s="43" t="n">
        <f aca="false">ABS(G232-H232)</f>
        <v>166.108657471288</v>
      </c>
    </row>
    <row r="233" customFormat="false" ht="15" hidden="false" customHeight="false" outlineLevel="0" collapsed="false">
      <c r="B233" s="0" t="n">
        <f aca="false">B232-50</f>
        <v>52500</v>
      </c>
      <c r="C233" s="15" t="n">
        <f aca="false" t="array" ref="C233:C233">MATCH(MIN(ABS('LUT Implementation'!$F$9:$F$136-B233)),ABS('LUT Implementation'!$F$9:$F$136-B233),0)</f>
        <v>1</v>
      </c>
      <c r="D233" s="0" t="n">
        <f aca="false">INDEX('LUT Implementation'!$F$9:$F$136,C233)-INDEX('LUT Implementation'!$F$9:$F$136,C233+1)</f>
        <v>2627</v>
      </c>
      <c r="E233" s="0" t="n">
        <f aca="false">INDEX('LUT Implementation'!$C$9:$C$136,'Error plots'!C233)</f>
        <v>300</v>
      </c>
      <c r="F233" s="0" t="n">
        <f aca="false">TRUNC('LUT Implementation'!$C$4*(INDEX('LUT Implementation'!$F$9:$F$136,C233)-B233)/D233,0)</f>
        <v>-309</v>
      </c>
      <c r="G233" s="0" t="n">
        <f aca="false">E233+F233</f>
        <v>-9</v>
      </c>
      <c r="H233" s="34" t="n">
        <f aca="false">Theory!$D$5/(SIN(RADIANS(Theory!$D$7*360*(('LUT Implementation'!$C$3*B233)/1000000000))))</f>
        <v>156.253638578427</v>
      </c>
      <c r="I233" s="43" t="n">
        <f aca="false">ABS(E233-H233)</f>
        <v>143.746361421573</v>
      </c>
      <c r="J233" s="43" t="n">
        <f aca="false">ABS(G233-H233)</f>
        <v>165.253638578427</v>
      </c>
    </row>
    <row r="234" customFormat="false" ht="15" hidden="false" customHeight="false" outlineLevel="0" collapsed="false">
      <c r="B234" s="0" t="n">
        <f aca="false">B233-50</f>
        <v>52450</v>
      </c>
      <c r="C234" s="15" t="n">
        <f aca="false" t="array" ref="C234:C234">MATCH(MIN(ABS('LUT Implementation'!$F$9:$F$136-B234)),ABS('LUT Implementation'!$F$9:$F$136-B234),0)</f>
        <v>1</v>
      </c>
      <c r="D234" s="0" t="n">
        <f aca="false">INDEX('LUT Implementation'!$F$9:$F$136,C234)-INDEX('LUT Implementation'!$F$9:$F$136,C234+1)</f>
        <v>2627</v>
      </c>
      <c r="E234" s="0" t="n">
        <f aca="false">INDEX('LUT Implementation'!$C$9:$C$136,'Error plots'!C234)</f>
        <v>300</v>
      </c>
      <c r="F234" s="0" t="n">
        <f aca="false">TRUNC('LUT Implementation'!$C$4*(INDEX('LUT Implementation'!$F$9:$F$136,C234)-B234)/D234,0)</f>
        <v>-308</v>
      </c>
      <c r="G234" s="0" t="n">
        <f aca="false">E234+F234</f>
        <v>-8</v>
      </c>
      <c r="H234" s="34" t="n">
        <f aca="false">Theory!$D$5/(SIN(RADIANS(Theory!$D$7*360*(('LUT Implementation'!$C$3*B234)/1000000000))))</f>
        <v>156.398899745232</v>
      </c>
      <c r="I234" s="43" t="n">
        <f aca="false">ABS(E234-H234)</f>
        <v>143.601100254768</v>
      </c>
      <c r="J234" s="43" t="n">
        <f aca="false">ABS(G234-H234)</f>
        <v>164.398899745232</v>
      </c>
    </row>
    <row r="235" customFormat="false" ht="15" hidden="false" customHeight="false" outlineLevel="0" collapsed="false">
      <c r="B235" s="0" t="n">
        <f aca="false">B234-50</f>
        <v>52400</v>
      </c>
      <c r="C235" s="15" t="n">
        <f aca="false" t="array" ref="C235:C235">MATCH(MIN(ABS('LUT Implementation'!$F$9:$F$136-B235)),ABS('LUT Implementation'!$F$9:$F$136-B235),0)</f>
        <v>1</v>
      </c>
      <c r="D235" s="0" t="n">
        <f aca="false">INDEX('LUT Implementation'!$F$9:$F$136,C235)-INDEX('LUT Implementation'!$F$9:$F$136,C235+1)</f>
        <v>2627</v>
      </c>
      <c r="E235" s="0" t="n">
        <f aca="false">INDEX('LUT Implementation'!$C$9:$C$136,'Error plots'!C235)</f>
        <v>300</v>
      </c>
      <c r="F235" s="0" t="n">
        <f aca="false">TRUNC('LUT Implementation'!$C$4*(INDEX('LUT Implementation'!$F$9:$F$136,C235)-B235)/D235,0)</f>
        <v>-308</v>
      </c>
      <c r="G235" s="0" t="n">
        <f aca="false">E235+F235</f>
        <v>-8</v>
      </c>
      <c r="H235" s="34" t="n">
        <f aca="false">Theory!$D$5/(SIN(RADIANS(Theory!$D$7*360*(('LUT Implementation'!$C$3*B235)/1000000000))))</f>
        <v>156.544441773047</v>
      </c>
      <c r="I235" s="43" t="n">
        <f aca="false">ABS(E235-H235)</f>
        <v>143.455558226953</v>
      </c>
      <c r="J235" s="43" t="n">
        <f aca="false">ABS(G235-H235)</f>
        <v>164.544441773047</v>
      </c>
    </row>
    <row r="236" customFormat="false" ht="15" hidden="false" customHeight="false" outlineLevel="0" collapsed="false">
      <c r="B236" s="0" t="n">
        <f aca="false">B235-50</f>
        <v>52350</v>
      </c>
      <c r="C236" s="15" t="n">
        <f aca="false" t="array" ref="C236:C236">MATCH(MIN(ABS('LUT Implementation'!$F$9:$F$136-B236)),ABS('LUT Implementation'!$F$9:$F$136-B236),0)</f>
        <v>1</v>
      </c>
      <c r="D236" s="0" t="n">
        <f aca="false">INDEX('LUT Implementation'!$F$9:$F$136,C236)-INDEX('LUT Implementation'!$F$9:$F$136,C236+1)</f>
        <v>2627</v>
      </c>
      <c r="E236" s="0" t="n">
        <f aca="false">INDEX('LUT Implementation'!$C$9:$C$136,'Error plots'!C236)</f>
        <v>300</v>
      </c>
      <c r="F236" s="0" t="n">
        <f aca="false">TRUNC('LUT Implementation'!$C$4*(INDEX('LUT Implementation'!$F$9:$F$136,C236)-B236)/D236,0)</f>
        <v>-307</v>
      </c>
      <c r="G236" s="0" t="n">
        <f aca="false">E236+F236</f>
        <v>-7</v>
      </c>
      <c r="H236" s="34" t="n">
        <f aca="false">Theory!$D$5/(SIN(RADIANS(Theory!$D$7*360*(('LUT Implementation'!$C$3*B236)/1000000000))))</f>
        <v>156.690265466276</v>
      </c>
      <c r="I236" s="43" t="n">
        <f aca="false">ABS(E236-H236)</f>
        <v>143.309734533724</v>
      </c>
      <c r="J236" s="43" t="n">
        <f aca="false">ABS(G236-H236)</f>
        <v>163.690265466276</v>
      </c>
    </row>
    <row r="237" customFormat="false" ht="15" hidden="false" customHeight="false" outlineLevel="0" collapsed="false">
      <c r="B237" s="0" t="n">
        <f aca="false">B236-50</f>
        <v>52300</v>
      </c>
      <c r="C237" s="15" t="n">
        <f aca="false" t="array" ref="C237:C237">MATCH(MIN(ABS('LUT Implementation'!$F$9:$F$136-B237)),ABS('LUT Implementation'!$F$9:$F$136-B237),0)</f>
        <v>1</v>
      </c>
      <c r="D237" s="0" t="n">
        <f aca="false">INDEX('LUT Implementation'!$F$9:$F$136,C237)-INDEX('LUT Implementation'!$F$9:$F$136,C237+1)</f>
        <v>2627</v>
      </c>
      <c r="E237" s="0" t="n">
        <f aca="false">INDEX('LUT Implementation'!$C$9:$C$136,'Error plots'!C237)</f>
        <v>300</v>
      </c>
      <c r="F237" s="0" t="n">
        <f aca="false">TRUNC('LUT Implementation'!$C$4*(INDEX('LUT Implementation'!$F$9:$F$136,C237)-B237)/D237,0)</f>
        <v>-307</v>
      </c>
      <c r="G237" s="0" t="n">
        <f aca="false">E237+F237</f>
        <v>-7</v>
      </c>
      <c r="H237" s="34" t="n">
        <f aca="false">Theory!$D$5/(SIN(RADIANS(Theory!$D$7*360*(('LUT Implementation'!$C$3*B237)/1000000000))))</f>
        <v>156.836371632398</v>
      </c>
      <c r="I237" s="43" t="n">
        <f aca="false">ABS(E237-H237)</f>
        <v>143.163628367603</v>
      </c>
      <c r="J237" s="43" t="n">
        <f aca="false">ABS(G237-H237)</f>
        <v>163.836371632397</v>
      </c>
    </row>
    <row r="238" customFormat="false" ht="15" hidden="false" customHeight="false" outlineLevel="0" collapsed="false">
      <c r="B238" s="0" t="n">
        <f aca="false">B237-50</f>
        <v>52250</v>
      </c>
      <c r="C238" s="15" t="n">
        <f aca="false" t="array" ref="C238:C238">MATCH(MIN(ABS('LUT Implementation'!$F$9:$F$136-B238)),ABS('LUT Implementation'!$F$9:$F$136-B238),0)</f>
        <v>1</v>
      </c>
      <c r="D238" s="0" t="n">
        <f aca="false">INDEX('LUT Implementation'!$F$9:$F$136,C238)-INDEX('LUT Implementation'!$F$9:$F$136,C238+1)</f>
        <v>2627</v>
      </c>
      <c r="E238" s="0" t="n">
        <f aca="false">INDEX('LUT Implementation'!$C$9:$C$136,'Error plots'!C238)</f>
        <v>300</v>
      </c>
      <c r="F238" s="0" t="n">
        <f aca="false">TRUNC('LUT Implementation'!$C$4*(INDEX('LUT Implementation'!$F$9:$F$136,C238)-B238)/D238,0)</f>
        <v>-306</v>
      </c>
      <c r="G238" s="0" t="n">
        <f aca="false">E238+F238</f>
        <v>-6</v>
      </c>
      <c r="H238" s="34" t="n">
        <f aca="false">Theory!$D$5/(SIN(RADIANS(Theory!$D$7*360*(('LUT Implementation'!$C$3*B238)/1000000000))))</f>
        <v>156.982761081985</v>
      </c>
      <c r="I238" s="43" t="n">
        <f aca="false">ABS(E238-H238)</f>
        <v>143.017238918015</v>
      </c>
      <c r="J238" s="43" t="n">
        <f aca="false">ABS(G238-H238)</f>
        <v>162.982761081985</v>
      </c>
    </row>
    <row r="239" customFormat="false" ht="15" hidden="false" customHeight="false" outlineLevel="0" collapsed="false">
      <c r="B239" s="0" t="n">
        <f aca="false">B238-50</f>
        <v>52200</v>
      </c>
      <c r="C239" s="15" t="n">
        <f aca="false" t="array" ref="C239:C239">MATCH(MIN(ABS('LUT Implementation'!$F$9:$F$136-B239)),ABS('LUT Implementation'!$F$9:$F$136-B239),0)</f>
        <v>1</v>
      </c>
      <c r="D239" s="0" t="n">
        <f aca="false">INDEX('LUT Implementation'!$F$9:$F$136,C239)-INDEX('LUT Implementation'!$F$9:$F$136,C239+1)</f>
        <v>2627</v>
      </c>
      <c r="E239" s="0" t="n">
        <f aca="false">INDEX('LUT Implementation'!$C$9:$C$136,'Error plots'!C239)</f>
        <v>300</v>
      </c>
      <c r="F239" s="0" t="n">
        <f aca="false">TRUNC('LUT Implementation'!$C$4*(INDEX('LUT Implementation'!$F$9:$F$136,C239)-B239)/D239,0)</f>
        <v>-305</v>
      </c>
      <c r="G239" s="0" t="n">
        <f aca="false">E239+F239</f>
        <v>-5</v>
      </c>
      <c r="H239" s="34" t="n">
        <f aca="false">Theory!$D$5/(SIN(RADIANS(Theory!$D$7*360*(('LUT Implementation'!$C$3*B239)/1000000000))))</f>
        <v>157.129434628715</v>
      </c>
      <c r="I239" s="43" t="n">
        <f aca="false">ABS(E239-H239)</f>
        <v>142.870565371285</v>
      </c>
      <c r="J239" s="43" t="n">
        <f aca="false">ABS(G239-H239)</f>
        <v>162.129434628715</v>
      </c>
    </row>
    <row r="240" customFormat="false" ht="15" hidden="false" customHeight="false" outlineLevel="0" collapsed="false">
      <c r="B240" s="0" t="n">
        <f aca="false">B239-50</f>
        <v>52150</v>
      </c>
      <c r="C240" s="15" t="n">
        <f aca="false" t="array" ref="C240:C240">MATCH(MIN(ABS('LUT Implementation'!$F$9:$F$136-B240)),ABS('LUT Implementation'!$F$9:$F$136-B240),0)</f>
        <v>1</v>
      </c>
      <c r="D240" s="0" t="n">
        <f aca="false">INDEX('LUT Implementation'!$F$9:$F$136,C240)-INDEX('LUT Implementation'!$F$9:$F$136,C240+1)</f>
        <v>2627</v>
      </c>
      <c r="E240" s="0" t="n">
        <f aca="false">INDEX('LUT Implementation'!$C$9:$C$136,'Error plots'!C240)</f>
        <v>300</v>
      </c>
      <c r="F240" s="0" t="n">
        <f aca="false">TRUNC('LUT Implementation'!$C$4*(INDEX('LUT Implementation'!$F$9:$F$136,C240)-B240)/D240,0)</f>
        <v>-305</v>
      </c>
      <c r="G240" s="0" t="n">
        <f aca="false">E240+F240</f>
        <v>-5</v>
      </c>
      <c r="H240" s="34" t="n">
        <f aca="false">Theory!$D$5/(SIN(RADIANS(Theory!$D$7*360*(('LUT Implementation'!$C$3*B240)/1000000000))))</f>
        <v>157.276393089388</v>
      </c>
      <c r="I240" s="43" t="n">
        <f aca="false">ABS(E240-H240)</f>
        <v>142.723606910612</v>
      </c>
      <c r="J240" s="43" t="n">
        <f aca="false">ABS(G240-H240)</f>
        <v>162.276393089388</v>
      </c>
    </row>
    <row r="241" customFormat="false" ht="15" hidden="false" customHeight="false" outlineLevel="0" collapsed="false">
      <c r="B241" s="0" t="n">
        <f aca="false">B240-50</f>
        <v>52100</v>
      </c>
      <c r="C241" s="15" t="n">
        <f aca="false" t="array" ref="C241:C241">MATCH(MIN(ABS('LUT Implementation'!$F$9:$F$136-B241)),ABS('LUT Implementation'!$F$9:$F$136-B241),0)</f>
        <v>1</v>
      </c>
      <c r="D241" s="0" t="n">
        <f aca="false">INDEX('LUT Implementation'!$F$9:$F$136,C241)-INDEX('LUT Implementation'!$F$9:$F$136,C241+1)</f>
        <v>2627</v>
      </c>
      <c r="E241" s="0" t="n">
        <f aca="false">INDEX('LUT Implementation'!$C$9:$C$136,'Error plots'!C241)</f>
        <v>300</v>
      </c>
      <c r="F241" s="0" t="n">
        <f aca="false">TRUNC('LUT Implementation'!$C$4*(INDEX('LUT Implementation'!$F$9:$F$136,C241)-B241)/D241,0)</f>
        <v>-304</v>
      </c>
      <c r="G241" s="0" t="n">
        <f aca="false">E241+F241</f>
        <v>-4</v>
      </c>
      <c r="H241" s="34" t="n">
        <f aca="false">Theory!$D$5/(SIN(RADIANS(Theory!$D$7*360*(('LUT Implementation'!$C$3*B241)/1000000000))))</f>
        <v>157.423637283936</v>
      </c>
      <c r="I241" s="43" t="n">
        <f aca="false">ABS(E241-H241)</f>
        <v>142.576362716064</v>
      </c>
      <c r="J241" s="43" t="n">
        <f aca="false">ABS(G241-H241)</f>
        <v>161.423637283936</v>
      </c>
    </row>
    <row r="242" customFormat="false" ht="15" hidden="false" customHeight="false" outlineLevel="0" collapsed="false">
      <c r="B242" s="0" t="n">
        <f aca="false">B241-50</f>
        <v>52050</v>
      </c>
      <c r="C242" s="15" t="n">
        <f aca="false" t="array" ref="C242:C242">MATCH(MIN(ABS('LUT Implementation'!$F$9:$F$136-B242)),ABS('LUT Implementation'!$F$9:$F$136-B242),0)</f>
        <v>1</v>
      </c>
      <c r="D242" s="0" t="n">
        <f aca="false">INDEX('LUT Implementation'!$F$9:$F$136,C242)-INDEX('LUT Implementation'!$F$9:$F$136,C242+1)</f>
        <v>2627</v>
      </c>
      <c r="E242" s="0" t="n">
        <f aca="false">INDEX('LUT Implementation'!$C$9:$C$136,'Error plots'!C242)</f>
        <v>300</v>
      </c>
      <c r="F242" s="0" t="n">
        <f aca="false">TRUNC('LUT Implementation'!$C$4*(INDEX('LUT Implementation'!$F$9:$F$136,C242)-B242)/D242,0)</f>
        <v>-303</v>
      </c>
      <c r="G242" s="0" t="n">
        <f aca="false">E242+F242</f>
        <v>-3</v>
      </c>
      <c r="H242" s="34" t="n">
        <f aca="false">Theory!$D$5/(SIN(RADIANS(Theory!$D$7*360*(('LUT Implementation'!$C$3*B242)/1000000000))))</f>
        <v>157.571168035446</v>
      </c>
      <c r="I242" s="43" t="n">
        <f aca="false">ABS(E242-H242)</f>
        <v>142.428831964554</v>
      </c>
      <c r="J242" s="43" t="n">
        <f aca="false">ABS(G242-H242)</f>
        <v>160.571168035446</v>
      </c>
    </row>
    <row r="243" customFormat="false" ht="15" hidden="false" customHeight="false" outlineLevel="0" collapsed="false">
      <c r="B243" s="0" t="n">
        <f aca="false">B242-50</f>
        <v>52000</v>
      </c>
      <c r="C243" s="15" t="n">
        <f aca="false" t="array" ref="C243:C243">MATCH(MIN(ABS('LUT Implementation'!$F$9:$F$136-B243)),ABS('LUT Implementation'!$F$9:$F$136-B243),0)</f>
        <v>1</v>
      </c>
      <c r="D243" s="0" t="n">
        <f aca="false">INDEX('LUT Implementation'!$F$9:$F$136,C243)-INDEX('LUT Implementation'!$F$9:$F$136,C243+1)</f>
        <v>2627</v>
      </c>
      <c r="E243" s="0" t="n">
        <f aca="false">INDEX('LUT Implementation'!$C$9:$C$136,'Error plots'!C243)</f>
        <v>300</v>
      </c>
      <c r="F243" s="0" t="n">
        <f aca="false">TRUNC('LUT Implementation'!$C$4*(INDEX('LUT Implementation'!$F$9:$F$136,C243)-B243)/D243,0)</f>
        <v>-303</v>
      </c>
      <c r="G243" s="0" t="n">
        <f aca="false">E243+F243</f>
        <v>-3</v>
      </c>
      <c r="H243" s="34" t="n">
        <f aca="false">Theory!$D$5/(SIN(RADIANS(Theory!$D$7*360*(('LUT Implementation'!$C$3*B243)/1000000000))))</f>
        <v>157.718986170169</v>
      </c>
      <c r="I243" s="43" t="n">
        <f aca="false">ABS(E243-H243)</f>
        <v>142.281013829831</v>
      </c>
      <c r="J243" s="43" t="n">
        <f aca="false">ABS(G243-H243)</f>
        <v>160.718986170169</v>
      </c>
    </row>
    <row r="244" customFormat="false" ht="15" hidden="false" customHeight="false" outlineLevel="0" collapsed="false">
      <c r="B244" s="0" t="n">
        <f aca="false">B243-50</f>
        <v>51950</v>
      </c>
      <c r="C244" s="15" t="n">
        <f aca="false" t="array" ref="C244:C244">MATCH(MIN(ABS('LUT Implementation'!$F$9:$F$136-B244)),ABS('LUT Implementation'!$F$9:$F$136-B244),0)</f>
        <v>1</v>
      </c>
      <c r="D244" s="0" t="n">
        <f aca="false">INDEX('LUT Implementation'!$F$9:$F$136,C244)-INDEX('LUT Implementation'!$F$9:$F$136,C244+1)</f>
        <v>2627</v>
      </c>
      <c r="E244" s="0" t="n">
        <f aca="false">INDEX('LUT Implementation'!$C$9:$C$136,'Error plots'!C244)</f>
        <v>300</v>
      </c>
      <c r="F244" s="0" t="n">
        <f aca="false">TRUNC('LUT Implementation'!$C$4*(INDEX('LUT Implementation'!$F$9:$F$136,C244)-B244)/D244,0)</f>
        <v>-302</v>
      </c>
      <c r="G244" s="0" t="n">
        <f aca="false">E244+F244</f>
        <v>-2</v>
      </c>
      <c r="H244" s="34" t="n">
        <f aca="false">Theory!$D$5/(SIN(RADIANS(Theory!$D$7*360*(('LUT Implementation'!$C$3*B244)/1000000000))))</f>
        <v>157.867092517538</v>
      </c>
      <c r="I244" s="43" t="n">
        <f aca="false">ABS(E244-H244)</f>
        <v>142.132907482462</v>
      </c>
      <c r="J244" s="43" t="n">
        <f aca="false">ABS(G244-H244)</f>
        <v>159.867092517538</v>
      </c>
    </row>
    <row r="245" customFormat="false" ht="15" hidden="false" customHeight="false" outlineLevel="0" collapsed="false">
      <c r="B245" s="0" t="n">
        <f aca="false">B244-50</f>
        <v>51900</v>
      </c>
      <c r="C245" s="15" t="n">
        <f aca="false" t="array" ref="C245:C245">MATCH(MIN(ABS('LUT Implementation'!$F$9:$F$136-B245)),ABS('LUT Implementation'!$F$9:$F$136-B245),0)</f>
        <v>1</v>
      </c>
      <c r="D245" s="0" t="n">
        <f aca="false">INDEX('LUT Implementation'!$F$9:$F$136,C245)-INDEX('LUT Implementation'!$F$9:$F$136,C245+1)</f>
        <v>2627</v>
      </c>
      <c r="E245" s="0" t="n">
        <f aca="false">INDEX('LUT Implementation'!$C$9:$C$136,'Error plots'!C245)</f>
        <v>300</v>
      </c>
      <c r="F245" s="0" t="n">
        <f aca="false">TRUNC('LUT Implementation'!$C$4*(INDEX('LUT Implementation'!$F$9:$F$136,C245)-B245)/D245,0)</f>
        <v>-302</v>
      </c>
      <c r="G245" s="0" t="n">
        <f aca="false">E245+F245</f>
        <v>-2</v>
      </c>
      <c r="H245" s="34" t="n">
        <f aca="false">Theory!$D$5/(SIN(RADIANS(Theory!$D$7*360*(('LUT Implementation'!$C$3*B245)/1000000000))))</f>
        <v>158.015487910182</v>
      </c>
      <c r="I245" s="43" t="n">
        <f aca="false">ABS(E245-H245)</f>
        <v>141.984512089818</v>
      </c>
      <c r="J245" s="43" t="n">
        <f aca="false">ABS(G245-H245)</f>
        <v>160.015487910182</v>
      </c>
    </row>
    <row r="246" customFormat="false" ht="15" hidden="false" customHeight="false" outlineLevel="0" collapsed="false">
      <c r="B246" s="0" t="n">
        <f aca="false">B245-50</f>
        <v>51850</v>
      </c>
      <c r="C246" s="15" t="n">
        <f aca="false" t="array" ref="C246:C246">MATCH(MIN(ABS('LUT Implementation'!$F$9:$F$136-B246)),ABS('LUT Implementation'!$F$9:$F$136-B246),0)</f>
        <v>1</v>
      </c>
      <c r="D246" s="0" t="n">
        <f aca="false">INDEX('LUT Implementation'!$F$9:$F$136,C246)-INDEX('LUT Implementation'!$F$9:$F$136,C246+1)</f>
        <v>2627</v>
      </c>
      <c r="E246" s="0" t="n">
        <f aca="false">INDEX('LUT Implementation'!$C$9:$C$136,'Error plots'!C246)</f>
        <v>300</v>
      </c>
      <c r="F246" s="0" t="n">
        <f aca="false">TRUNC('LUT Implementation'!$C$4*(INDEX('LUT Implementation'!$F$9:$F$136,C246)-B246)/D246,0)</f>
        <v>-301</v>
      </c>
      <c r="G246" s="0" t="n">
        <f aca="false">E246+F246</f>
        <v>-1</v>
      </c>
      <c r="H246" s="34" t="n">
        <f aca="false">Theory!$D$5/(SIN(RADIANS(Theory!$D$7*360*(('LUT Implementation'!$C$3*B246)/1000000000))))</f>
        <v>158.164173183943</v>
      </c>
      <c r="I246" s="43" t="n">
        <f aca="false">ABS(E246-H246)</f>
        <v>141.835826816057</v>
      </c>
      <c r="J246" s="43" t="n">
        <f aca="false">ABS(G246-H246)</f>
        <v>159.164173183943</v>
      </c>
    </row>
    <row r="247" customFormat="false" ht="15" hidden="false" customHeight="false" outlineLevel="0" collapsed="false">
      <c r="B247" s="0" t="n">
        <f aca="false">B246-50</f>
        <v>51800</v>
      </c>
      <c r="C247" s="15" t="n">
        <f aca="false" t="array" ref="C247:C247">MATCH(MIN(ABS('LUT Implementation'!$F$9:$F$136-B247)),ABS('LUT Implementation'!$F$9:$F$136-B247),0)</f>
        <v>1</v>
      </c>
      <c r="D247" s="0" t="n">
        <f aca="false">INDEX('LUT Implementation'!$F$9:$F$136,C247)-INDEX('LUT Implementation'!$F$9:$F$136,C247+1)</f>
        <v>2627</v>
      </c>
      <c r="E247" s="0" t="n">
        <f aca="false">INDEX('LUT Implementation'!$C$9:$C$136,'Error plots'!C247)</f>
        <v>300</v>
      </c>
      <c r="F247" s="0" t="n">
        <f aca="false">TRUNC('LUT Implementation'!$C$4*(INDEX('LUT Implementation'!$F$9:$F$136,C247)-B247)/D247,0)</f>
        <v>-300</v>
      </c>
      <c r="G247" s="0" t="n">
        <f aca="false">E247+F247</f>
        <v>0</v>
      </c>
      <c r="H247" s="34" t="n">
        <f aca="false">Theory!$D$5/(SIN(RADIANS(Theory!$D$7*360*(('LUT Implementation'!$C$3*B247)/1000000000))))</f>
        <v>158.31314917789</v>
      </c>
      <c r="I247" s="43" t="n">
        <f aca="false">ABS(E247-H247)</f>
        <v>141.68685082211</v>
      </c>
      <c r="J247" s="43" t="n">
        <f aca="false">ABS(G247-H247)</f>
        <v>158.31314917789</v>
      </c>
    </row>
    <row r="248" customFormat="false" ht="15" hidden="false" customHeight="false" outlineLevel="0" collapsed="false">
      <c r="B248" s="0" t="n">
        <f aca="false">B247-50</f>
        <v>51750</v>
      </c>
      <c r="C248" s="15" t="n">
        <f aca="false" t="array" ref="C248:C248">MATCH(MIN(ABS('LUT Implementation'!$F$9:$F$136-B248)),ABS('LUT Implementation'!$F$9:$F$136-B248),0)</f>
        <v>1</v>
      </c>
      <c r="D248" s="0" t="n">
        <f aca="false">INDEX('LUT Implementation'!$F$9:$F$136,C248)-INDEX('LUT Implementation'!$F$9:$F$136,C248+1)</f>
        <v>2627</v>
      </c>
      <c r="E248" s="0" t="n">
        <f aca="false">INDEX('LUT Implementation'!$C$9:$C$136,'Error plots'!C248)</f>
        <v>300</v>
      </c>
      <c r="F248" s="0" t="n">
        <f aca="false">TRUNC('LUT Implementation'!$C$4*(INDEX('LUT Implementation'!$F$9:$F$136,C248)-B248)/D248,0)</f>
        <v>-300</v>
      </c>
      <c r="G248" s="0" t="n">
        <f aca="false">E248+F248</f>
        <v>0</v>
      </c>
      <c r="H248" s="34" t="n">
        <f aca="false">Theory!$D$5/(SIN(RADIANS(Theory!$D$7*360*(('LUT Implementation'!$C$3*B248)/1000000000))))</f>
        <v>158.462416734335</v>
      </c>
      <c r="I248" s="43" t="n">
        <f aca="false">ABS(E248-H248)</f>
        <v>141.537583265665</v>
      </c>
      <c r="J248" s="43" t="n">
        <f aca="false">ABS(G248-H248)</f>
        <v>158.462416734335</v>
      </c>
    </row>
    <row r="249" customFormat="false" ht="15" hidden="false" customHeight="false" outlineLevel="0" collapsed="false">
      <c r="B249" s="0" t="n">
        <f aca="false">B248-50</f>
        <v>51700</v>
      </c>
      <c r="C249" s="15" t="n">
        <f aca="false" t="array" ref="C249:C249">MATCH(MIN(ABS('LUT Implementation'!$F$9:$F$136-B249)),ABS('LUT Implementation'!$F$9:$F$136-B249),0)</f>
        <v>1</v>
      </c>
      <c r="D249" s="0" t="n">
        <f aca="false">INDEX('LUT Implementation'!$F$9:$F$136,C249)-INDEX('LUT Implementation'!$F$9:$F$136,C249+1)</f>
        <v>2627</v>
      </c>
      <c r="E249" s="0" t="n">
        <f aca="false">INDEX('LUT Implementation'!$C$9:$C$136,'Error plots'!C249)</f>
        <v>300</v>
      </c>
      <c r="F249" s="0" t="n">
        <f aca="false">TRUNC('LUT Implementation'!$C$4*(INDEX('LUT Implementation'!$F$9:$F$136,C249)-B249)/D249,0)</f>
        <v>-299</v>
      </c>
      <c r="G249" s="0" t="n">
        <f aca="false">E249+F249</f>
        <v>1</v>
      </c>
      <c r="H249" s="34" t="n">
        <f aca="false">Theory!$D$5/(SIN(RADIANS(Theory!$D$7*360*(('LUT Implementation'!$C$3*B249)/1000000000))))</f>
        <v>158.611976698848</v>
      </c>
      <c r="I249" s="43" t="n">
        <f aca="false">ABS(E249-H249)</f>
        <v>141.388023301152</v>
      </c>
      <c r="J249" s="43" t="n">
        <f aca="false">ABS(G249-H249)</f>
        <v>157.611976698848</v>
      </c>
    </row>
    <row r="250" customFormat="false" ht="15" hidden="false" customHeight="false" outlineLevel="0" collapsed="false">
      <c r="B250" s="0" t="n">
        <f aca="false">B249-50</f>
        <v>51650</v>
      </c>
      <c r="C250" s="15" t="n">
        <f aca="false" t="array" ref="C250:C250">MATCH(MIN(ABS('LUT Implementation'!$F$9:$F$136-B250)),ABS('LUT Implementation'!$F$9:$F$136-B250),0)</f>
        <v>1</v>
      </c>
      <c r="D250" s="0" t="n">
        <f aca="false">INDEX('LUT Implementation'!$F$9:$F$136,C250)-INDEX('LUT Implementation'!$F$9:$F$136,C250+1)</f>
        <v>2627</v>
      </c>
      <c r="E250" s="0" t="n">
        <f aca="false">INDEX('LUT Implementation'!$C$9:$C$136,'Error plots'!C250)</f>
        <v>300</v>
      </c>
      <c r="F250" s="0" t="n">
        <f aca="false">TRUNC('LUT Implementation'!$C$4*(INDEX('LUT Implementation'!$F$9:$F$136,C250)-B250)/D250,0)</f>
        <v>-299</v>
      </c>
      <c r="G250" s="0" t="n">
        <f aca="false">E250+F250</f>
        <v>1</v>
      </c>
      <c r="H250" s="34" t="n">
        <f aca="false">Theory!$D$5/(SIN(RADIANS(Theory!$D$7*360*(('LUT Implementation'!$C$3*B250)/1000000000))))</f>
        <v>158.761829920277</v>
      </c>
      <c r="I250" s="43" t="n">
        <f aca="false">ABS(E250-H250)</f>
        <v>141.238170079723</v>
      </c>
      <c r="J250" s="43" t="n">
        <f aca="false">ABS(G250-H250)</f>
        <v>157.761829920277</v>
      </c>
    </row>
    <row r="251" customFormat="false" ht="15" hidden="false" customHeight="false" outlineLevel="0" collapsed="false">
      <c r="B251" s="0" t="n">
        <f aca="false">B250-50</f>
        <v>51600</v>
      </c>
      <c r="C251" s="15" t="n">
        <f aca="false" t="array" ref="C251:C251">MATCH(MIN(ABS('LUT Implementation'!$F$9:$F$136-B251)),ABS('LUT Implementation'!$F$9:$F$136-B251),0)</f>
        <v>1</v>
      </c>
      <c r="D251" s="0" t="n">
        <f aca="false">INDEX('LUT Implementation'!$F$9:$F$136,C251)-INDEX('LUT Implementation'!$F$9:$F$136,C251+1)</f>
        <v>2627</v>
      </c>
      <c r="E251" s="0" t="n">
        <f aca="false">INDEX('LUT Implementation'!$C$9:$C$136,'Error plots'!C251)</f>
        <v>300</v>
      </c>
      <c r="F251" s="0" t="n">
        <f aca="false">TRUNC('LUT Implementation'!$C$4*(INDEX('LUT Implementation'!$F$9:$F$136,C251)-B251)/D251,0)</f>
        <v>-298</v>
      </c>
      <c r="G251" s="0" t="n">
        <f aca="false">E251+F251</f>
        <v>2</v>
      </c>
      <c r="H251" s="34" t="n">
        <f aca="false">Theory!$D$5/(SIN(RADIANS(Theory!$D$7*360*(('LUT Implementation'!$C$3*B251)/1000000000))))</f>
        <v>158.911977250756</v>
      </c>
      <c r="I251" s="43" t="n">
        <f aca="false">ABS(E251-H251)</f>
        <v>141.088022749244</v>
      </c>
      <c r="J251" s="43" t="n">
        <f aca="false">ABS(G251-H251)</f>
        <v>156.911977250756</v>
      </c>
    </row>
    <row r="252" customFormat="false" ht="15" hidden="false" customHeight="false" outlineLevel="0" collapsed="false">
      <c r="B252" s="0" t="n">
        <f aca="false">B251-50</f>
        <v>51550</v>
      </c>
      <c r="C252" s="15" t="n">
        <f aca="false" t="array" ref="C252:C252">MATCH(MIN(ABS('LUT Implementation'!$F$9:$F$136-B252)),ABS('LUT Implementation'!$F$9:$F$136-B252),0)</f>
        <v>1</v>
      </c>
      <c r="D252" s="0" t="n">
        <f aca="false">INDEX('LUT Implementation'!$F$9:$F$136,C252)-INDEX('LUT Implementation'!$F$9:$F$136,C252+1)</f>
        <v>2627</v>
      </c>
      <c r="E252" s="0" t="n">
        <f aca="false">INDEX('LUT Implementation'!$C$9:$C$136,'Error plots'!C252)</f>
        <v>300</v>
      </c>
      <c r="F252" s="0" t="n">
        <f aca="false">TRUNC('LUT Implementation'!$C$4*(INDEX('LUT Implementation'!$F$9:$F$136,C252)-B252)/D252,0)</f>
        <v>-297</v>
      </c>
      <c r="G252" s="0" t="n">
        <f aca="false">E252+F252</f>
        <v>3</v>
      </c>
      <c r="H252" s="34" t="n">
        <f aca="false">Theory!$D$5/(SIN(RADIANS(Theory!$D$7*360*(('LUT Implementation'!$C$3*B252)/1000000000))))</f>
        <v>159.062419545728</v>
      </c>
      <c r="I252" s="43" t="n">
        <f aca="false">ABS(E252-H252)</f>
        <v>140.937580454272</v>
      </c>
      <c r="J252" s="43" t="n">
        <f aca="false">ABS(G252-H252)</f>
        <v>156.062419545728</v>
      </c>
    </row>
    <row r="253" customFormat="false" ht="15" hidden="false" customHeight="false" outlineLevel="0" collapsed="false">
      <c r="B253" s="0" t="n">
        <f aca="false">B252-50</f>
        <v>51500</v>
      </c>
      <c r="C253" s="15" t="n">
        <f aca="false" t="array" ref="C253:C253">MATCH(MIN(ABS('LUT Implementation'!$F$9:$F$136-B253)),ABS('LUT Implementation'!$F$9:$F$136-B253),0)</f>
        <v>1</v>
      </c>
      <c r="D253" s="0" t="n">
        <f aca="false">INDEX('LUT Implementation'!$F$9:$F$136,C253)-INDEX('LUT Implementation'!$F$9:$F$136,C253+1)</f>
        <v>2627</v>
      </c>
      <c r="E253" s="0" t="n">
        <f aca="false">INDEX('LUT Implementation'!$C$9:$C$136,'Error plots'!C253)</f>
        <v>300</v>
      </c>
      <c r="F253" s="0" t="n">
        <f aca="false">TRUNC('LUT Implementation'!$C$4*(INDEX('LUT Implementation'!$F$9:$F$136,C253)-B253)/D253,0)</f>
        <v>-297</v>
      </c>
      <c r="G253" s="0" t="n">
        <f aca="false">E253+F253</f>
        <v>3</v>
      </c>
      <c r="H253" s="34" t="n">
        <f aca="false">Theory!$D$5/(SIN(RADIANS(Theory!$D$7*360*(('LUT Implementation'!$C$3*B253)/1000000000))))</f>
        <v>159.213157663959</v>
      </c>
      <c r="I253" s="43" t="n">
        <f aca="false">ABS(E253-H253)</f>
        <v>140.786842336041</v>
      </c>
      <c r="J253" s="43" t="n">
        <f aca="false">ABS(G253-H253)</f>
        <v>156.213157663959</v>
      </c>
    </row>
    <row r="254" customFormat="false" ht="15" hidden="false" customHeight="false" outlineLevel="0" collapsed="false">
      <c r="B254" s="0" t="n">
        <f aca="false">B253-50</f>
        <v>51450</v>
      </c>
      <c r="C254" s="15" t="n">
        <f aca="false" t="array" ref="C254:C254">MATCH(MIN(ABS('LUT Implementation'!$F$9:$F$136-B254)),ABS('LUT Implementation'!$F$9:$F$136-B254),0)</f>
        <v>1</v>
      </c>
      <c r="D254" s="0" t="n">
        <f aca="false">INDEX('LUT Implementation'!$F$9:$F$136,C254)-INDEX('LUT Implementation'!$F$9:$F$136,C254+1)</f>
        <v>2627</v>
      </c>
      <c r="E254" s="0" t="n">
        <f aca="false">INDEX('LUT Implementation'!$C$9:$C$136,'Error plots'!C254)</f>
        <v>300</v>
      </c>
      <c r="F254" s="0" t="n">
        <f aca="false">TRUNC('LUT Implementation'!$C$4*(INDEX('LUT Implementation'!$F$9:$F$136,C254)-B254)/D254,0)</f>
        <v>-296</v>
      </c>
      <c r="G254" s="0" t="n">
        <f aca="false">E254+F254</f>
        <v>4</v>
      </c>
      <c r="H254" s="34" t="n">
        <f aca="false">Theory!$D$5/(SIN(RADIANS(Theory!$D$7*360*(('LUT Implementation'!$C$3*B254)/1000000000))))</f>
        <v>159.364192467552</v>
      </c>
      <c r="I254" s="43" t="n">
        <f aca="false">ABS(E254-H254)</f>
        <v>140.635807532448</v>
      </c>
      <c r="J254" s="43" t="n">
        <f aca="false">ABS(G254-H254)</f>
        <v>155.364192467552</v>
      </c>
    </row>
    <row r="255" customFormat="false" ht="15" hidden="false" customHeight="false" outlineLevel="0" collapsed="false">
      <c r="B255" s="0" t="n">
        <f aca="false">B254-50</f>
        <v>51400</v>
      </c>
      <c r="C255" s="15" t="n">
        <f aca="false" t="array" ref="C255:C255">MATCH(MIN(ABS('LUT Implementation'!$F$9:$F$136-B255)),ABS('LUT Implementation'!$F$9:$F$136-B255),0)</f>
        <v>1</v>
      </c>
      <c r="D255" s="0" t="n">
        <f aca="false">INDEX('LUT Implementation'!$F$9:$F$136,C255)-INDEX('LUT Implementation'!$F$9:$F$136,C255+1)</f>
        <v>2627</v>
      </c>
      <c r="E255" s="0" t="n">
        <f aca="false">INDEX('LUT Implementation'!$C$9:$C$136,'Error plots'!C255)</f>
        <v>300</v>
      </c>
      <c r="F255" s="0" t="n">
        <f aca="false">TRUNC('LUT Implementation'!$C$4*(INDEX('LUT Implementation'!$F$9:$F$136,C255)-B255)/D255,0)</f>
        <v>-296</v>
      </c>
      <c r="G255" s="0" t="n">
        <f aca="false">E255+F255</f>
        <v>4</v>
      </c>
      <c r="H255" s="34" t="n">
        <f aca="false">Theory!$D$5/(SIN(RADIANS(Theory!$D$7*360*(('LUT Implementation'!$C$3*B255)/1000000000))))</f>
        <v>159.515524821964</v>
      </c>
      <c r="I255" s="43" t="n">
        <f aca="false">ABS(E255-H255)</f>
        <v>140.484475178036</v>
      </c>
      <c r="J255" s="43" t="n">
        <f aca="false">ABS(G255-H255)</f>
        <v>155.515524821964</v>
      </c>
    </row>
    <row r="256" customFormat="false" ht="15" hidden="false" customHeight="false" outlineLevel="0" collapsed="false">
      <c r="B256" s="0" t="n">
        <f aca="false">B255-50</f>
        <v>51350</v>
      </c>
      <c r="C256" s="15" t="n">
        <f aca="false" t="array" ref="C256:C256">MATCH(MIN(ABS('LUT Implementation'!$F$9:$F$136-B256)),ABS('LUT Implementation'!$F$9:$F$136-B256),0)</f>
        <v>1</v>
      </c>
      <c r="D256" s="0" t="n">
        <f aca="false">INDEX('LUT Implementation'!$F$9:$F$136,C256)-INDEX('LUT Implementation'!$F$9:$F$136,C256+1)</f>
        <v>2627</v>
      </c>
      <c r="E256" s="0" t="n">
        <f aca="false">INDEX('LUT Implementation'!$C$9:$C$136,'Error plots'!C256)</f>
        <v>300</v>
      </c>
      <c r="F256" s="0" t="n">
        <f aca="false">TRUNC('LUT Implementation'!$C$4*(INDEX('LUT Implementation'!$F$9:$F$136,C256)-B256)/D256,0)</f>
        <v>-295</v>
      </c>
      <c r="G256" s="0" t="n">
        <f aca="false">E256+F256</f>
        <v>5</v>
      </c>
      <c r="H256" s="34" t="n">
        <f aca="false">Theory!$D$5/(SIN(RADIANS(Theory!$D$7*360*(('LUT Implementation'!$C$3*B256)/1000000000))))</f>
        <v>159.667155596027</v>
      </c>
      <c r="I256" s="43" t="n">
        <f aca="false">ABS(E256-H256)</f>
        <v>140.332844403973</v>
      </c>
      <c r="J256" s="43" t="n">
        <f aca="false">ABS(G256-H256)</f>
        <v>154.667155596027</v>
      </c>
    </row>
    <row r="257" customFormat="false" ht="15" hidden="false" customHeight="false" outlineLevel="0" collapsed="false">
      <c r="B257" s="0" t="n">
        <f aca="false">B256-50</f>
        <v>51300</v>
      </c>
      <c r="C257" s="15" t="n">
        <f aca="false" t="array" ref="C257:C257">MATCH(MIN(ABS('LUT Implementation'!$F$9:$F$136-B257)),ABS('LUT Implementation'!$F$9:$F$136-B257),0)</f>
        <v>1</v>
      </c>
      <c r="D257" s="0" t="n">
        <f aca="false">INDEX('LUT Implementation'!$F$9:$F$136,C257)-INDEX('LUT Implementation'!$F$9:$F$136,C257+1)</f>
        <v>2627</v>
      </c>
      <c r="E257" s="0" t="n">
        <f aca="false">INDEX('LUT Implementation'!$C$9:$C$136,'Error plots'!C257)</f>
        <v>300</v>
      </c>
      <c r="F257" s="0" t="n">
        <f aca="false">TRUNC('LUT Implementation'!$C$4*(INDEX('LUT Implementation'!$F$9:$F$136,C257)-B257)/D257,0)</f>
        <v>-294</v>
      </c>
      <c r="G257" s="0" t="n">
        <f aca="false">E257+F257</f>
        <v>6</v>
      </c>
      <c r="H257" s="34" t="n">
        <f aca="false">Theory!$D$5/(SIN(RADIANS(Theory!$D$7*360*(('LUT Implementation'!$C$3*B257)/1000000000))))</f>
        <v>159.819085661957</v>
      </c>
      <c r="I257" s="43" t="n">
        <f aca="false">ABS(E257-H257)</f>
        <v>140.180914338043</v>
      </c>
      <c r="J257" s="43" t="n">
        <f aca="false">ABS(G257-H257)</f>
        <v>153.819085661957</v>
      </c>
    </row>
    <row r="258" customFormat="false" ht="15" hidden="false" customHeight="false" outlineLevel="0" collapsed="false">
      <c r="B258" s="0" t="n">
        <f aca="false">B257-50</f>
        <v>51250</v>
      </c>
      <c r="C258" s="15" t="n">
        <f aca="false" t="array" ref="C258:C258">MATCH(MIN(ABS('LUT Implementation'!$F$9:$F$136-B258)),ABS('LUT Implementation'!$F$9:$F$136-B258),0)</f>
        <v>1</v>
      </c>
      <c r="D258" s="0" t="n">
        <f aca="false">INDEX('LUT Implementation'!$F$9:$F$136,C258)-INDEX('LUT Implementation'!$F$9:$F$136,C258+1)</f>
        <v>2627</v>
      </c>
      <c r="E258" s="0" t="n">
        <f aca="false">INDEX('LUT Implementation'!$C$9:$C$136,'Error plots'!C258)</f>
        <v>300</v>
      </c>
      <c r="F258" s="0" t="n">
        <f aca="false">TRUNC('LUT Implementation'!$C$4*(INDEX('LUT Implementation'!$F$9:$F$136,C258)-B258)/D258,0)</f>
        <v>-294</v>
      </c>
      <c r="G258" s="0" t="n">
        <f aca="false">E258+F258</f>
        <v>6</v>
      </c>
      <c r="H258" s="34" t="n">
        <f aca="false">Theory!$D$5/(SIN(RADIANS(Theory!$D$7*360*(('LUT Implementation'!$C$3*B258)/1000000000))))</f>
        <v>159.971315895376</v>
      </c>
      <c r="I258" s="43" t="n">
        <f aca="false">ABS(E258-H258)</f>
        <v>140.028684104624</v>
      </c>
      <c r="J258" s="43" t="n">
        <f aca="false">ABS(G258-H258)</f>
        <v>153.971315895376</v>
      </c>
    </row>
    <row r="259" customFormat="false" ht="15" hidden="false" customHeight="false" outlineLevel="0" collapsed="false">
      <c r="B259" s="0" t="n">
        <f aca="false">B258-50</f>
        <v>51200</v>
      </c>
      <c r="C259" s="15" t="n">
        <f aca="false" t="array" ref="C259:C259">MATCH(MIN(ABS('LUT Implementation'!$F$9:$F$136-B259)),ABS('LUT Implementation'!$F$9:$F$136-B259),0)</f>
        <v>1</v>
      </c>
      <c r="D259" s="0" t="n">
        <f aca="false">INDEX('LUT Implementation'!$F$9:$F$136,C259)-INDEX('LUT Implementation'!$F$9:$F$136,C259+1)</f>
        <v>2627</v>
      </c>
      <c r="E259" s="0" t="n">
        <f aca="false">INDEX('LUT Implementation'!$C$9:$C$136,'Error plots'!C259)</f>
        <v>300</v>
      </c>
      <c r="F259" s="0" t="n">
        <f aca="false">TRUNC('LUT Implementation'!$C$4*(INDEX('LUT Implementation'!$F$9:$F$136,C259)-B259)/D259,0)</f>
        <v>-293</v>
      </c>
      <c r="G259" s="0" t="n">
        <f aca="false">E259+F259</f>
        <v>7</v>
      </c>
      <c r="H259" s="34" t="n">
        <f aca="false">Theory!$D$5/(SIN(RADIANS(Theory!$D$7*360*(('LUT Implementation'!$C$3*B259)/1000000000))))</f>
        <v>160.123847175326</v>
      </c>
      <c r="I259" s="43" t="n">
        <f aca="false">ABS(E259-H259)</f>
        <v>139.876152824674</v>
      </c>
      <c r="J259" s="43" t="n">
        <f aca="false">ABS(G259-H259)</f>
        <v>153.123847175326</v>
      </c>
    </row>
    <row r="260" customFormat="false" ht="15" hidden="false" customHeight="false" outlineLevel="0" collapsed="false">
      <c r="B260" s="0" t="n">
        <f aca="false">B259-50</f>
        <v>51150</v>
      </c>
      <c r="C260" s="15" t="n">
        <f aca="false" t="array" ref="C260:C260">MATCH(MIN(ABS('LUT Implementation'!$F$9:$F$136-B260)),ABS('LUT Implementation'!$F$9:$F$136-B260),0)</f>
        <v>1</v>
      </c>
      <c r="D260" s="0" t="n">
        <f aca="false">INDEX('LUT Implementation'!$F$9:$F$136,C260)-INDEX('LUT Implementation'!$F$9:$F$136,C260+1)</f>
        <v>2627</v>
      </c>
      <c r="E260" s="0" t="n">
        <f aca="false">INDEX('LUT Implementation'!$C$9:$C$136,'Error plots'!C260)</f>
        <v>300</v>
      </c>
      <c r="F260" s="0" t="n">
        <f aca="false">TRUNC('LUT Implementation'!$C$4*(INDEX('LUT Implementation'!$F$9:$F$136,C260)-B260)/D260,0)</f>
        <v>-292</v>
      </c>
      <c r="G260" s="0" t="n">
        <f aca="false">E260+F260</f>
        <v>8</v>
      </c>
      <c r="H260" s="34" t="n">
        <f aca="false">Theory!$D$5/(SIN(RADIANS(Theory!$D$7*360*(('LUT Implementation'!$C$3*B260)/1000000000))))</f>
        <v>160.276680384287</v>
      </c>
      <c r="I260" s="43" t="n">
        <f aca="false">ABS(E260-H260)</f>
        <v>139.723319615713</v>
      </c>
      <c r="J260" s="43" t="n">
        <f aca="false">ABS(G260-H260)</f>
        <v>152.276680384287</v>
      </c>
    </row>
    <row r="261" customFormat="false" ht="15" hidden="false" customHeight="false" outlineLevel="0" collapsed="false">
      <c r="B261" s="0" t="n">
        <f aca="false">B260-50</f>
        <v>51100</v>
      </c>
      <c r="C261" s="15" t="n">
        <f aca="false" t="array" ref="C261:C261">MATCH(MIN(ABS('LUT Implementation'!$F$9:$F$136-B261)),ABS('LUT Implementation'!$F$9:$F$136-B261),0)</f>
        <v>1</v>
      </c>
      <c r="D261" s="0" t="n">
        <f aca="false">INDEX('LUT Implementation'!$F$9:$F$136,C261)-INDEX('LUT Implementation'!$F$9:$F$136,C261+1)</f>
        <v>2627</v>
      </c>
      <c r="E261" s="0" t="n">
        <f aca="false">INDEX('LUT Implementation'!$C$9:$C$136,'Error plots'!C261)</f>
        <v>300</v>
      </c>
      <c r="F261" s="0" t="n">
        <f aca="false">TRUNC('LUT Implementation'!$C$4*(INDEX('LUT Implementation'!$F$9:$F$136,C261)-B261)/D261,0)</f>
        <v>-292</v>
      </c>
      <c r="G261" s="0" t="n">
        <f aca="false">E261+F261</f>
        <v>8</v>
      </c>
      <c r="H261" s="34" t="n">
        <f aca="false">Theory!$D$5/(SIN(RADIANS(Theory!$D$7*360*(('LUT Implementation'!$C$3*B261)/1000000000))))</f>
        <v>160.429816408192</v>
      </c>
      <c r="I261" s="43" t="n">
        <f aca="false">ABS(E261-H261)</f>
        <v>139.570183591808</v>
      </c>
      <c r="J261" s="43" t="n">
        <f aca="false">ABS(G261-H261)</f>
        <v>152.429816408192</v>
      </c>
    </row>
    <row r="262" customFormat="false" ht="15" hidden="false" customHeight="false" outlineLevel="0" collapsed="false">
      <c r="B262" s="0" t="n">
        <f aca="false">B261-50</f>
        <v>51050</v>
      </c>
      <c r="C262" s="15" t="n">
        <f aca="false" t="array" ref="C262:C262">MATCH(MIN(ABS('LUT Implementation'!$F$9:$F$136-B262)),ABS('LUT Implementation'!$F$9:$F$136-B262),0)</f>
        <v>1</v>
      </c>
      <c r="D262" s="0" t="n">
        <f aca="false">INDEX('LUT Implementation'!$F$9:$F$136,C262)-INDEX('LUT Implementation'!$F$9:$F$136,C262+1)</f>
        <v>2627</v>
      </c>
      <c r="E262" s="0" t="n">
        <f aca="false">INDEX('LUT Implementation'!$C$9:$C$136,'Error plots'!C262)</f>
        <v>300</v>
      </c>
      <c r="F262" s="0" t="n">
        <f aca="false">TRUNC('LUT Implementation'!$C$4*(INDEX('LUT Implementation'!$F$9:$F$136,C262)-B262)/D262,0)</f>
        <v>-291</v>
      </c>
      <c r="G262" s="0" t="n">
        <f aca="false">E262+F262</f>
        <v>9</v>
      </c>
      <c r="H262" s="34" t="n">
        <f aca="false">Theory!$D$5/(SIN(RADIANS(Theory!$D$7*360*(('LUT Implementation'!$C$3*B262)/1000000000))))</f>
        <v>160.583256136447</v>
      </c>
      <c r="I262" s="43" t="n">
        <f aca="false">ABS(E262-H262)</f>
        <v>139.416743863553</v>
      </c>
      <c r="J262" s="43" t="n">
        <f aca="false">ABS(G262-H262)</f>
        <v>151.583256136447</v>
      </c>
    </row>
    <row r="263" customFormat="false" ht="15" hidden="false" customHeight="false" outlineLevel="0" collapsed="false">
      <c r="B263" s="0" t="n">
        <f aca="false">B262-50</f>
        <v>51000</v>
      </c>
      <c r="C263" s="15" t="n">
        <f aca="false" t="array" ref="C263:C263">MATCH(MIN(ABS('LUT Implementation'!$F$9:$F$136-B263)),ABS('LUT Implementation'!$F$9:$F$136-B263),0)</f>
        <v>1</v>
      </c>
      <c r="D263" s="0" t="n">
        <f aca="false">INDEX('LUT Implementation'!$F$9:$F$136,C263)-INDEX('LUT Implementation'!$F$9:$F$136,C263+1)</f>
        <v>2627</v>
      </c>
      <c r="E263" s="0" t="n">
        <f aca="false">INDEX('LUT Implementation'!$C$9:$C$136,'Error plots'!C263)</f>
        <v>300</v>
      </c>
      <c r="F263" s="0" t="n">
        <f aca="false">TRUNC('LUT Implementation'!$C$4*(INDEX('LUT Implementation'!$F$9:$F$136,C263)-B263)/D263,0)</f>
        <v>-291</v>
      </c>
      <c r="G263" s="0" t="n">
        <f aca="false">E263+F263</f>
        <v>9</v>
      </c>
      <c r="H263" s="34" t="n">
        <f aca="false">Theory!$D$5/(SIN(RADIANS(Theory!$D$7*360*(('LUT Implementation'!$C$3*B263)/1000000000))))</f>
        <v>160.737000461945</v>
      </c>
      <c r="I263" s="43" t="n">
        <f aca="false">ABS(E263-H263)</f>
        <v>139.262999538055</v>
      </c>
      <c r="J263" s="43" t="n">
        <f aca="false">ABS(G263-H263)</f>
        <v>151.737000461945</v>
      </c>
    </row>
    <row r="264" customFormat="false" ht="15" hidden="false" customHeight="false" outlineLevel="0" collapsed="false">
      <c r="B264" s="0" t="n">
        <f aca="false">B263-50</f>
        <v>50950</v>
      </c>
      <c r="C264" s="15" t="n">
        <f aca="false" t="array" ref="C264:C264">MATCH(MIN(ABS('LUT Implementation'!$F$9:$F$136-B264)),ABS('LUT Implementation'!$F$9:$F$136-B264),0)</f>
        <v>1</v>
      </c>
      <c r="D264" s="0" t="n">
        <f aca="false">INDEX('LUT Implementation'!$F$9:$F$136,C264)-INDEX('LUT Implementation'!$F$9:$F$136,C264+1)</f>
        <v>2627</v>
      </c>
      <c r="E264" s="0" t="n">
        <f aca="false">INDEX('LUT Implementation'!$C$9:$C$136,'Error plots'!C264)</f>
        <v>300</v>
      </c>
      <c r="F264" s="0" t="n">
        <f aca="false">TRUNC('LUT Implementation'!$C$4*(INDEX('LUT Implementation'!$F$9:$F$136,C264)-B264)/D264,0)</f>
        <v>-290</v>
      </c>
      <c r="G264" s="0" t="n">
        <f aca="false">E264+F264</f>
        <v>10</v>
      </c>
      <c r="H264" s="34" t="n">
        <f aca="false">Theory!$D$5/(SIN(RADIANS(Theory!$D$7*360*(('LUT Implementation'!$C$3*B264)/1000000000))))</f>
        <v>160.891050281085</v>
      </c>
      <c r="I264" s="43" t="n">
        <f aca="false">ABS(E264-H264)</f>
        <v>139.108949718915</v>
      </c>
      <c r="J264" s="43" t="n">
        <f aca="false">ABS(G264-H264)</f>
        <v>150.891050281085</v>
      </c>
    </row>
    <row r="265" customFormat="false" ht="15" hidden="false" customHeight="false" outlineLevel="0" collapsed="false">
      <c r="B265" s="0" t="n">
        <f aca="false">B264-50</f>
        <v>50900</v>
      </c>
      <c r="C265" s="15" t="n">
        <f aca="false" t="array" ref="C265:C265">MATCH(MIN(ABS('LUT Implementation'!$F$9:$F$136-B265)),ABS('LUT Implementation'!$F$9:$F$136-B265),0)</f>
        <v>1</v>
      </c>
      <c r="D265" s="0" t="n">
        <f aca="false">INDEX('LUT Implementation'!$F$9:$F$136,C265)-INDEX('LUT Implementation'!$F$9:$F$136,C265+1)</f>
        <v>2627</v>
      </c>
      <c r="E265" s="0" t="n">
        <f aca="false">INDEX('LUT Implementation'!$C$9:$C$136,'Error plots'!C265)</f>
        <v>300</v>
      </c>
      <c r="F265" s="0" t="n">
        <f aca="false">TRUNC('LUT Implementation'!$C$4*(INDEX('LUT Implementation'!$F$9:$F$136,C265)-B265)/D265,0)</f>
        <v>-289</v>
      </c>
      <c r="G265" s="0" t="n">
        <f aca="false">E265+F265</f>
        <v>11</v>
      </c>
      <c r="H265" s="34" t="n">
        <f aca="false">Theory!$D$5/(SIN(RADIANS(Theory!$D$7*360*(('LUT Implementation'!$C$3*B265)/1000000000))))</f>
        <v>161.045406493789</v>
      </c>
      <c r="I265" s="43" t="n">
        <f aca="false">ABS(E265-H265)</f>
        <v>138.954593506211</v>
      </c>
      <c r="J265" s="43" t="n">
        <f aca="false">ABS(G265-H265)</f>
        <v>150.045406493789</v>
      </c>
    </row>
    <row r="266" customFormat="false" ht="15" hidden="false" customHeight="false" outlineLevel="0" collapsed="false">
      <c r="B266" s="0" t="n">
        <f aca="false">B265-50</f>
        <v>50850</v>
      </c>
      <c r="C266" s="15" t="n">
        <f aca="false" t="array" ref="C266:C266">MATCH(MIN(ABS('LUT Implementation'!$F$9:$F$136-B266)),ABS('LUT Implementation'!$F$9:$F$136-B266),0)</f>
        <v>1</v>
      </c>
      <c r="D266" s="0" t="n">
        <f aca="false">INDEX('LUT Implementation'!$F$9:$F$136,C266)-INDEX('LUT Implementation'!$F$9:$F$136,C266+1)</f>
        <v>2627</v>
      </c>
      <c r="E266" s="0" t="n">
        <f aca="false">INDEX('LUT Implementation'!$C$9:$C$136,'Error plots'!C266)</f>
        <v>300</v>
      </c>
      <c r="F266" s="0" t="n">
        <f aca="false">TRUNC('LUT Implementation'!$C$4*(INDEX('LUT Implementation'!$F$9:$F$136,C266)-B266)/D266,0)</f>
        <v>-289</v>
      </c>
      <c r="G266" s="0" t="n">
        <f aca="false">E266+F266</f>
        <v>11</v>
      </c>
      <c r="H266" s="34" t="n">
        <f aca="false">Theory!$D$5/(SIN(RADIANS(Theory!$D$7*360*(('LUT Implementation'!$C$3*B266)/1000000000))))</f>
        <v>161.200070003517</v>
      </c>
      <c r="I266" s="43" t="n">
        <f aca="false">ABS(E266-H266)</f>
        <v>138.799929996483</v>
      </c>
      <c r="J266" s="43" t="n">
        <f aca="false">ABS(G266-H266)</f>
        <v>150.200070003517</v>
      </c>
    </row>
    <row r="267" customFormat="false" ht="15" hidden="false" customHeight="false" outlineLevel="0" collapsed="false">
      <c r="B267" s="0" t="n">
        <f aca="false">B266-50</f>
        <v>50800</v>
      </c>
      <c r="C267" s="15" t="n">
        <f aca="false" t="array" ref="C267:C267">MATCH(MIN(ABS('LUT Implementation'!$F$9:$F$136-B267)),ABS('LUT Implementation'!$F$9:$F$136-B267),0)</f>
        <v>1</v>
      </c>
      <c r="D267" s="0" t="n">
        <f aca="false">INDEX('LUT Implementation'!$F$9:$F$136,C267)-INDEX('LUT Implementation'!$F$9:$F$136,C267+1)</f>
        <v>2627</v>
      </c>
      <c r="E267" s="0" t="n">
        <f aca="false">INDEX('LUT Implementation'!$C$9:$C$136,'Error plots'!C267)</f>
        <v>300</v>
      </c>
      <c r="F267" s="0" t="n">
        <f aca="false">TRUNC('LUT Implementation'!$C$4*(INDEX('LUT Implementation'!$F$9:$F$136,C267)-B267)/D267,0)</f>
        <v>-288</v>
      </c>
      <c r="G267" s="0" t="n">
        <f aca="false">E267+F267</f>
        <v>12</v>
      </c>
      <c r="H267" s="34" t="n">
        <f aca="false">Theory!$D$5/(SIN(RADIANS(Theory!$D$7*360*(('LUT Implementation'!$C$3*B267)/1000000000))))</f>
        <v>161.355041717289</v>
      </c>
      <c r="I267" s="43" t="n">
        <f aca="false">ABS(E267-H267)</f>
        <v>138.644958282711</v>
      </c>
      <c r="J267" s="43" t="n">
        <f aca="false">ABS(G267-H267)</f>
        <v>149.355041717289</v>
      </c>
    </row>
    <row r="268" customFormat="false" ht="15" hidden="false" customHeight="false" outlineLevel="0" collapsed="false">
      <c r="B268" s="0" t="n">
        <f aca="false">B267-50</f>
        <v>50750</v>
      </c>
      <c r="C268" s="15" t="n">
        <f aca="false" t="array" ref="C268:C268">MATCH(MIN(ABS('LUT Implementation'!$F$9:$F$136-B268)),ABS('LUT Implementation'!$F$9:$F$136-B268),0)</f>
        <v>1</v>
      </c>
      <c r="D268" s="0" t="n">
        <f aca="false">INDEX('LUT Implementation'!$F$9:$F$136,C268)-INDEX('LUT Implementation'!$F$9:$F$136,C268+1)</f>
        <v>2627</v>
      </c>
      <c r="E268" s="0" t="n">
        <f aca="false">INDEX('LUT Implementation'!$C$9:$C$136,'Error plots'!C268)</f>
        <v>300</v>
      </c>
      <c r="F268" s="0" t="n">
        <f aca="false">TRUNC('LUT Implementation'!$C$4*(INDEX('LUT Implementation'!$F$9:$F$136,C268)-B268)/D268,0)</f>
        <v>-288</v>
      </c>
      <c r="G268" s="0" t="n">
        <f aca="false">E268+F268</f>
        <v>12</v>
      </c>
      <c r="H268" s="34" t="n">
        <f aca="false">Theory!$D$5/(SIN(RADIANS(Theory!$D$7*360*(('LUT Implementation'!$C$3*B268)/1000000000))))</f>
        <v>161.510322545698</v>
      </c>
      <c r="I268" s="43" t="n">
        <f aca="false">ABS(E268-H268)</f>
        <v>138.489677454302</v>
      </c>
      <c r="J268" s="43" t="n">
        <f aca="false">ABS(G268-H268)</f>
        <v>149.510322545698</v>
      </c>
    </row>
    <row r="269" customFormat="false" ht="15" hidden="false" customHeight="false" outlineLevel="0" collapsed="false">
      <c r="B269" s="0" t="n">
        <f aca="false">B268-50</f>
        <v>50700</v>
      </c>
      <c r="C269" s="15" t="n">
        <f aca="false" t="array" ref="C269:C269">MATCH(MIN(ABS('LUT Implementation'!$F$9:$F$136-B269)),ABS('LUT Implementation'!$F$9:$F$136-B269),0)</f>
        <v>1</v>
      </c>
      <c r="D269" s="0" t="n">
        <f aca="false">INDEX('LUT Implementation'!$F$9:$F$136,C269)-INDEX('LUT Implementation'!$F$9:$F$136,C269+1)</f>
        <v>2627</v>
      </c>
      <c r="E269" s="0" t="n">
        <f aca="false">INDEX('LUT Implementation'!$C$9:$C$136,'Error plots'!C269)</f>
        <v>300</v>
      </c>
      <c r="F269" s="0" t="n">
        <f aca="false">TRUNC('LUT Implementation'!$C$4*(INDEX('LUT Implementation'!$F$9:$F$136,C269)-B269)/D269,0)</f>
        <v>-287</v>
      </c>
      <c r="G269" s="0" t="n">
        <f aca="false">E269+F269</f>
        <v>13</v>
      </c>
      <c r="H269" s="34" t="n">
        <f aca="false">Theory!$D$5/(SIN(RADIANS(Theory!$D$7*360*(('LUT Implementation'!$C$3*B269)/1000000000))))</f>
        <v>161.665913402929</v>
      </c>
      <c r="I269" s="43" t="n">
        <f aca="false">ABS(E269-H269)</f>
        <v>138.334086597071</v>
      </c>
      <c r="J269" s="43" t="n">
        <f aca="false">ABS(G269-H269)</f>
        <v>148.665913402929</v>
      </c>
    </row>
    <row r="270" customFormat="false" ht="15" hidden="false" customHeight="false" outlineLevel="0" collapsed="false">
      <c r="B270" s="0" t="n">
        <f aca="false">B269-50</f>
        <v>50650</v>
      </c>
      <c r="C270" s="15" t="n">
        <f aca="false" t="array" ref="C270:C270">MATCH(MIN(ABS('LUT Implementation'!$F$9:$F$136-B270)),ABS('LUT Implementation'!$F$9:$F$136-B270),0)</f>
        <v>1</v>
      </c>
      <c r="D270" s="0" t="n">
        <f aca="false">INDEX('LUT Implementation'!$F$9:$F$136,C270)-INDEX('LUT Implementation'!$F$9:$F$136,C270+1)</f>
        <v>2627</v>
      </c>
      <c r="E270" s="0" t="n">
        <f aca="false">INDEX('LUT Implementation'!$C$9:$C$136,'Error plots'!C270)</f>
        <v>300</v>
      </c>
      <c r="F270" s="0" t="n">
        <f aca="false">TRUNC('LUT Implementation'!$C$4*(INDEX('LUT Implementation'!$F$9:$F$136,C270)-B270)/D270,0)</f>
        <v>-286</v>
      </c>
      <c r="G270" s="0" t="n">
        <f aca="false">E270+F270</f>
        <v>14</v>
      </c>
      <c r="H270" s="34" t="n">
        <f aca="false">Theory!$D$5/(SIN(RADIANS(Theory!$D$7*360*(('LUT Implementation'!$C$3*B270)/1000000000))))</f>
        <v>161.821815206778</v>
      </c>
      <c r="I270" s="43" t="n">
        <f aca="false">ABS(E270-H270)</f>
        <v>138.178184793222</v>
      </c>
      <c r="J270" s="43" t="n">
        <f aca="false">ABS(G270-H270)</f>
        <v>147.821815206778</v>
      </c>
    </row>
    <row r="271" customFormat="false" ht="15" hidden="false" customHeight="false" outlineLevel="0" collapsed="false">
      <c r="B271" s="0" t="n">
        <f aca="false">B270-50</f>
        <v>50600</v>
      </c>
      <c r="C271" s="15" t="n">
        <f aca="false" t="array" ref="C271:C271">MATCH(MIN(ABS('LUT Implementation'!$F$9:$F$136-B271)),ABS('LUT Implementation'!$F$9:$F$136-B271),0)</f>
        <v>1</v>
      </c>
      <c r="D271" s="0" t="n">
        <f aca="false">INDEX('LUT Implementation'!$F$9:$F$136,C271)-INDEX('LUT Implementation'!$F$9:$F$136,C271+1)</f>
        <v>2627</v>
      </c>
      <c r="E271" s="0" t="n">
        <f aca="false">INDEX('LUT Implementation'!$C$9:$C$136,'Error plots'!C271)</f>
        <v>300</v>
      </c>
      <c r="F271" s="0" t="n">
        <f aca="false">TRUNC('LUT Implementation'!$C$4*(INDEX('LUT Implementation'!$F$9:$F$136,C271)-B271)/D271,0)</f>
        <v>-286</v>
      </c>
      <c r="G271" s="0" t="n">
        <f aca="false">E271+F271</f>
        <v>14</v>
      </c>
      <c r="H271" s="34" t="n">
        <f aca="false">Theory!$D$5/(SIN(RADIANS(Theory!$D$7*360*(('LUT Implementation'!$C$3*B271)/1000000000))))</f>
        <v>161.978028878671</v>
      </c>
      <c r="I271" s="43" t="n">
        <f aca="false">ABS(E271-H271)</f>
        <v>138.021971121329</v>
      </c>
      <c r="J271" s="43" t="n">
        <f aca="false">ABS(G271-H271)</f>
        <v>147.978028878671</v>
      </c>
    </row>
    <row r="272" customFormat="false" ht="15" hidden="false" customHeight="false" outlineLevel="0" collapsed="false">
      <c r="B272" s="0" t="n">
        <f aca="false">B271-50</f>
        <v>50550</v>
      </c>
      <c r="C272" s="15" t="n">
        <f aca="false" t="array" ref="C272:C272">MATCH(MIN(ABS('LUT Implementation'!$F$9:$F$136-B272)),ABS('LUT Implementation'!$F$9:$F$136-B272),0)</f>
        <v>1</v>
      </c>
      <c r="D272" s="0" t="n">
        <f aca="false">INDEX('LUT Implementation'!$F$9:$F$136,C272)-INDEX('LUT Implementation'!$F$9:$F$136,C272+1)</f>
        <v>2627</v>
      </c>
      <c r="E272" s="0" t="n">
        <f aca="false">INDEX('LUT Implementation'!$C$9:$C$136,'Error plots'!C272)</f>
        <v>300</v>
      </c>
      <c r="F272" s="0" t="n">
        <f aca="false">TRUNC('LUT Implementation'!$C$4*(INDEX('LUT Implementation'!$F$9:$F$136,C272)-B272)/D272,0)</f>
        <v>-285</v>
      </c>
      <c r="G272" s="0" t="n">
        <f aca="false">E272+F272</f>
        <v>15</v>
      </c>
      <c r="H272" s="34" t="n">
        <f aca="false">Theory!$D$5/(SIN(RADIANS(Theory!$D$7*360*(('LUT Implementation'!$C$3*B272)/1000000000))))</f>
        <v>162.134555343676</v>
      </c>
      <c r="I272" s="43" t="n">
        <f aca="false">ABS(E272-H272)</f>
        <v>137.865444656324</v>
      </c>
      <c r="J272" s="43" t="n">
        <f aca="false">ABS(G272-H272)</f>
        <v>147.134555343676</v>
      </c>
    </row>
    <row r="273" customFormat="false" ht="15" hidden="false" customHeight="false" outlineLevel="0" collapsed="false">
      <c r="B273" s="0" t="n">
        <f aca="false">B272-50</f>
        <v>50500</v>
      </c>
      <c r="C273" s="15" t="n">
        <f aca="false" t="array" ref="C273:C273">MATCH(MIN(ABS('LUT Implementation'!$F$9:$F$136-B273)),ABS('LUT Implementation'!$F$9:$F$136-B273),0)</f>
        <v>1</v>
      </c>
      <c r="D273" s="0" t="n">
        <f aca="false">INDEX('LUT Implementation'!$F$9:$F$136,C273)-INDEX('LUT Implementation'!$F$9:$F$136,C273+1)</f>
        <v>2627</v>
      </c>
      <c r="E273" s="0" t="n">
        <f aca="false">INDEX('LUT Implementation'!$C$9:$C$136,'Error plots'!C273)</f>
        <v>300</v>
      </c>
      <c r="F273" s="0" t="n">
        <f aca="false">TRUNC('LUT Implementation'!$C$4*(INDEX('LUT Implementation'!$F$9:$F$136,C273)-B273)/D273,0)</f>
        <v>-285</v>
      </c>
      <c r="G273" s="0" t="n">
        <f aca="false">E273+F273</f>
        <v>15</v>
      </c>
      <c r="H273" s="34" t="n">
        <f aca="false">Theory!$D$5/(SIN(RADIANS(Theory!$D$7*360*(('LUT Implementation'!$C$3*B273)/1000000000))))</f>
        <v>162.291395530528</v>
      </c>
      <c r="I273" s="43" t="n">
        <f aca="false">ABS(E273-H273)</f>
        <v>137.708604469472</v>
      </c>
      <c r="J273" s="43" t="n">
        <f aca="false">ABS(G273-H273)</f>
        <v>147.291395530528</v>
      </c>
    </row>
    <row r="274" customFormat="false" ht="15" hidden="false" customHeight="false" outlineLevel="0" collapsed="false">
      <c r="B274" s="0" t="n">
        <f aca="false">B273-50</f>
        <v>50450</v>
      </c>
      <c r="C274" s="15" t="n">
        <f aca="false" t="array" ref="C274:C274">MATCH(MIN(ABS('LUT Implementation'!$F$9:$F$136-B274)),ABS('LUT Implementation'!$F$9:$F$136-B274),0)</f>
        <v>1</v>
      </c>
      <c r="D274" s="0" t="n">
        <f aca="false">INDEX('LUT Implementation'!$F$9:$F$136,C274)-INDEX('LUT Implementation'!$F$9:$F$136,C274+1)</f>
        <v>2627</v>
      </c>
      <c r="E274" s="0" t="n">
        <f aca="false">INDEX('LUT Implementation'!$C$9:$C$136,'Error plots'!C274)</f>
        <v>300</v>
      </c>
      <c r="F274" s="0" t="n">
        <f aca="false">TRUNC('LUT Implementation'!$C$4*(INDEX('LUT Implementation'!$F$9:$F$136,C274)-B274)/D274,0)</f>
        <v>-284</v>
      </c>
      <c r="G274" s="0" t="n">
        <f aca="false">E274+F274</f>
        <v>16</v>
      </c>
      <c r="H274" s="34" t="n">
        <f aca="false">Theory!$D$5/(SIN(RADIANS(Theory!$D$7*360*(('LUT Implementation'!$C$3*B274)/1000000000))))</f>
        <v>162.448550371643</v>
      </c>
      <c r="I274" s="43" t="n">
        <f aca="false">ABS(E274-H274)</f>
        <v>137.551449628357</v>
      </c>
      <c r="J274" s="43" t="n">
        <f aca="false">ABS(G274-H274)</f>
        <v>146.448550371643</v>
      </c>
    </row>
    <row r="275" customFormat="false" ht="15" hidden="false" customHeight="false" outlineLevel="0" collapsed="false">
      <c r="B275" s="0" t="n">
        <f aca="false">B274-50</f>
        <v>50400</v>
      </c>
      <c r="C275" s="15" t="n">
        <f aca="false" t="array" ref="C275:C275">MATCH(MIN(ABS('LUT Implementation'!$F$9:$F$136-B275)),ABS('LUT Implementation'!$F$9:$F$136-B275),0)</f>
        <v>1</v>
      </c>
      <c r="D275" s="0" t="n">
        <f aca="false">INDEX('LUT Implementation'!$F$9:$F$136,C275)-INDEX('LUT Implementation'!$F$9:$F$136,C275+1)</f>
        <v>2627</v>
      </c>
      <c r="E275" s="0" t="n">
        <f aca="false">INDEX('LUT Implementation'!$C$9:$C$136,'Error plots'!C275)</f>
        <v>300</v>
      </c>
      <c r="F275" s="0" t="n">
        <f aca="false">TRUNC('LUT Implementation'!$C$4*(INDEX('LUT Implementation'!$F$9:$F$136,C275)-B275)/D275,0)</f>
        <v>-283</v>
      </c>
      <c r="G275" s="0" t="n">
        <f aca="false">E275+F275</f>
        <v>17</v>
      </c>
      <c r="H275" s="34" t="n">
        <f aca="false">Theory!$D$5/(SIN(RADIANS(Theory!$D$7*360*(('LUT Implementation'!$C$3*B275)/1000000000))))</f>
        <v>162.606020803138</v>
      </c>
      <c r="I275" s="43" t="n">
        <f aca="false">ABS(E275-H275)</f>
        <v>137.393979196862</v>
      </c>
      <c r="J275" s="43" t="n">
        <f aca="false">ABS(G275-H275)</f>
        <v>145.606020803138</v>
      </c>
    </row>
    <row r="276" customFormat="false" ht="15" hidden="false" customHeight="false" outlineLevel="0" collapsed="false">
      <c r="B276" s="0" t="n">
        <f aca="false">B275-50</f>
        <v>50350</v>
      </c>
      <c r="C276" s="15" t="n">
        <f aca="false" t="array" ref="C276:C276">MATCH(MIN(ABS('LUT Implementation'!$F$9:$F$136-B276)),ABS('LUT Implementation'!$F$9:$F$136-B276),0)</f>
        <v>1</v>
      </c>
      <c r="D276" s="0" t="n">
        <f aca="false">INDEX('LUT Implementation'!$F$9:$F$136,C276)-INDEX('LUT Implementation'!$F$9:$F$136,C276+1)</f>
        <v>2627</v>
      </c>
      <c r="E276" s="0" t="n">
        <f aca="false">INDEX('LUT Implementation'!$C$9:$C$136,'Error plots'!C276)</f>
        <v>300</v>
      </c>
      <c r="F276" s="0" t="n">
        <f aca="false">TRUNC('LUT Implementation'!$C$4*(INDEX('LUT Implementation'!$F$9:$F$136,C276)-B276)/D276,0)</f>
        <v>-283</v>
      </c>
      <c r="G276" s="0" t="n">
        <f aca="false">E276+F276</f>
        <v>17</v>
      </c>
      <c r="H276" s="34" t="n">
        <f aca="false">Theory!$D$5/(SIN(RADIANS(Theory!$D$7*360*(('LUT Implementation'!$C$3*B276)/1000000000))))</f>
        <v>162.763807764848</v>
      </c>
      <c r="I276" s="43" t="n">
        <f aca="false">ABS(E276-H276)</f>
        <v>137.236192235152</v>
      </c>
      <c r="J276" s="43" t="n">
        <f aca="false">ABS(G276-H276)</f>
        <v>145.763807764848</v>
      </c>
    </row>
    <row r="277" customFormat="false" ht="15" hidden="false" customHeight="false" outlineLevel="0" collapsed="false">
      <c r="B277" s="0" t="n">
        <f aca="false">B276-50</f>
        <v>50300</v>
      </c>
      <c r="C277" s="15" t="n">
        <f aca="false" t="array" ref="C277:C277">MATCH(MIN(ABS('LUT Implementation'!$F$9:$F$136-B277)),ABS('LUT Implementation'!$F$9:$F$136-B277),0)</f>
        <v>1</v>
      </c>
      <c r="D277" s="0" t="n">
        <f aca="false">INDEX('LUT Implementation'!$F$9:$F$136,C277)-INDEX('LUT Implementation'!$F$9:$F$136,C277+1)</f>
        <v>2627</v>
      </c>
      <c r="E277" s="0" t="n">
        <f aca="false">INDEX('LUT Implementation'!$C$9:$C$136,'Error plots'!C277)</f>
        <v>300</v>
      </c>
      <c r="F277" s="0" t="n">
        <f aca="false">TRUNC('LUT Implementation'!$C$4*(INDEX('LUT Implementation'!$F$9:$F$136,C277)-B277)/D277,0)</f>
        <v>-282</v>
      </c>
      <c r="G277" s="0" t="n">
        <f aca="false">E277+F277</f>
        <v>18</v>
      </c>
      <c r="H277" s="34" t="n">
        <f aca="false">Theory!$D$5/(SIN(RADIANS(Theory!$D$7*360*(('LUT Implementation'!$C$3*B277)/1000000000))))</f>
        <v>162.921912200346</v>
      </c>
      <c r="I277" s="43" t="n">
        <f aca="false">ABS(E277-H277)</f>
        <v>137.078087799654</v>
      </c>
      <c r="J277" s="43" t="n">
        <f aca="false">ABS(G277-H277)</f>
        <v>144.921912200346</v>
      </c>
    </row>
    <row r="278" customFormat="false" ht="15" hidden="false" customHeight="false" outlineLevel="0" collapsed="false">
      <c r="B278" s="0" t="n">
        <f aca="false">B277-50</f>
        <v>50250</v>
      </c>
      <c r="C278" s="15" t="n">
        <f aca="false" t="array" ref="C278:C278">MATCH(MIN(ABS('LUT Implementation'!$F$9:$F$136-B278)),ABS('LUT Implementation'!$F$9:$F$136-B278),0)</f>
        <v>1</v>
      </c>
      <c r="D278" s="0" t="n">
        <f aca="false">INDEX('LUT Implementation'!$F$9:$F$136,C278)-INDEX('LUT Implementation'!$F$9:$F$136,C278+1)</f>
        <v>2627</v>
      </c>
      <c r="E278" s="0" t="n">
        <f aca="false">INDEX('LUT Implementation'!$C$9:$C$136,'Error plots'!C278)</f>
        <v>300</v>
      </c>
      <c r="F278" s="0" t="n">
        <f aca="false">TRUNC('LUT Implementation'!$C$4*(INDEX('LUT Implementation'!$F$9:$F$136,C278)-B278)/D278,0)</f>
        <v>-282</v>
      </c>
      <c r="G278" s="0" t="n">
        <f aca="false">E278+F278</f>
        <v>18</v>
      </c>
      <c r="H278" s="34" t="n">
        <f aca="false">Theory!$D$5/(SIN(RADIANS(Theory!$D$7*360*(('LUT Implementation'!$C$3*B278)/1000000000))))</f>
        <v>163.080335056961</v>
      </c>
      <c r="I278" s="43" t="n">
        <f aca="false">ABS(E278-H278)</f>
        <v>136.919664943039</v>
      </c>
      <c r="J278" s="43" t="n">
        <f aca="false">ABS(G278-H278)</f>
        <v>145.080335056961</v>
      </c>
    </row>
    <row r="279" customFormat="false" ht="15" hidden="false" customHeight="false" outlineLevel="0" collapsed="false">
      <c r="B279" s="0" t="n">
        <f aca="false">B278-50</f>
        <v>50200</v>
      </c>
      <c r="C279" s="15" t="n">
        <f aca="false" t="array" ref="C279:C279">MATCH(MIN(ABS('LUT Implementation'!$F$9:$F$136-B279)),ABS('LUT Implementation'!$F$9:$F$136-B279),0)</f>
        <v>1</v>
      </c>
      <c r="D279" s="0" t="n">
        <f aca="false">INDEX('LUT Implementation'!$F$9:$F$136,C279)-INDEX('LUT Implementation'!$F$9:$F$136,C279+1)</f>
        <v>2627</v>
      </c>
      <c r="E279" s="0" t="n">
        <f aca="false">INDEX('LUT Implementation'!$C$9:$C$136,'Error plots'!C279)</f>
        <v>300</v>
      </c>
      <c r="F279" s="0" t="n">
        <f aca="false">TRUNC('LUT Implementation'!$C$4*(INDEX('LUT Implementation'!$F$9:$F$136,C279)-B279)/D279,0)</f>
        <v>-281</v>
      </c>
      <c r="G279" s="0" t="n">
        <f aca="false">E279+F279</f>
        <v>19</v>
      </c>
      <c r="H279" s="34" t="n">
        <f aca="false">Theory!$D$5/(SIN(RADIANS(Theory!$D$7*360*(('LUT Implementation'!$C$3*B279)/1000000000))))</f>
        <v>163.239077285795</v>
      </c>
      <c r="I279" s="43" t="n">
        <f aca="false">ABS(E279-H279)</f>
        <v>136.760922714205</v>
      </c>
      <c r="J279" s="43" t="n">
        <f aca="false">ABS(G279-H279)</f>
        <v>144.239077285795</v>
      </c>
    </row>
    <row r="280" customFormat="false" ht="15" hidden="false" customHeight="false" outlineLevel="0" collapsed="false">
      <c r="B280" s="0" t="n">
        <f aca="false">B279-50</f>
        <v>50150</v>
      </c>
      <c r="C280" s="15" t="n">
        <f aca="false" t="array" ref="C280:C280">MATCH(MIN(ABS('LUT Implementation'!$F$9:$F$136-B280)),ABS('LUT Implementation'!$F$9:$F$136-B280),0)</f>
        <v>1</v>
      </c>
      <c r="D280" s="0" t="n">
        <f aca="false">INDEX('LUT Implementation'!$F$9:$F$136,C280)-INDEX('LUT Implementation'!$F$9:$F$136,C280+1)</f>
        <v>2627</v>
      </c>
      <c r="E280" s="0" t="n">
        <f aca="false">INDEX('LUT Implementation'!$C$9:$C$136,'Error plots'!C280)</f>
        <v>300</v>
      </c>
      <c r="F280" s="0" t="n">
        <f aca="false">TRUNC('LUT Implementation'!$C$4*(INDEX('LUT Implementation'!$F$9:$F$136,C280)-B280)/D280,0)</f>
        <v>-280</v>
      </c>
      <c r="G280" s="0" t="n">
        <f aca="false">E280+F280</f>
        <v>20</v>
      </c>
      <c r="H280" s="34" t="n">
        <f aca="false">Theory!$D$5/(SIN(RADIANS(Theory!$D$7*360*(('LUT Implementation'!$C$3*B280)/1000000000))))</f>
        <v>163.398139841747</v>
      </c>
      <c r="I280" s="43" t="n">
        <f aca="false">ABS(E280-H280)</f>
        <v>136.601860158253</v>
      </c>
      <c r="J280" s="43" t="n">
        <f aca="false">ABS(G280-H280)</f>
        <v>143.398139841747</v>
      </c>
    </row>
    <row r="281" customFormat="false" ht="15" hidden="false" customHeight="false" outlineLevel="0" collapsed="false">
      <c r="B281" s="0" t="n">
        <f aca="false">B280-50</f>
        <v>50100</v>
      </c>
      <c r="C281" s="15" t="n">
        <f aca="false" t="array" ref="C281:C281">MATCH(MIN(ABS('LUT Implementation'!$F$9:$F$136-B281)),ABS('LUT Implementation'!$F$9:$F$136-B281),0)</f>
        <v>1</v>
      </c>
      <c r="D281" s="0" t="n">
        <f aca="false">INDEX('LUT Implementation'!$F$9:$F$136,C281)-INDEX('LUT Implementation'!$F$9:$F$136,C281+1)</f>
        <v>2627</v>
      </c>
      <c r="E281" s="0" t="n">
        <f aca="false">INDEX('LUT Implementation'!$C$9:$C$136,'Error plots'!C281)</f>
        <v>300</v>
      </c>
      <c r="F281" s="0" t="n">
        <f aca="false">TRUNC('LUT Implementation'!$C$4*(INDEX('LUT Implementation'!$F$9:$F$136,C281)-B281)/D281,0)</f>
        <v>-280</v>
      </c>
      <c r="G281" s="0" t="n">
        <f aca="false">E281+F281</f>
        <v>20</v>
      </c>
      <c r="H281" s="34" t="n">
        <f aca="false">Theory!$D$5/(SIN(RADIANS(Theory!$D$7*360*(('LUT Implementation'!$C$3*B281)/1000000000))))</f>
        <v>163.557523683524</v>
      </c>
      <c r="I281" s="43" t="n">
        <f aca="false">ABS(E281-H281)</f>
        <v>136.442476316476</v>
      </c>
      <c r="J281" s="43" t="n">
        <f aca="false">ABS(G281-H281)</f>
        <v>143.557523683524</v>
      </c>
    </row>
    <row r="282" customFormat="false" ht="15" hidden="false" customHeight="false" outlineLevel="0" collapsed="false">
      <c r="B282" s="0" t="n">
        <f aca="false">B281-50</f>
        <v>50050</v>
      </c>
      <c r="C282" s="15" t="n">
        <f aca="false" t="array" ref="C282:C282">MATCH(MIN(ABS('LUT Implementation'!$F$9:$F$136-B282)),ABS('LUT Implementation'!$F$9:$F$136-B282),0)</f>
        <v>1</v>
      </c>
      <c r="D282" s="0" t="n">
        <f aca="false">INDEX('LUT Implementation'!$F$9:$F$136,C282)-INDEX('LUT Implementation'!$F$9:$F$136,C282+1)</f>
        <v>2627</v>
      </c>
      <c r="E282" s="0" t="n">
        <f aca="false">INDEX('LUT Implementation'!$C$9:$C$136,'Error plots'!C282)</f>
        <v>300</v>
      </c>
      <c r="F282" s="0" t="n">
        <f aca="false">TRUNC('LUT Implementation'!$C$4*(INDEX('LUT Implementation'!$F$9:$F$136,C282)-B282)/D282,0)</f>
        <v>-279</v>
      </c>
      <c r="G282" s="0" t="n">
        <f aca="false">E282+F282</f>
        <v>21</v>
      </c>
      <c r="H282" s="34" t="n">
        <f aca="false">Theory!$D$5/(SIN(RADIANS(Theory!$D$7*360*(('LUT Implementation'!$C$3*B282)/1000000000))))</f>
        <v>163.717229773668</v>
      </c>
      <c r="I282" s="43" t="n">
        <f aca="false">ABS(E282-H282)</f>
        <v>136.282770226332</v>
      </c>
      <c r="J282" s="43" t="n">
        <f aca="false">ABS(G282-H282)</f>
        <v>142.717229773668</v>
      </c>
    </row>
    <row r="283" customFormat="false" ht="15" hidden="false" customHeight="false" outlineLevel="0" collapsed="false">
      <c r="B283" s="0" t="n">
        <f aca="false">B282-50</f>
        <v>50000</v>
      </c>
      <c r="C283" s="15" t="n">
        <f aca="false" t="array" ref="C283:C283">MATCH(MIN(ABS('LUT Implementation'!$F$9:$F$136-B283)),ABS('LUT Implementation'!$F$9:$F$136-B283),0)</f>
        <v>1</v>
      </c>
      <c r="D283" s="0" t="n">
        <f aca="false">INDEX('LUT Implementation'!$F$9:$F$136,C283)-INDEX('LUT Implementation'!$F$9:$F$136,C283+1)</f>
        <v>2627</v>
      </c>
      <c r="E283" s="0" t="n">
        <f aca="false">INDEX('LUT Implementation'!$C$9:$C$136,'Error plots'!C283)</f>
        <v>300</v>
      </c>
      <c r="F283" s="0" t="n">
        <f aca="false">TRUNC('LUT Implementation'!$C$4*(INDEX('LUT Implementation'!$F$9:$F$136,C283)-B283)/D283,0)</f>
        <v>-278</v>
      </c>
      <c r="G283" s="0" t="n">
        <f aca="false">E283+F283</f>
        <v>22</v>
      </c>
      <c r="H283" s="34" t="n">
        <f aca="false">Theory!$D$5/(SIN(RADIANS(Theory!$D$7*360*(('LUT Implementation'!$C$3*B283)/1000000000))))</f>
        <v>163.877259078569</v>
      </c>
      <c r="I283" s="43" t="n">
        <f aca="false">ABS(E283-H283)</f>
        <v>136.122740921432</v>
      </c>
      <c r="J283" s="43" t="n">
        <f aca="false">ABS(G283-H283)</f>
        <v>141.877259078569</v>
      </c>
    </row>
    <row r="284" customFormat="false" ht="15" hidden="false" customHeight="false" outlineLevel="0" collapsed="false">
      <c r="B284" s="0" t="n">
        <f aca="false">B283-50</f>
        <v>49950</v>
      </c>
      <c r="C284" s="15" t="n">
        <f aca="false" t="array" ref="C284:C284">MATCH(MIN(ABS('LUT Implementation'!$F$9:$F$136-B284)),ABS('LUT Implementation'!$F$9:$F$136-B284),0)</f>
        <v>1</v>
      </c>
      <c r="D284" s="0" t="n">
        <f aca="false">INDEX('LUT Implementation'!$F$9:$F$136,C284)-INDEX('LUT Implementation'!$F$9:$F$136,C284+1)</f>
        <v>2627</v>
      </c>
      <c r="E284" s="0" t="n">
        <f aca="false">INDEX('LUT Implementation'!$C$9:$C$136,'Error plots'!C284)</f>
        <v>300</v>
      </c>
      <c r="F284" s="0" t="n">
        <f aca="false">TRUNC('LUT Implementation'!$C$4*(INDEX('LUT Implementation'!$F$9:$F$136,C284)-B284)/D284,0)</f>
        <v>-278</v>
      </c>
      <c r="G284" s="0" t="n">
        <f aca="false">E284+F284</f>
        <v>22</v>
      </c>
      <c r="H284" s="34" t="n">
        <f aca="false">Theory!$D$5/(SIN(RADIANS(Theory!$D$7*360*(('LUT Implementation'!$C$3*B284)/1000000000))))</f>
        <v>164.037612568487</v>
      </c>
      <c r="I284" s="43" t="n">
        <f aca="false">ABS(E284-H284)</f>
        <v>135.962387431513</v>
      </c>
      <c r="J284" s="43" t="n">
        <f aca="false">ABS(G284-H284)</f>
        <v>142.037612568487</v>
      </c>
    </row>
    <row r="285" customFormat="false" ht="15" hidden="false" customHeight="false" outlineLevel="0" collapsed="false">
      <c r="B285" s="0" t="n">
        <f aca="false">B284-50</f>
        <v>49900</v>
      </c>
      <c r="C285" s="15" t="n">
        <f aca="false" t="array" ref="C285:C285">MATCH(MIN(ABS('LUT Implementation'!$F$9:$F$136-B285)),ABS('LUT Implementation'!$F$9:$F$136-B285),0)</f>
        <v>1</v>
      </c>
      <c r="D285" s="0" t="n">
        <f aca="false">INDEX('LUT Implementation'!$F$9:$F$136,C285)-INDEX('LUT Implementation'!$F$9:$F$136,C285+1)</f>
        <v>2627</v>
      </c>
      <c r="E285" s="0" t="n">
        <f aca="false">INDEX('LUT Implementation'!$C$9:$C$136,'Error plots'!C285)</f>
        <v>300</v>
      </c>
      <c r="F285" s="0" t="n">
        <f aca="false">TRUNC('LUT Implementation'!$C$4*(INDEX('LUT Implementation'!$F$9:$F$136,C285)-B285)/D285,0)</f>
        <v>-277</v>
      </c>
      <c r="G285" s="0" t="n">
        <f aca="false">E285+F285</f>
        <v>23</v>
      </c>
      <c r="H285" s="34" t="n">
        <f aca="false">Theory!$D$5/(SIN(RADIANS(Theory!$D$7*360*(('LUT Implementation'!$C$3*B285)/1000000000))))</f>
        <v>164.198291217574</v>
      </c>
      <c r="I285" s="43" t="n">
        <f aca="false">ABS(E285-H285)</f>
        <v>135.801708782426</v>
      </c>
      <c r="J285" s="43" t="n">
        <f aca="false">ABS(G285-H285)</f>
        <v>141.198291217574</v>
      </c>
    </row>
    <row r="286" customFormat="false" ht="15" hidden="false" customHeight="false" outlineLevel="0" collapsed="false">
      <c r="B286" s="0" t="n">
        <f aca="false">B285-50</f>
        <v>49850</v>
      </c>
      <c r="C286" s="15" t="n">
        <f aca="false" t="array" ref="C286:C286">MATCH(MIN(ABS('LUT Implementation'!$F$9:$F$136-B286)),ABS('LUT Implementation'!$F$9:$F$136-B286),0)</f>
        <v>1</v>
      </c>
      <c r="D286" s="0" t="n">
        <f aca="false">INDEX('LUT Implementation'!$F$9:$F$136,C286)-INDEX('LUT Implementation'!$F$9:$F$136,C286+1)</f>
        <v>2627</v>
      </c>
      <c r="E286" s="0" t="n">
        <f aca="false">INDEX('LUT Implementation'!$C$9:$C$136,'Error plots'!C286)</f>
        <v>300</v>
      </c>
      <c r="F286" s="0" t="n">
        <f aca="false">TRUNC('LUT Implementation'!$C$4*(INDEX('LUT Implementation'!$F$9:$F$136,C286)-B286)/D286,0)</f>
        <v>-277</v>
      </c>
      <c r="G286" s="0" t="n">
        <f aca="false">E286+F286</f>
        <v>23</v>
      </c>
      <c r="H286" s="34" t="n">
        <f aca="false">Theory!$D$5/(SIN(RADIANS(Theory!$D$7*360*(('LUT Implementation'!$C$3*B286)/1000000000))))</f>
        <v>164.359296003887</v>
      </c>
      <c r="I286" s="43" t="n">
        <f aca="false">ABS(E286-H286)</f>
        <v>135.640703996113</v>
      </c>
      <c r="J286" s="43" t="n">
        <f aca="false">ABS(G286-H286)</f>
        <v>141.359296003887</v>
      </c>
    </row>
    <row r="287" customFormat="false" ht="15" hidden="false" customHeight="false" outlineLevel="0" collapsed="false">
      <c r="B287" s="0" t="n">
        <f aca="false">B286-50</f>
        <v>49800</v>
      </c>
      <c r="C287" s="15" t="n">
        <f aca="false" t="array" ref="C287:C287">MATCH(MIN(ABS('LUT Implementation'!$F$9:$F$136-B287)),ABS('LUT Implementation'!$F$9:$F$136-B287),0)</f>
        <v>1</v>
      </c>
      <c r="D287" s="0" t="n">
        <f aca="false">INDEX('LUT Implementation'!$F$9:$F$136,C287)-INDEX('LUT Implementation'!$F$9:$F$136,C287+1)</f>
        <v>2627</v>
      </c>
      <c r="E287" s="0" t="n">
        <f aca="false">INDEX('LUT Implementation'!$C$9:$C$136,'Error plots'!C287)</f>
        <v>300</v>
      </c>
      <c r="F287" s="0" t="n">
        <f aca="false">TRUNC('LUT Implementation'!$C$4*(INDEX('LUT Implementation'!$F$9:$F$136,C287)-B287)/D287,0)</f>
        <v>-276</v>
      </c>
      <c r="G287" s="0" t="n">
        <f aca="false">E287+F287</f>
        <v>24</v>
      </c>
      <c r="H287" s="34" t="n">
        <f aca="false">Theory!$D$5/(SIN(RADIANS(Theory!$D$7*360*(('LUT Implementation'!$C$3*B287)/1000000000))))</f>
        <v>164.520627909413</v>
      </c>
      <c r="I287" s="43" t="n">
        <f aca="false">ABS(E287-H287)</f>
        <v>135.479372090587</v>
      </c>
      <c r="J287" s="43" t="n">
        <f aca="false">ABS(G287-H287)</f>
        <v>140.520627909413</v>
      </c>
    </row>
    <row r="288" customFormat="false" ht="15" hidden="false" customHeight="false" outlineLevel="0" collapsed="false">
      <c r="B288" s="0" t="n">
        <f aca="false">B287-50</f>
        <v>49750</v>
      </c>
      <c r="C288" s="15" t="n">
        <f aca="false" t="array" ref="C288:C288">MATCH(MIN(ABS('LUT Implementation'!$F$9:$F$136-B288)),ABS('LUT Implementation'!$F$9:$F$136-B288),0)</f>
        <v>1</v>
      </c>
      <c r="D288" s="0" t="n">
        <f aca="false">INDEX('LUT Implementation'!$F$9:$F$136,C288)-INDEX('LUT Implementation'!$F$9:$F$136,C288+1)</f>
        <v>2627</v>
      </c>
      <c r="E288" s="0" t="n">
        <f aca="false">INDEX('LUT Implementation'!$C$9:$C$136,'Error plots'!C288)</f>
        <v>300</v>
      </c>
      <c r="F288" s="0" t="n">
        <f aca="false">TRUNC('LUT Implementation'!$C$4*(INDEX('LUT Implementation'!$F$9:$F$136,C288)-B288)/D288,0)</f>
        <v>-275</v>
      </c>
      <c r="G288" s="0" t="n">
        <f aca="false">E288+F288</f>
        <v>25</v>
      </c>
      <c r="H288" s="34" t="n">
        <f aca="false">Theory!$D$5/(SIN(RADIANS(Theory!$D$7*360*(('LUT Implementation'!$C$3*B288)/1000000000))))</f>
        <v>164.682287920089</v>
      </c>
      <c r="I288" s="43" t="n">
        <f aca="false">ABS(E288-H288)</f>
        <v>135.317712079911</v>
      </c>
      <c r="J288" s="43" t="n">
        <f aca="false">ABS(G288-H288)</f>
        <v>139.682287920089</v>
      </c>
    </row>
    <row r="289" customFormat="false" ht="15" hidden="false" customHeight="false" outlineLevel="0" collapsed="false">
      <c r="B289" s="0" t="n">
        <f aca="false">B288-50</f>
        <v>49700</v>
      </c>
      <c r="C289" s="15" t="n">
        <f aca="false" t="array" ref="C289:C289">MATCH(MIN(ABS('LUT Implementation'!$F$9:$F$136-B289)),ABS('LUT Implementation'!$F$9:$F$136-B289),0)</f>
        <v>1</v>
      </c>
      <c r="D289" s="0" t="n">
        <f aca="false">INDEX('LUT Implementation'!$F$9:$F$136,C289)-INDEX('LUT Implementation'!$F$9:$F$136,C289+1)</f>
        <v>2627</v>
      </c>
      <c r="E289" s="0" t="n">
        <f aca="false">INDEX('LUT Implementation'!$C$9:$C$136,'Error plots'!C289)</f>
        <v>300</v>
      </c>
      <c r="F289" s="0" t="n">
        <f aca="false">TRUNC('LUT Implementation'!$C$4*(INDEX('LUT Implementation'!$F$9:$F$136,C289)-B289)/D289,0)</f>
        <v>-275</v>
      </c>
      <c r="G289" s="0" t="n">
        <f aca="false">E289+F289</f>
        <v>25</v>
      </c>
      <c r="H289" s="34" t="n">
        <f aca="false">Theory!$D$5/(SIN(RADIANS(Theory!$D$7*360*(('LUT Implementation'!$C$3*B289)/1000000000))))</f>
        <v>164.844277025816</v>
      </c>
      <c r="I289" s="43" t="n">
        <f aca="false">ABS(E289-H289)</f>
        <v>135.155722974184</v>
      </c>
      <c r="J289" s="43" t="n">
        <f aca="false">ABS(G289-H289)</f>
        <v>139.844277025816</v>
      </c>
    </row>
    <row r="290" customFormat="false" ht="15" hidden="false" customHeight="false" outlineLevel="0" collapsed="false">
      <c r="B290" s="0" t="n">
        <f aca="false">B289-50</f>
        <v>49650</v>
      </c>
      <c r="C290" s="15" t="n">
        <f aca="false" t="array" ref="C290:C290">MATCH(MIN(ABS('LUT Implementation'!$F$9:$F$136-B290)),ABS('LUT Implementation'!$F$9:$F$136-B290),0)</f>
        <v>1</v>
      </c>
      <c r="D290" s="0" t="n">
        <f aca="false">INDEX('LUT Implementation'!$F$9:$F$136,C290)-INDEX('LUT Implementation'!$F$9:$F$136,C290+1)</f>
        <v>2627</v>
      </c>
      <c r="E290" s="0" t="n">
        <f aca="false">INDEX('LUT Implementation'!$C$9:$C$136,'Error plots'!C290)</f>
        <v>300</v>
      </c>
      <c r="F290" s="0" t="n">
        <f aca="false">TRUNC('LUT Implementation'!$C$4*(INDEX('LUT Implementation'!$F$9:$F$136,C290)-B290)/D290,0)</f>
        <v>-274</v>
      </c>
      <c r="G290" s="0" t="n">
        <f aca="false">E290+F290</f>
        <v>26</v>
      </c>
      <c r="H290" s="34" t="n">
        <f aca="false">Theory!$D$5/(SIN(RADIANS(Theory!$D$7*360*(('LUT Implementation'!$C$3*B290)/1000000000))))</f>
        <v>165.006596220485</v>
      </c>
      <c r="I290" s="43" t="n">
        <f aca="false">ABS(E290-H290)</f>
        <v>134.993403779515</v>
      </c>
      <c r="J290" s="43" t="n">
        <f aca="false">ABS(G290-H290)</f>
        <v>139.006596220485</v>
      </c>
    </row>
    <row r="291" customFormat="false" ht="15" hidden="false" customHeight="false" outlineLevel="0" collapsed="false">
      <c r="B291" s="0" t="n">
        <f aca="false">B290-50</f>
        <v>49600</v>
      </c>
      <c r="C291" s="15" t="n">
        <f aca="false" t="array" ref="C291:C291">MATCH(MIN(ABS('LUT Implementation'!$F$9:$F$136-B291)),ABS('LUT Implementation'!$F$9:$F$136-B291),0)</f>
        <v>1</v>
      </c>
      <c r="D291" s="0" t="n">
        <f aca="false">INDEX('LUT Implementation'!$F$9:$F$136,C291)-INDEX('LUT Implementation'!$F$9:$F$136,C291+1)</f>
        <v>2627</v>
      </c>
      <c r="E291" s="0" t="n">
        <f aca="false">INDEX('LUT Implementation'!$C$9:$C$136,'Error plots'!C291)</f>
        <v>300</v>
      </c>
      <c r="F291" s="0" t="n">
        <f aca="false">TRUNC('LUT Implementation'!$C$4*(INDEX('LUT Implementation'!$F$9:$F$136,C291)-B291)/D291,0)</f>
        <v>-274</v>
      </c>
      <c r="G291" s="0" t="n">
        <f aca="false">E291+F291</f>
        <v>26</v>
      </c>
      <c r="H291" s="34" t="n">
        <f aca="false">Theory!$D$5/(SIN(RADIANS(Theory!$D$7*360*(('LUT Implementation'!$C$3*B291)/1000000000))))</f>
        <v>165.169246501996</v>
      </c>
      <c r="I291" s="43" t="n">
        <f aca="false">ABS(E291-H291)</f>
        <v>134.830753498004</v>
      </c>
      <c r="J291" s="43" t="n">
        <f aca="false">ABS(G291-H291)</f>
        <v>139.169246501996</v>
      </c>
    </row>
    <row r="292" customFormat="false" ht="15" hidden="false" customHeight="false" outlineLevel="0" collapsed="false">
      <c r="B292" s="0" t="n">
        <f aca="false">B291-50</f>
        <v>49550</v>
      </c>
      <c r="C292" s="15" t="n">
        <f aca="false" t="array" ref="C292:C292">MATCH(MIN(ABS('LUT Implementation'!$F$9:$F$136-B292)),ABS('LUT Implementation'!$F$9:$F$136-B292),0)</f>
        <v>1</v>
      </c>
      <c r="D292" s="0" t="n">
        <f aca="false">INDEX('LUT Implementation'!$F$9:$F$136,C292)-INDEX('LUT Implementation'!$F$9:$F$136,C292+1)</f>
        <v>2627</v>
      </c>
      <c r="E292" s="0" t="n">
        <f aca="false">INDEX('LUT Implementation'!$C$9:$C$136,'Error plots'!C292)</f>
        <v>300</v>
      </c>
      <c r="F292" s="0" t="n">
        <f aca="false">TRUNC('LUT Implementation'!$C$4*(INDEX('LUT Implementation'!$F$9:$F$136,C292)-B292)/D292,0)</f>
        <v>-273</v>
      </c>
      <c r="G292" s="0" t="n">
        <f aca="false">E292+F292</f>
        <v>27</v>
      </c>
      <c r="H292" s="34" t="n">
        <f aca="false">Theory!$D$5/(SIN(RADIANS(Theory!$D$7*360*(('LUT Implementation'!$C$3*B292)/1000000000))))</f>
        <v>165.332228872276</v>
      </c>
      <c r="I292" s="43" t="n">
        <f aca="false">ABS(E292-H292)</f>
        <v>134.667771127724</v>
      </c>
      <c r="J292" s="43" t="n">
        <f aca="false">ABS(G292-H292)</f>
        <v>138.332228872276</v>
      </c>
    </row>
    <row r="293" customFormat="false" ht="15" hidden="false" customHeight="false" outlineLevel="0" collapsed="false">
      <c r="B293" s="0" t="n">
        <f aca="false">B292-50</f>
        <v>49500</v>
      </c>
      <c r="C293" s="15" t="n">
        <f aca="false" t="array" ref="C293:C293">MATCH(MIN(ABS('LUT Implementation'!$F$9:$F$136-B293)),ABS('LUT Implementation'!$F$9:$F$136-B293),0)</f>
        <v>1</v>
      </c>
      <c r="D293" s="0" t="n">
        <f aca="false">INDEX('LUT Implementation'!$F$9:$F$136,C293)-INDEX('LUT Implementation'!$F$9:$F$136,C293+1)</f>
        <v>2627</v>
      </c>
      <c r="E293" s="0" t="n">
        <f aca="false">INDEX('LUT Implementation'!$C$9:$C$136,'Error plots'!C293)</f>
        <v>300</v>
      </c>
      <c r="F293" s="0" t="n">
        <f aca="false">TRUNC('LUT Implementation'!$C$4*(INDEX('LUT Implementation'!$F$9:$F$136,C293)-B293)/D293,0)</f>
        <v>-272</v>
      </c>
      <c r="G293" s="0" t="n">
        <f aca="false">E293+F293</f>
        <v>28</v>
      </c>
      <c r="H293" s="34" t="n">
        <f aca="false">Theory!$D$5/(SIN(RADIANS(Theory!$D$7*360*(('LUT Implementation'!$C$3*B293)/1000000000))))</f>
        <v>165.4955443373</v>
      </c>
      <c r="I293" s="43" t="n">
        <f aca="false">ABS(E293-H293)</f>
        <v>134.5044556627</v>
      </c>
      <c r="J293" s="43" t="n">
        <f aca="false">ABS(G293-H293)</f>
        <v>137.4955443373</v>
      </c>
    </row>
    <row r="294" customFormat="false" ht="15" hidden="false" customHeight="false" outlineLevel="0" collapsed="false">
      <c r="B294" s="0" t="n">
        <f aca="false">B293-50</f>
        <v>49450</v>
      </c>
      <c r="C294" s="15" t="n">
        <f aca="false" t="array" ref="C294:C294">MATCH(MIN(ABS('LUT Implementation'!$F$9:$F$136-B294)),ABS('LUT Implementation'!$F$9:$F$136-B294),0)</f>
        <v>1</v>
      </c>
      <c r="D294" s="0" t="n">
        <f aca="false">INDEX('LUT Implementation'!$F$9:$F$136,C294)-INDEX('LUT Implementation'!$F$9:$F$136,C294+1)</f>
        <v>2627</v>
      </c>
      <c r="E294" s="0" t="n">
        <f aca="false">INDEX('LUT Implementation'!$C$9:$C$136,'Error plots'!C294)</f>
        <v>300</v>
      </c>
      <c r="F294" s="0" t="n">
        <f aca="false">TRUNC('LUT Implementation'!$C$4*(INDEX('LUT Implementation'!$F$9:$F$136,C294)-B294)/D294,0)</f>
        <v>-272</v>
      </c>
      <c r="G294" s="0" t="n">
        <f aca="false">E294+F294</f>
        <v>28</v>
      </c>
      <c r="H294" s="34" t="n">
        <f aca="false">Theory!$D$5/(SIN(RADIANS(Theory!$D$7*360*(('LUT Implementation'!$C$3*B294)/1000000000))))</f>
        <v>165.659193907113</v>
      </c>
      <c r="I294" s="43" t="n">
        <f aca="false">ABS(E294-H294)</f>
        <v>134.340806092887</v>
      </c>
      <c r="J294" s="43" t="n">
        <f aca="false">ABS(G294-H294)</f>
        <v>137.659193907113</v>
      </c>
    </row>
    <row r="295" customFormat="false" ht="15" hidden="false" customHeight="false" outlineLevel="0" collapsed="false">
      <c r="B295" s="0" t="n">
        <f aca="false">B294-50</f>
        <v>49400</v>
      </c>
      <c r="C295" s="15" t="n">
        <f aca="false" t="array" ref="C295:C295">MATCH(MIN(ABS('LUT Implementation'!$F$9:$F$136-B295)),ABS('LUT Implementation'!$F$9:$F$136-B295),0)</f>
        <v>1</v>
      </c>
      <c r="D295" s="0" t="n">
        <f aca="false">INDEX('LUT Implementation'!$F$9:$F$136,C295)-INDEX('LUT Implementation'!$F$9:$F$136,C295+1)</f>
        <v>2627</v>
      </c>
      <c r="E295" s="0" t="n">
        <f aca="false">INDEX('LUT Implementation'!$C$9:$C$136,'Error plots'!C295)</f>
        <v>300</v>
      </c>
      <c r="F295" s="0" t="n">
        <f aca="false">TRUNC('LUT Implementation'!$C$4*(INDEX('LUT Implementation'!$F$9:$F$136,C295)-B295)/D295,0)</f>
        <v>-271</v>
      </c>
      <c r="G295" s="0" t="n">
        <f aca="false">E295+F295</f>
        <v>29</v>
      </c>
      <c r="H295" s="34" t="n">
        <f aca="false">Theory!$D$5/(SIN(RADIANS(Theory!$D$7*360*(('LUT Implementation'!$C$3*B295)/1000000000))))</f>
        <v>165.823178595849</v>
      </c>
      <c r="I295" s="43" t="n">
        <f aca="false">ABS(E295-H295)</f>
        <v>134.176821404151</v>
      </c>
      <c r="J295" s="43" t="n">
        <f aca="false">ABS(G295-H295)</f>
        <v>136.823178595849</v>
      </c>
    </row>
    <row r="296" customFormat="false" ht="15" hidden="false" customHeight="false" outlineLevel="0" collapsed="false">
      <c r="B296" s="0" t="n">
        <f aca="false">B295-50</f>
        <v>49350</v>
      </c>
      <c r="C296" s="15" t="n">
        <f aca="false" t="array" ref="C296:C296">MATCH(MIN(ABS('LUT Implementation'!$F$9:$F$136-B296)),ABS('LUT Implementation'!$F$9:$F$136-B296),0)</f>
        <v>1</v>
      </c>
      <c r="D296" s="0" t="n">
        <f aca="false">INDEX('LUT Implementation'!$F$9:$F$136,C296)-INDEX('LUT Implementation'!$F$9:$F$136,C296+1)</f>
        <v>2627</v>
      </c>
      <c r="E296" s="0" t="n">
        <f aca="false">INDEX('LUT Implementation'!$C$9:$C$136,'Error plots'!C296)</f>
        <v>300</v>
      </c>
      <c r="F296" s="0" t="n">
        <f aca="false">TRUNC('LUT Implementation'!$C$4*(INDEX('LUT Implementation'!$F$9:$F$136,C296)-B296)/D296,0)</f>
        <v>-271</v>
      </c>
      <c r="G296" s="0" t="n">
        <f aca="false">E296+F296</f>
        <v>29</v>
      </c>
      <c r="H296" s="34" t="n">
        <f aca="false">Theory!$D$5/(SIN(RADIANS(Theory!$D$7*360*(('LUT Implementation'!$C$3*B296)/1000000000))))</f>
        <v>165.987499421754</v>
      </c>
      <c r="I296" s="43" t="n">
        <f aca="false">ABS(E296-H296)</f>
        <v>134.012500578246</v>
      </c>
      <c r="J296" s="43" t="n">
        <f aca="false">ABS(G296-H296)</f>
        <v>136.987499421754</v>
      </c>
    </row>
    <row r="297" customFormat="false" ht="15" hidden="false" customHeight="false" outlineLevel="0" collapsed="false">
      <c r="B297" s="0" t="n">
        <f aca="false">B296-50</f>
        <v>49300</v>
      </c>
      <c r="C297" s="15" t="n">
        <f aca="false" t="array" ref="C297:C297">MATCH(MIN(ABS('LUT Implementation'!$F$9:$F$136-B297)),ABS('LUT Implementation'!$F$9:$F$136-B297),0)</f>
        <v>1</v>
      </c>
      <c r="D297" s="0" t="n">
        <f aca="false">INDEX('LUT Implementation'!$F$9:$F$136,C297)-INDEX('LUT Implementation'!$F$9:$F$136,C297+1)</f>
        <v>2627</v>
      </c>
      <c r="E297" s="0" t="n">
        <f aca="false">INDEX('LUT Implementation'!$C$9:$C$136,'Error plots'!C297)</f>
        <v>300</v>
      </c>
      <c r="F297" s="0" t="n">
        <f aca="false">TRUNC('LUT Implementation'!$C$4*(INDEX('LUT Implementation'!$F$9:$F$136,C297)-B297)/D297,0)</f>
        <v>-270</v>
      </c>
      <c r="G297" s="0" t="n">
        <f aca="false">E297+F297</f>
        <v>30</v>
      </c>
      <c r="H297" s="34" t="n">
        <f aca="false">Theory!$D$5/(SIN(RADIANS(Theory!$D$7*360*(('LUT Implementation'!$C$3*B297)/1000000000))))</f>
        <v>166.152157407203</v>
      </c>
      <c r="I297" s="43" t="n">
        <f aca="false">ABS(E297-H297)</f>
        <v>133.847842592797</v>
      </c>
      <c r="J297" s="43" t="n">
        <f aca="false">ABS(G297-H297)</f>
        <v>136.152157407203</v>
      </c>
    </row>
    <row r="298" customFormat="false" ht="15" hidden="false" customHeight="false" outlineLevel="0" collapsed="false">
      <c r="B298" s="0" t="n">
        <f aca="false">B297-50</f>
        <v>49250</v>
      </c>
      <c r="C298" s="15" t="n">
        <f aca="false" t="array" ref="C298:C298">MATCH(MIN(ABS('LUT Implementation'!$F$9:$F$136-B298)),ABS('LUT Implementation'!$F$9:$F$136-B298),0)</f>
        <v>1</v>
      </c>
      <c r="D298" s="0" t="n">
        <f aca="false">INDEX('LUT Implementation'!$F$9:$F$136,C298)-INDEX('LUT Implementation'!$F$9:$F$136,C298+1)</f>
        <v>2627</v>
      </c>
      <c r="E298" s="0" t="n">
        <f aca="false">INDEX('LUT Implementation'!$C$9:$C$136,'Error plots'!C298)</f>
        <v>300</v>
      </c>
      <c r="F298" s="0" t="n">
        <f aca="false">TRUNC('LUT Implementation'!$C$4*(INDEX('LUT Implementation'!$F$9:$F$136,C298)-B298)/D298,0)</f>
        <v>-269</v>
      </c>
      <c r="G298" s="0" t="n">
        <f aca="false">E298+F298</f>
        <v>31</v>
      </c>
      <c r="H298" s="34" t="n">
        <f aca="false">Theory!$D$5/(SIN(RADIANS(Theory!$D$7*360*(('LUT Implementation'!$C$3*B298)/1000000000))))</f>
        <v>166.317153578724</v>
      </c>
      <c r="I298" s="43" t="n">
        <f aca="false">ABS(E298-H298)</f>
        <v>133.682846421276</v>
      </c>
      <c r="J298" s="43" t="n">
        <f aca="false">ABS(G298-H298)</f>
        <v>135.317153578724</v>
      </c>
    </row>
    <row r="299" customFormat="false" ht="15" hidden="false" customHeight="false" outlineLevel="0" collapsed="false">
      <c r="B299" s="0" t="n">
        <f aca="false">B298-50</f>
        <v>49200</v>
      </c>
      <c r="C299" s="15" t="n">
        <f aca="false" t="array" ref="C299:C299">MATCH(MIN(ABS('LUT Implementation'!$F$9:$F$136-B299)),ABS('LUT Implementation'!$F$9:$F$136-B299),0)</f>
        <v>1</v>
      </c>
      <c r="D299" s="0" t="n">
        <f aca="false">INDEX('LUT Implementation'!$F$9:$F$136,C299)-INDEX('LUT Implementation'!$F$9:$F$136,C299+1)</f>
        <v>2627</v>
      </c>
      <c r="E299" s="0" t="n">
        <f aca="false">INDEX('LUT Implementation'!$C$9:$C$136,'Error plots'!C299)</f>
        <v>300</v>
      </c>
      <c r="F299" s="0" t="n">
        <f aca="false">TRUNC('LUT Implementation'!$C$4*(INDEX('LUT Implementation'!$F$9:$F$136,C299)-B299)/D299,0)</f>
        <v>-269</v>
      </c>
      <c r="G299" s="0" t="n">
        <f aca="false">E299+F299</f>
        <v>31</v>
      </c>
      <c r="H299" s="34" t="n">
        <f aca="false">Theory!$D$5/(SIN(RADIANS(Theory!$D$7*360*(('LUT Implementation'!$C$3*B299)/1000000000))))</f>
        <v>166.482488967018</v>
      </c>
      <c r="I299" s="43" t="n">
        <f aca="false">ABS(E299-H299)</f>
        <v>133.517511032982</v>
      </c>
      <c r="J299" s="43" t="n">
        <f aca="false">ABS(G299-H299)</f>
        <v>135.482488967018</v>
      </c>
    </row>
    <row r="300" customFormat="false" ht="15" hidden="false" customHeight="false" outlineLevel="0" collapsed="false">
      <c r="B300" s="0" t="n">
        <f aca="false">B299-50</f>
        <v>49150</v>
      </c>
      <c r="C300" s="15" t="n">
        <f aca="false" t="array" ref="C300:C300">MATCH(MIN(ABS('LUT Implementation'!$F$9:$F$136-B300)),ABS('LUT Implementation'!$F$9:$F$136-B300),0)</f>
        <v>1</v>
      </c>
      <c r="D300" s="0" t="n">
        <f aca="false">INDEX('LUT Implementation'!$F$9:$F$136,C300)-INDEX('LUT Implementation'!$F$9:$F$136,C300+1)</f>
        <v>2627</v>
      </c>
      <c r="E300" s="0" t="n">
        <f aca="false">INDEX('LUT Implementation'!$C$9:$C$136,'Error plots'!C300)</f>
        <v>300</v>
      </c>
      <c r="F300" s="0" t="n">
        <f aca="false">TRUNC('LUT Implementation'!$C$4*(INDEX('LUT Implementation'!$F$9:$F$136,C300)-B300)/D300,0)</f>
        <v>-268</v>
      </c>
      <c r="G300" s="0" t="n">
        <f aca="false">E300+F300</f>
        <v>32</v>
      </c>
      <c r="H300" s="34" t="n">
        <f aca="false">Theory!$D$5/(SIN(RADIANS(Theory!$D$7*360*(('LUT Implementation'!$C$3*B300)/1000000000))))</f>
        <v>166.648164606982</v>
      </c>
      <c r="I300" s="43" t="n">
        <f aca="false">ABS(E300-H300)</f>
        <v>133.351835393018</v>
      </c>
      <c r="J300" s="43" t="n">
        <f aca="false">ABS(G300-H300)</f>
        <v>134.648164606982</v>
      </c>
    </row>
    <row r="301" customFormat="false" ht="15" hidden="false" customHeight="false" outlineLevel="0" collapsed="false">
      <c r="B301" s="0" t="n">
        <f aca="false">B300-50</f>
        <v>49100</v>
      </c>
      <c r="C301" s="15" t="n">
        <f aca="false" t="array" ref="C301:C301">MATCH(MIN(ABS('LUT Implementation'!$F$9:$F$136-B301)),ABS('LUT Implementation'!$F$9:$F$136-B301),0)</f>
        <v>1</v>
      </c>
      <c r="D301" s="0" t="n">
        <f aca="false">INDEX('LUT Implementation'!$F$9:$F$136,C301)-INDEX('LUT Implementation'!$F$9:$F$136,C301+1)</f>
        <v>2627</v>
      </c>
      <c r="E301" s="0" t="n">
        <f aca="false">INDEX('LUT Implementation'!$C$9:$C$136,'Error plots'!C301)</f>
        <v>300</v>
      </c>
      <c r="F301" s="0" t="n">
        <f aca="false">TRUNC('LUT Implementation'!$C$4*(INDEX('LUT Implementation'!$F$9:$F$136,C301)-B301)/D301,0)</f>
        <v>-268</v>
      </c>
      <c r="G301" s="0" t="n">
        <f aca="false">E301+F301</f>
        <v>32</v>
      </c>
      <c r="H301" s="34" t="n">
        <f aca="false">Theory!$D$5/(SIN(RADIANS(Theory!$D$7*360*(('LUT Implementation'!$C$3*B301)/1000000000))))</f>
        <v>166.814181537728</v>
      </c>
      <c r="I301" s="43" t="n">
        <f aca="false">ABS(E301-H301)</f>
        <v>133.185818462272</v>
      </c>
      <c r="J301" s="43" t="n">
        <f aca="false">ABS(G301-H301)</f>
        <v>134.814181537728</v>
      </c>
    </row>
    <row r="302" customFormat="false" ht="15" hidden="false" customHeight="false" outlineLevel="0" collapsed="false">
      <c r="B302" s="0" t="n">
        <f aca="false">B301-50</f>
        <v>49050</v>
      </c>
      <c r="C302" s="15" t="n">
        <f aca="false" t="array" ref="C302:C302">MATCH(MIN(ABS('LUT Implementation'!$F$9:$F$136-B302)),ABS('LUT Implementation'!$F$9:$F$136-B302),0)</f>
        <v>1</v>
      </c>
      <c r="D302" s="0" t="n">
        <f aca="false">INDEX('LUT Implementation'!$F$9:$F$136,C302)-INDEX('LUT Implementation'!$F$9:$F$136,C302+1)</f>
        <v>2627</v>
      </c>
      <c r="E302" s="0" t="n">
        <f aca="false">INDEX('LUT Implementation'!$C$9:$C$136,'Error plots'!C302)</f>
        <v>300</v>
      </c>
      <c r="F302" s="0" t="n">
        <f aca="false">TRUNC('LUT Implementation'!$C$4*(INDEX('LUT Implementation'!$F$9:$F$136,C302)-B302)/D302,0)</f>
        <v>-267</v>
      </c>
      <c r="G302" s="0" t="n">
        <f aca="false">E302+F302</f>
        <v>33</v>
      </c>
      <c r="H302" s="34" t="n">
        <f aca="false">Theory!$D$5/(SIN(RADIANS(Theory!$D$7*360*(('LUT Implementation'!$C$3*B302)/1000000000))))</f>
        <v>166.980540802603</v>
      </c>
      <c r="I302" s="43" t="n">
        <f aca="false">ABS(E302-H302)</f>
        <v>133.019459197397</v>
      </c>
      <c r="J302" s="43" t="n">
        <f aca="false">ABS(G302-H302)</f>
        <v>133.980540802603</v>
      </c>
    </row>
    <row r="303" customFormat="false" ht="15" hidden="false" customHeight="false" outlineLevel="0" collapsed="false">
      <c r="B303" s="0" t="n">
        <f aca="false">B302-50</f>
        <v>49000</v>
      </c>
      <c r="C303" s="15" t="n">
        <f aca="false" t="array" ref="C303:C303">MATCH(MIN(ABS('LUT Implementation'!$F$9:$F$136-B303)),ABS('LUT Implementation'!$F$9:$F$136-B303),0)</f>
        <v>1</v>
      </c>
      <c r="D303" s="0" t="n">
        <f aca="false">INDEX('LUT Implementation'!$F$9:$F$136,C303)-INDEX('LUT Implementation'!$F$9:$F$136,C303+1)</f>
        <v>2627</v>
      </c>
      <c r="E303" s="0" t="n">
        <f aca="false">INDEX('LUT Implementation'!$C$9:$C$136,'Error plots'!C303)</f>
        <v>300</v>
      </c>
      <c r="F303" s="0" t="n">
        <f aca="false">TRUNC('LUT Implementation'!$C$4*(INDEX('LUT Implementation'!$F$9:$F$136,C303)-B303)/D303,0)</f>
        <v>-266</v>
      </c>
      <c r="G303" s="0" t="n">
        <f aca="false">E303+F303</f>
        <v>34</v>
      </c>
      <c r="H303" s="34" t="n">
        <f aca="false">Theory!$D$5/(SIN(RADIANS(Theory!$D$7*360*(('LUT Implementation'!$C$3*B303)/1000000000))))</f>
        <v>167.147243449216</v>
      </c>
      <c r="I303" s="43" t="n">
        <f aca="false">ABS(E303-H303)</f>
        <v>132.852756550784</v>
      </c>
      <c r="J303" s="43" t="n">
        <f aca="false">ABS(G303-H303)</f>
        <v>133.147243449216</v>
      </c>
    </row>
    <row r="304" customFormat="false" ht="15" hidden="false" customHeight="false" outlineLevel="0" collapsed="false">
      <c r="B304" s="0" t="n">
        <f aca="false">B303-50</f>
        <v>48950</v>
      </c>
      <c r="C304" s="15" t="n">
        <f aca="false" t="array" ref="C304:C304">MATCH(MIN(ABS('LUT Implementation'!$F$9:$F$136-B304)),ABS('LUT Implementation'!$F$9:$F$136-B304),0)</f>
        <v>1</v>
      </c>
      <c r="D304" s="0" t="n">
        <f aca="false">INDEX('LUT Implementation'!$F$9:$F$136,C304)-INDEX('LUT Implementation'!$F$9:$F$136,C304+1)</f>
        <v>2627</v>
      </c>
      <c r="E304" s="0" t="n">
        <f aca="false">INDEX('LUT Implementation'!$C$9:$C$136,'Error plots'!C304)</f>
        <v>300</v>
      </c>
      <c r="F304" s="0" t="n">
        <f aca="false">TRUNC('LUT Implementation'!$C$4*(INDEX('LUT Implementation'!$F$9:$F$136,C304)-B304)/D304,0)</f>
        <v>-266</v>
      </c>
      <c r="G304" s="0" t="n">
        <f aca="false">E304+F304</f>
        <v>34</v>
      </c>
      <c r="H304" s="34" t="n">
        <f aca="false">Theory!$D$5/(SIN(RADIANS(Theory!$D$7*360*(('LUT Implementation'!$C$3*B304)/1000000000))))</f>
        <v>167.314290529456</v>
      </c>
      <c r="I304" s="43" t="n">
        <f aca="false">ABS(E304-H304)</f>
        <v>132.685709470544</v>
      </c>
      <c r="J304" s="43" t="n">
        <f aca="false">ABS(G304-H304)</f>
        <v>133.314290529456</v>
      </c>
    </row>
    <row r="305" customFormat="false" ht="15" hidden="false" customHeight="false" outlineLevel="0" collapsed="false">
      <c r="B305" s="0" t="n">
        <f aca="false">B304-50</f>
        <v>48900</v>
      </c>
      <c r="C305" s="15" t="n">
        <f aca="false" t="array" ref="C305:C305">MATCH(MIN(ABS('LUT Implementation'!$F$9:$F$136-B305)),ABS('LUT Implementation'!$F$9:$F$136-B305),0)</f>
        <v>1</v>
      </c>
      <c r="D305" s="0" t="n">
        <f aca="false">INDEX('LUT Implementation'!$F$9:$F$136,C305)-INDEX('LUT Implementation'!$F$9:$F$136,C305+1)</f>
        <v>2627</v>
      </c>
      <c r="E305" s="0" t="n">
        <f aca="false">INDEX('LUT Implementation'!$C$9:$C$136,'Error plots'!C305)</f>
        <v>300</v>
      </c>
      <c r="F305" s="0" t="n">
        <f aca="false">TRUNC('LUT Implementation'!$C$4*(INDEX('LUT Implementation'!$F$9:$F$136,C305)-B305)/D305,0)</f>
        <v>-265</v>
      </c>
      <c r="G305" s="0" t="n">
        <f aca="false">E305+F305</f>
        <v>35</v>
      </c>
      <c r="H305" s="34" t="n">
        <f aca="false">Theory!$D$5/(SIN(RADIANS(Theory!$D$7*360*(('LUT Implementation'!$C$3*B305)/1000000000))))</f>
        <v>167.481683099514</v>
      </c>
      <c r="I305" s="43" t="n">
        <f aca="false">ABS(E305-H305)</f>
        <v>132.518316900486</v>
      </c>
      <c r="J305" s="43" t="n">
        <f aca="false">ABS(G305-H305)</f>
        <v>132.481683099514</v>
      </c>
    </row>
    <row r="306" customFormat="false" ht="15" hidden="false" customHeight="false" outlineLevel="0" collapsed="false">
      <c r="B306" s="0" t="n">
        <f aca="false">B305-50</f>
        <v>48850</v>
      </c>
      <c r="C306" s="15" t="n">
        <f aca="false" t="array" ref="C306:C306">MATCH(MIN(ABS('LUT Implementation'!$F$9:$F$136-B306)),ABS('LUT Implementation'!$F$9:$F$136-B306),0)</f>
        <v>1</v>
      </c>
      <c r="D306" s="0" t="n">
        <f aca="false">INDEX('LUT Implementation'!$F$9:$F$136,C306)-INDEX('LUT Implementation'!$F$9:$F$136,C306+1)</f>
        <v>2627</v>
      </c>
      <c r="E306" s="0" t="n">
        <f aca="false">INDEX('LUT Implementation'!$C$9:$C$136,'Error plots'!C306)</f>
        <v>300</v>
      </c>
      <c r="F306" s="0" t="n">
        <f aca="false">TRUNC('LUT Implementation'!$C$4*(INDEX('LUT Implementation'!$F$9:$F$136,C306)-B306)/D306,0)</f>
        <v>-264</v>
      </c>
      <c r="G306" s="0" t="n">
        <f aca="false">E306+F306</f>
        <v>36</v>
      </c>
      <c r="H306" s="34" t="n">
        <f aca="false">Theory!$D$5/(SIN(RADIANS(Theory!$D$7*360*(('LUT Implementation'!$C$3*B306)/1000000000))))</f>
        <v>167.649422219906</v>
      </c>
      <c r="I306" s="43" t="n">
        <f aca="false">ABS(E306-H306)</f>
        <v>132.350577780094</v>
      </c>
      <c r="J306" s="43" t="n">
        <f aca="false">ABS(G306-H306)</f>
        <v>131.649422219906</v>
      </c>
    </row>
    <row r="307" customFormat="false" ht="15" hidden="false" customHeight="false" outlineLevel="0" collapsed="false">
      <c r="B307" s="0" t="n">
        <f aca="false">B306-50</f>
        <v>48800</v>
      </c>
      <c r="C307" s="15" t="n">
        <f aca="false" t="array" ref="C307:C307">MATCH(MIN(ABS('LUT Implementation'!$F$9:$F$136-B307)),ABS('LUT Implementation'!$F$9:$F$136-B307),0)</f>
        <v>1</v>
      </c>
      <c r="D307" s="0" t="n">
        <f aca="false">INDEX('LUT Implementation'!$F$9:$F$136,C307)-INDEX('LUT Implementation'!$F$9:$F$136,C307+1)</f>
        <v>2627</v>
      </c>
      <c r="E307" s="0" t="n">
        <f aca="false">INDEX('LUT Implementation'!$C$9:$C$136,'Error plots'!C307)</f>
        <v>300</v>
      </c>
      <c r="F307" s="0" t="n">
        <f aca="false">TRUNC('LUT Implementation'!$C$4*(INDEX('LUT Implementation'!$F$9:$F$136,C307)-B307)/D307,0)</f>
        <v>-264</v>
      </c>
      <c r="G307" s="0" t="n">
        <f aca="false">E307+F307</f>
        <v>36</v>
      </c>
      <c r="H307" s="34" t="n">
        <f aca="false">Theory!$D$5/(SIN(RADIANS(Theory!$D$7*360*(('LUT Implementation'!$C$3*B307)/1000000000))))</f>
        <v>167.817508955495</v>
      </c>
      <c r="I307" s="43" t="n">
        <f aca="false">ABS(E307-H307)</f>
        <v>132.182491044505</v>
      </c>
      <c r="J307" s="43" t="n">
        <f aca="false">ABS(G307-H307)</f>
        <v>131.817508955495</v>
      </c>
    </row>
    <row r="308" customFormat="false" ht="15" hidden="false" customHeight="false" outlineLevel="0" collapsed="false">
      <c r="B308" s="0" t="n">
        <f aca="false">B307-50</f>
        <v>48750</v>
      </c>
      <c r="C308" s="15" t="n">
        <f aca="false" t="array" ref="C308:C308">MATCH(MIN(ABS('LUT Implementation'!$F$9:$F$136-B308)),ABS('LUT Implementation'!$F$9:$F$136-B308),0)</f>
        <v>1</v>
      </c>
      <c r="D308" s="0" t="n">
        <f aca="false">INDEX('LUT Implementation'!$F$9:$F$136,C308)-INDEX('LUT Implementation'!$F$9:$F$136,C308+1)</f>
        <v>2627</v>
      </c>
      <c r="E308" s="0" t="n">
        <f aca="false">INDEX('LUT Implementation'!$C$9:$C$136,'Error plots'!C308)</f>
        <v>300</v>
      </c>
      <c r="F308" s="0" t="n">
        <f aca="false">TRUNC('LUT Implementation'!$C$4*(INDEX('LUT Implementation'!$F$9:$F$136,C308)-B308)/D308,0)</f>
        <v>-263</v>
      </c>
      <c r="G308" s="0" t="n">
        <f aca="false">E308+F308</f>
        <v>37</v>
      </c>
      <c r="H308" s="34" t="n">
        <f aca="false">Theory!$D$5/(SIN(RADIANS(Theory!$D$7*360*(('LUT Implementation'!$C$3*B308)/1000000000))))</f>
        <v>167.985944375512</v>
      </c>
      <c r="I308" s="43" t="n">
        <f aca="false">ABS(E308-H308)</f>
        <v>132.014055624488</v>
      </c>
      <c r="J308" s="43" t="n">
        <f aca="false">ABS(G308-H308)</f>
        <v>130.985944375512</v>
      </c>
    </row>
    <row r="309" customFormat="false" ht="15" hidden="false" customHeight="false" outlineLevel="0" collapsed="false">
      <c r="B309" s="0" t="n">
        <f aca="false">B308-50</f>
        <v>48700</v>
      </c>
      <c r="C309" s="15" t="n">
        <f aca="false" t="array" ref="C309:C309">MATCH(MIN(ABS('LUT Implementation'!$F$9:$F$136-B309)),ABS('LUT Implementation'!$F$9:$F$136-B309),0)</f>
        <v>1</v>
      </c>
      <c r="D309" s="0" t="n">
        <f aca="false">INDEX('LUT Implementation'!$F$9:$F$136,C309)-INDEX('LUT Implementation'!$F$9:$F$136,C309+1)</f>
        <v>2627</v>
      </c>
      <c r="E309" s="0" t="n">
        <f aca="false">INDEX('LUT Implementation'!$C$9:$C$136,'Error plots'!C309)</f>
        <v>300</v>
      </c>
      <c r="F309" s="0" t="n">
        <f aca="false">TRUNC('LUT Implementation'!$C$4*(INDEX('LUT Implementation'!$F$9:$F$136,C309)-B309)/D309,0)</f>
        <v>-263</v>
      </c>
      <c r="G309" s="0" t="n">
        <f aca="false">E309+F309</f>
        <v>37</v>
      </c>
      <c r="H309" s="34" t="n">
        <f aca="false">Theory!$D$5/(SIN(RADIANS(Theory!$D$7*360*(('LUT Implementation'!$C$3*B309)/1000000000))))</f>
        <v>168.15472955358</v>
      </c>
      <c r="I309" s="43" t="n">
        <f aca="false">ABS(E309-H309)</f>
        <v>131.84527044642</v>
      </c>
      <c r="J309" s="43" t="n">
        <f aca="false">ABS(G309-H309)</f>
        <v>131.15472955358</v>
      </c>
    </row>
    <row r="310" customFormat="false" ht="15" hidden="false" customHeight="false" outlineLevel="0" collapsed="false">
      <c r="B310" s="0" t="n">
        <f aca="false">B309-50</f>
        <v>48650</v>
      </c>
      <c r="C310" s="15" t="n">
        <f aca="false" t="array" ref="C310:C310">MATCH(MIN(ABS('LUT Implementation'!$F$9:$F$136-B310)),ABS('LUT Implementation'!$F$9:$F$136-B310),0)</f>
        <v>1</v>
      </c>
      <c r="D310" s="0" t="n">
        <f aca="false">INDEX('LUT Implementation'!$F$9:$F$136,C310)-INDEX('LUT Implementation'!$F$9:$F$136,C310+1)</f>
        <v>2627</v>
      </c>
      <c r="E310" s="0" t="n">
        <f aca="false">INDEX('LUT Implementation'!$C$9:$C$136,'Error plots'!C310)</f>
        <v>300</v>
      </c>
      <c r="F310" s="0" t="n">
        <f aca="false">TRUNC('LUT Implementation'!$C$4*(INDEX('LUT Implementation'!$F$9:$F$136,C310)-B310)/D310,0)</f>
        <v>-262</v>
      </c>
      <c r="G310" s="0" t="n">
        <f aca="false">E310+F310</f>
        <v>38</v>
      </c>
      <c r="H310" s="34" t="n">
        <f aca="false">Theory!$D$5/(SIN(RADIANS(Theory!$D$7*360*(('LUT Implementation'!$C$3*B310)/1000000000))))</f>
        <v>168.323865567737</v>
      </c>
      <c r="I310" s="43" t="n">
        <f aca="false">ABS(E310-H310)</f>
        <v>131.676134432263</v>
      </c>
      <c r="J310" s="43" t="n">
        <f aca="false">ABS(G310-H310)</f>
        <v>130.323865567737</v>
      </c>
    </row>
    <row r="311" customFormat="false" ht="15" hidden="false" customHeight="false" outlineLevel="0" collapsed="false">
      <c r="B311" s="0" t="n">
        <f aca="false">B310-50</f>
        <v>48600</v>
      </c>
      <c r="C311" s="15" t="n">
        <f aca="false" t="array" ref="C311:C311">MATCH(MIN(ABS('LUT Implementation'!$F$9:$F$136-B311)),ABS('LUT Implementation'!$F$9:$F$136-B311),0)</f>
        <v>1</v>
      </c>
      <c r="D311" s="0" t="n">
        <f aca="false">INDEX('LUT Implementation'!$F$9:$F$136,C311)-INDEX('LUT Implementation'!$F$9:$F$136,C311+1)</f>
        <v>2627</v>
      </c>
      <c r="E311" s="0" t="n">
        <f aca="false">INDEX('LUT Implementation'!$C$9:$C$136,'Error plots'!C311)</f>
        <v>300</v>
      </c>
      <c r="F311" s="0" t="n">
        <f aca="false">TRUNC('LUT Implementation'!$C$4*(INDEX('LUT Implementation'!$F$9:$F$136,C311)-B311)/D311,0)</f>
        <v>-261</v>
      </c>
      <c r="G311" s="0" t="n">
        <f aca="false">E311+F311</f>
        <v>39</v>
      </c>
      <c r="H311" s="34" t="n">
        <f aca="false">Theory!$D$5/(SIN(RADIANS(Theory!$D$7*360*(('LUT Implementation'!$C$3*B311)/1000000000))))</f>
        <v>168.493353500457</v>
      </c>
      <c r="I311" s="43" t="n">
        <f aca="false">ABS(E311-H311)</f>
        <v>131.506646499543</v>
      </c>
      <c r="J311" s="43" t="n">
        <f aca="false">ABS(G311-H311)</f>
        <v>129.493353500457</v>
      </c>
    </row>
    <row r="312" customFormat="false" ht="15" hidden="false" customHeight="false" outlineLevel="0" collapsed="false">
      <c r="B312" s="0" t="n">
        <f aca="false">B311-50</f>
        <v>48550</v>
      </c>
      <c r="C312" s="15" t="n">
        <f aca="false" t="array" ref="C312:C312">MATCH(MIN(ABS('LUT Implementation'!$F$9:$F$136-B312)),ABS('LUT Implementation'!$F$9:$F$136-B312),0)</f>
        <v>1</v>
      </c>
      <c r="D312" s="0" t="n">
        <f aca="false">INDEX('LUT Implementation'!$F$9:$F$136,C312)-INDEX('LUT Implementation'!$F$9:$F$136,C312+1)</f>
        <v>2627</v>
      </c>
      <c r="E312" s="0" t="n">
        <f aca="false">INDEX('LUT Implementation'!$C$9:$C$136,'Error plots'!C312)</f>
        <v>300</v>
      </c>
      <c r="F312" s="0" t="n">
        <f aca="false">TRUNC('LUT Implementation'!$C$4*(INDEX('LUT Implementation'!$F$9:$F$136,C312)-B312)/D312,0)</f>
        <v>-261</v>
      </c>
      <c r="G312" s="0" t="n">
        <f aca="false">E312+F312</f>
        <v>39</v>
      </c>
      <c r="H312" s="34" t="n">
        <f aca="false">Theory!$D$5/(SIN(RADIANS(Theory!$D$7*360*(('LUT Implementation'!$C$3*B312)/1000000000))))</f>
        <v>168.663194438673</v>
      </c>
      <c r="I312" s="43" t="n">
        <f aca="false">ABS(E312-H312)</f>
        <v>131.336805561327</v>
      </c>
      <c r="J312" s="43" t="n">
        <f aca="false">ABS(G312-H312)</f>
        <v>129.663194438673</v>
      </c>
    </row>
    <row r="313" customFormat="false" ht="15" hidden="false" customHeight="false" outlineLevel="0" collapsed="false">
      <c r="B313" s="0" t="n">
        <f aca="false">B312-50</f>
        <v>48500</v>
      </c>
      <c r="C313" s="15" t="n">
        <f aca="false" t="array" ref="C313:C313">MATCH(MIN(ABS('LUT Implementation'!$F$9:$F$136-B313)),ABS('LUT Implementation'!$F$9:$F$136-B313),0)</f>
        <v>1</v>
      </c>
      <c r="D313" s="0" t="n">
        <f aca="false">INDEX('LUT Implementation'!$F$9:$F$136,C313)-INDEX('LUT Implementation'!$F$9:$F$136,C313+1)</f>
        <v>2627</v>
      </c>
      <c r="E313" s="0" t="n">
        <f aca="false">INDEX('LUT Implementation'!$C$9:$C$136,'Error plots'!C313)</f>
        <v>300</v>
      </c>
      <c r="F313" s="0" t="n">
        <f aca="false">TRUNC('LUT Implementation'!$C$4*(INDEX('LUT Implementation'!$F$9:$F$136,C313)-B313)/D313,0)</f>
        <v>-260</v>
      </c>
      <c r="G313" s="0" t="n">
        <f aca="false">E313+F313</f>
        <v>40</v>
      </c>
      <c r="H313" s="34" t="n">
        <f aca="false">Theory!$D$5/(SIN(RADIANS(Theory!$D$7*360*(('LUT Implementation'!$C$3*B313)/1000000000))))</f>
        <v>168.833389473801</v>
      </c>
      <c r="I313" s="43" t="n">
        <f aca="false">ABS(E313-H313)</f>
        <v>131.166610526199</v>
      </c>
      <c r="J313" s="43" t="n">
        <f aca="false">ABS(G313-H313)</f>
        <v>128.833389473801</v>
      </c>
    </row>
    <row r="314" customFormat="false" ht="15" hidden="false" customHeight="false" outlineLevel="0" collapsed="false">
      <c r="B314" s="0" t="n">
        <f aca="false">B313-50</f>
        <v>48450</v>
      </c>
      <c r="C314" s="15" t="n">
        <f aca="false" t="array" ref="C314:C314">MATCH(MIN(ABS('LUT Implementation'!$F$9:$F$136-B314)),ABS('LUT Implementation'!$F$9:$F$136-B314),0)</f>
        <v>1</v>
      </c>
      <c r="D314" s="0" t="n">
        <f aca="false">INDEX('LUT Implementation'!$F$9:$F$136,C314)-INDEX('LUT Implementation'!$F$9:$F$136,C314+1)</f>
        <v>2627</v>
      </c>
      <c r="E314" s="0" t="n">
        <f aca="false">INDEX('LUT Implementation'!$C$9:$C$136,'Error plots'!C314)</f>
        <v>300</v>
      </c>
      <c r="F314" s="0" t="n">
        <f aca="false">TRUNC('LUT Implementation'!$C$4*(INDEX('LUT Implementation'!$F$9:$F$136,C314)-B314)/D314,0)</f>
        <v>-260</v>
      </c>
      <c r="G314" s="0" t="n">
        <f aca="false">E314+F314</f>
        <v>40</v>
      </c>
      <c r="H314" s="34" t="n">
        <f aca="false">Theory!$D$5/(SIN(RADIANS(Theory!$D$7*360*(('LUT Implementation'!$C$3*B314)/1000000000))))</f>
        <v>169.003939701763</v>
      </c>
      <c r="I314" s="43" t="n">
        <f aca="false">ABS(E314-H314)</f>
        <v>130.996060298237</v>
      </c>
      <c r="J314" s="43" t="n">
        <f aca="false">ABS(G314-H314)</f>
        <v>129.003939701763</v>
      </c>
    </row>
    <row r="315" customFormat="false" ht="15" hidden="false" customHeight="false" outlineLevel="0" collapsed="false">
      <c r="B315" s="0" t="n">
        <f aca="false">B314-50</f>
        <v>48400</v>
      </c>
      <c r="C315" s="15" t="n">
        <f aca="false" t="array" ref="C315:C315">MATCH(MIN(ABS('LUT Implementation'!$F$9:$F$136-B315)),ABS('LUT Implementation'!$F$9:$F$136-B315),0)</f>
        <v>1</v>
      </c>
      <c r="D315" s="0" t="n">
        <f aca="false">INDEX('LUT Implementation'!$F$9:$F$136,C315)-INDEX('LUT Implementation'!$F$9:$F$136,C315+1)</f>
        <v>2627</v>
      </c>
      <c r="E315" s="0" t="n">
        <f aca="false">INDEX('LUT Implementation'!$C$9:$C$136,'Error plots'!C315)</f>
        <v>300</v>
      </c>
      <c r="F315" s="0" t="n">
        <f aca="false">TRUNC('LUT Implementation'!$C$4*(INDEX('LUT Implementation'!$F$9:$F$136,C315)-B315)/D315,0)</f>
        <v>-259</v>
      </c>
      <c r="G315" s="0" t="n">
        <f aca="false">E315+F315</f>
        <v>41</v>
      </c>
      <c r="H315" s="34" t="n">
        <f aca="false">Theory!$D$5/(SIN(RADIANS(Theory!$D$7*360*(('LUT Implementation'!$C$3*B315)/1000000000))))</f>
        <v>169.174846223011</v>
      </c>
      <c r="I315" s="43" t="n">
        <f aca="false">ABS(E315-H315)</f>
        <v>130.825153776989</v>
      </c>
      <c r="J315" s="43" t="n">
        <f aca="false">ABS(G315-H315)</f>
        <v>128.174846223011</v>
      </c>
    </row>
    <row r="316" customFormat="false" ht="15" hidden="false" customHeight="false" outlineLevel="0" collapsed="false">
      <c r="B316" s="0" t="n">
        <f aca="false">B315-50</f>
        <v>48350</v>
      </c>
      <c r="C316" s="15" t="n">
        <f aca="false" t="array" ref="C316:C316">MATCH(MIN(ABS('LUT Implementation'!$F$9:$F$136-B316)),ABS('LUT Implementation'!$F$9:$F$136-B316),0)</f>
        <v>1</v>
      </c>
      <c r="D316" s="0" t="n">
        <f aca="false">INDEX('LUT Implementation'!$F$9:$F$136,C316)-INDEX('LUT Implementation'!$F$9:$F$136,C316+1)</f>
        <v>2627</v>
      </c>
      <c r="E316" s="0" t="n">
        <f aca="false">INDEX('LUT Implementation'!$C$9:$C$136,'Error plots'!C316)</f>
        <v>300</v>
      </c>
      <c r="F316" s="0" t="n">
        <f aca="false">TRUNC('LUT Implementation'!$C$4*(INDEX('LUT Implementation'!$F$9:$F$136,C316)-B316)/D316,0)</f>
        <v>-258</v>
      </c>
      <c r="G316" s="0" t="n">
        <f aca="false">E316+F316</f>
        <v>42</v>
      </c>
      <c r="H316" s="34" t="n">
        <f aca="false">Theory!$D$5/(SIN(RADIANS(Theory!$D$7*360*(('LUT Implementation'!$C$3*B316)/1000000000))))</f>
        <v>169.346110142547</v>
      </c>
      <c r="I316" s="43" t="n">
        <f aca="false">ABS(E316-H316)</f>
        <v>130.653889857453</v>
      </c>
      <c r="J316" s="43" t="n">
        <f aca="false">ABS(G316-H316)</f>
        <v>127.346110142547</v>
      </c>
    </row>
    <row r="317" customFormat="false" ht="15" hidden="false" customHeight="false" outlineLevel="0" collapsed="false">
      <c r="B317" s="0" t="n">
        <f aca="false">B316-50</f>
        <v>48300</v>
      </c>
      <c r="C317" s="15" t="n">
        <f aca="false" t="array" ref="C317:C317">MATCH(MIN(ABS('LUT Implementation'!$F$9:$F$136-B317)),ABS('LUT Implementation'!$F$9:$F$136-B317),0)</f>
        <v>1</v>
      </c>
      <c r="D317" s="0" t="n">
        <f aca="false">INDEX('LUT Implementation'!$F$9:$F$136,C317)-INDEX('LUT Implementation'!$F$9:$F$136,C317+1)</f>
        <v>2627</v>
      </c>
      <c r="E317" s="0" t="n">
        <f aca="false">INDEX('LUT Implementation'!$C$9:$C$136,'Error plots'!C317)</f>
        <v>300</v>
      </c>
      <c r="F317" s="0" t="n">
        <f aca="false">TRUNC('LUT Implementation'!$C$4*(INDEX('LUT Implementation'!$F$9:$F$136,C317)-B317)/D317,0)</f>
        <v>-258</v>
      </c>
      <c r="G317" s="0" t="n">
        <f aca="false">E317+F317</f>
        <v>42</v>
      </c>
      <c r="H317" s="34" t="n">
        <f aca="false">Theory!$D$5/(SIN(RADIANS(Theory!$D$7*360*(('LUT Implementation'!$C$3*B317)/1000000000))))</f>
        <v>169.517732569951</v>
      </c>
      <c r="I317" s="43" t="n">
        <f aca="false">ABS(E317-H317)</f>
        <v>130.482267430049</v>
      </c>
      <c r="J317" s="43" t="n">
        <f aca="false">ABS(G317-H317)</f>
        <v>127.517732569951</v>
      </c>
    </row>
    <row r="318" customFormat="false" ht="15" hidden="false" customHeight="false" outlineLevel="0" collapsed="false">
      <c r="B318" s="0" t="n">
        <f aca="false">B317-50</f>
        <v>48250</v>
      </c>
      <c r="C318" s="15" t="n">
        <f aca="false" t="array" ref="C318:C318">MATCH(MIN(ABS('LUT Implementation'!$F$9:$F$136-B318)),ABS('LUT Implementation'!$F$9:$F$136-B318),0)</f>
        <v>1</v>
      </c>
      <c r="D318" s="0" t="n">
        <f aca="false">INDEX('LUT Implementation'!$F$9:$F$136,C318)-INDEX('LUT Implementation'!$F$9:$F$136,C318+1)</f>
        <v>2627</v>
      </c>
      <c r="E318" s="0" t="n">
        <f aca="false">INDEX('LUT Implementation'!$C$9:$C$136,'Error plots'!C318)</f>
        <v>300</v>
      </c>
      <c r="F318" s="0" t="n">
        <f aca="false">TRUNC('LUT Implementation'!$C$4*(INDEX('LUT Implementation'!$F$9:$F$136,C318)-B318)/D318,0)</f>
        <v>-257</v>
      </c>
      <c r="G318" s="0" t="n">
        <f aca="false">E318+F318</f>
        <v>43</v>
      </c>
      <c r="H318" s="34" t="n">
        <f aca="false">Theory!$D$5/(SIN(RADIANS(Theory!$D$7*360*(('LUT Implementation'!$C$3*B318)/1000000000))))</f>
        <v>169.689714619401</v>
      </c>
      <c r="I318" s="43" t="n">
        <f aca="false">ABS(E318-H318)</f>
        <v>130.310285380599</v>
      </c>
      <c r="J318" s="43" t="n">
        <f aca="false">ABS(G318-H318)</f>
        <v>126.689714619401</v>
      </c>
    </row>
    <row r="319" customFormat="false" ht="15" hidden="false" customHeight="false" outlineLevel="0" collapsed="false">
      <c r="B319" s="0" t="n">
        <f aca="false">B318-50</f>
        <v>48200</v>
      </c>
      <c r="C319" s="15" t="n">
        <f aca="false" t="array" ref="C319:C319">MATCH(MIN(ABS('LUT Implementation'!$F$9:$F$136-B319)),ABS('LUT Implementation'!$F$9:$F$136-B319),0)</f>
        <v>1</v>
      </c>
      <c r="D319" s="0" t="n">
        <f aca="false">INDEX('LUT Implementation'!$F$9:$F$136,C319)-INDEX('LUT Implementation'!$F$9:$F$136,C319+1)</f>
        <v>2627</v>
      </c>
      <c r="E319" s="0" t="n">
        <f aca="false">INDEX('LUT Implementation'!$C$9:$C$136,'Error plots'!C319)</f>
        <v>300</v>
      </c>
      <c r="F319" s="0" t="n">
        <f aca="false">TRUNC('LUT Implementation'!$C$4*(INDEX('LUT Implementation'!$F$9:$F$136,C319)-B319)/D319,0)</f>
        <v>-257</v>
      </c>
      <c r="G319" s="0" t="n">
        <f aca="false">E319+F319</f>
        <v>43</v>
      </c>
      <c r="H319" s="34" t="n">
        <f aca="false">Theory!$D$5/(SIN(RADIANS(Theory!$D$7*360*(('LUT Implementation'!$C$3*B319)/1000000000))))</f>
        <v>169.8620574097</v>
      </c>
      <c r="I319" s="43" t="n">
        <f aca="false">ABS(E319-H319)</f>
        <v>130.1379425903</v>
      </c>
      <c r="J319" s="43" t="n">
        <f aca="false">ABS(G319-H319)</f>
        <v>126.8620574097</v>
      </c>
    </row>
    <row r="320" customFormat="false" ht="15" hidden="false" customHeight="false" outlineLevel="0" collapsed="false">
      <c r="B320" s="0" t="n">
        <f aca="false">B319-50</f>
        <v>48150</v>
      </c>
      <c r="C320" s="15" t="n">
        <f aca="false" t="array" ref="C320:C320">MATCH(MIN(ABS('LUT Implementation'!$F$9:$F$136-B320)),ABS('LUT Implementation'!$F$9:$F$136-B320),0)</f>
        <v>1</v>
      </c>
      <c r="D320" s="0" t="n">
        <f aca="false">INDEX('LUT Implementation'!$F$9:$F$136,C320)-INDEX('LUT Implementation'!$F$9:$F$136,C320+1)</f>
        <v>2627</v>
      </c>
      <c r="E320" s="0" t="n">
        <f aca="false">INDEX('LUT Implementation'!$C$9:$C$136,'Error plots'!C320)</f>
        <v>300</v>
      </c>
      <c r="F320" s="0" t="n">
        <f aca="false">TRUNC('LUT Implementation'!$C$4*(INDEX('LUT Implementation'!$F$9:$F$136,C320)-B320)/D320,0)</f>
        <v>-256</v>
      </c>
      <c r="G320" s="0" t="n">
        <f aca="false">E320+F320</f>
        <v>44</v>
      </c>
      <c r="H320" s="34" t="n">
        <f aca="false">Theory!$D$5/(SIN(RADIANS(Theory!$D$7*360*(('LUT Implementation'!$C$3*B320)/1000000000))))</f>
        <v>170.034762064299</v>
      </c>
      <c r="I320" s="43" t="n">
        <f aca="false">ABS(E320-H320)</f>
        <v>129.965237935701</v>
      </c>
      <c r="J320" s="43" t="n">
        <f aca="false">ABS(G320-H320)</f>
        <v>126.034762064299</v>
      </c>
    </row>
    <row r="321" customFormat="false" ht="15" hidden="false" customHeight="false" outlineLevel="0" collapsed="false">
      <c r="B321" s="0" t="n">
        <f aca="false">B320-50</f>
        <v>48100</v>
      </c>
      <c r="C321" s="15" t="n">
        <f aca="false" t="array" ref="C321:C321">MATCH(MIN(ABS('LUT Implementation'!$F$9:$F$136-B321)),ABS('LUT Implementation'!$F$9:$F$136-B321),0)</f>
        <v>1</v>
      </c>
      <c r="D321" s="0" t="n">
        <f aca="false">INDEX('LUT Implementation'!$F$9:$F$136,C321)-INDEX('LUT Implementation'!$F$9:$F$136,C321+1)</f>
        <v>2627</v>
      </c>
      <c r="E321" s="0" t="n">
        <f aca="false">INDEX('LUT Implementation'!$C$9:$C$136,'Error plots'!C321)</f>
        <v>300</v>
      </c>
      <c r="F321" s="0" t="n">
        <f aca="false">TRUNC('LUT Implementation'!$C$4*(INDEX('LUT Implementation'!$F$9:$F$136,C321)-B321)/D321,0)</f>
        <v>-255</v>
      </c>
      <c r="G321" s="0" t="n">
        <f aca="false">E321+F321</f>
        <v>45</v>
      </c>
      <c r="H321" s="34" t="n">
        <f aca="false">Theory!$D$5/(SIN(RADIANS(Theory!$D$7*360*(('LUT Implementation'!$C$3*B321)/1000000000))))</f>
        <v>170.207829711318</v>
      </c>
      <c r="I321" s="43" t="n">
        <f aca="false">ABS(E321-H321)</f>
        <v>129.792170288682</v>
      </c>
      <c r="J321" s="43" t="n">
        <f aca="false">ABS(G321-H321)</f>
        <v>125.207829711318</v>
      </c>
    </row>
    <row r="322" customFormat="false" ht="15" hidden="false" customHeight="false" outlineLevel="0" collapsed="false">
      <c r="B322" s="0" t="n">
        <f aca="false">B321-50</f>
        <v>48050</v>
      </c>
      <c r="C322" s="15" t="n">
        <f aca="false" t="array" ref="C322:C322">MATCH(MIN(ABS('LUT Implementation'!$F$9:$F$136-B322)),ABS('LUT Implementation'!$F$9:$F$136-B322),0)</f>
        <v>1</v>
      </c>
      <c r="D322" s="0" t="n">
        <f aca="false">INDEX('LUT Implementation'!$F$9:$F$136,C322)-INDEX('LUT Implementation'!$F$9:$F$136,C322+1)</f>
        <v>2627</v>
      </c>
      <c r="E322" s="0" t="n">
        <f aca="false">INDEX('LUT Implementation'!$C$9:$C$136,'Error plots'!C322)</f>
        <v>300</v>
      </c>
      <c r="F322" s="0" t="n">
        <f aca="false">TRUNC('LUT Implementation'!$C$4*(INDEX('LUT Implementation'!$F$9:$F$136,C322)-B322)/D322,0)</f>
        <v>-255</v>
      </c>
      <c r="G322" s="0" t="n">
        <f aca="false">E322+F322</f>
        <v>45</v>
      </c>
      <c r="H322" s="34" t="n">
        <f aca="false">Theory!$D$5/(SIN(RADIANS(Theory!$D$7*360*(('LUT Implementation'!$C$3*B322)/1000000000))))</f>
        <v>170.381261483576</v>
      </c>
      <c r="I322" s="43" t="n">
        <f aca="false">ABS(E322-H322)</f>
        <v>129.618738516424</v>
      </c>
      <c r="J322" s="43" t="n">
        <f aca="false">ABS(G322-H322)</f>
        <v>125.381261483576</v>
      </c>
    </row>
    <row r="323" customFormat="false" ht="15" hidden="false" customHeight="false" outlineLevel="0" collapsed="false">
      <c r="B323" s="0" t="n">
        <f aca="false">B322-50</f>
        <v>48000</v>
      </c>
      <c r="C323" s="15" t="n">
        <f aca="false" t="array" ref="C323:C323">MATCH(MIN(ABS('LUT Implementation'!$F$9:$F$136-B323)),ABS('LUT Implementation'!$F$9:$F$136-B323),0)</f>
        <v>1</v>
      </c>
      <c r="D323" s="0" t="n">
        <f aca="false">INDEX('LUT Implementation'!$F$9:$F$136,C323)-INDEX('LUT Implementation'!$F$9:$F$136,C323+1)</f>
        <v>2627</v>
      </c>
      <c r="E323" s="0" t="n">
        <f aca="false">INDEX('LUT Implementation'!$C$9:$C$136,'Error plots'!C323)</f>
        <v>300</v>
      </c>
      <c r="F323" s="0" t="n">
        <f aca="false">TRUNC('LUT Implementation'!$C$4*(INDEX('LUT Implementation'!$F$9:$F$136,C323)-B323)/D323,0)</f>
        <v>-254</v>
      </c>
      <c r="G323" s="0" t="n">
        <f aca="false">E323+F323</f>
        <v>46</v>
      </c>
      <c r="H323" s="34" t="n">
        <f aca="false">Theory!$D$5/(SIN(RADIANS(Theory!$D$7*360*(('LUT Implementation'!$C$3*B323)/1000000000))))</f>
        <v>170.555058518611</v>
      </c>
      <c r="I323" s="43" t="n">
        <f aca="false">ABS(E323-H323)</f>
        <v>129.444941481389</v>
      </c>
      <c r="J323" s="43" t="n">
        <f aca="false">ABS(G323-H323)</f>
        <v>124.555058518611</v>
      </c>
    </row>
    <row r="324" customFormat="false" ht="15" hidden="false" customHeight="false" outlineLevel="0" collapsed="false">
      <c r="B324" s="0" t="n">
        <f aca="false">B323-50</f>
        <v>47950</v>
      </c>
      <c r="C324" s="15" t="n">
        <f aca="false" t="array" ref="C324:C324">MATCH(MIN(ABS('LUT Implementation'!$F$9:$F$136-B324)),ABS('LUT Implementation'!$F$9:$F$136-B324),0)</f>
        <v>1</v>
      </c>
      <c r="D324" s="0" t="n">
        <f aca="false">INDEX('LUT Implementation'!$F$9:$F$136,C324)-INDEX('LUT Implementation'!$F$9:$F$136,C324+1)</f>
        <v>2627</v>
      </c>
      <c r="E324" s="0" t="n">
        <f aca="false">INDEX('LUT Implementation'!$C$9:$C$136,'Error plots'!C324)</f>
        <v>300</v>
      </c>
      <c r="F324" s="0" t="n">
        <f aca="false">TRUNC('LUT Implementation'!$C$4*(INDEX('LUT Implementation'!$F$9:$F$136,C324)-B324)/D324,0)</f>
        <v>-254</v>
      </c>
      <c r="G324" s="0" t="n">
        <f aca="false">E324+F324</f>
        <v>46</v>
      </c>
      <c r="H324" s="34" t="n">
        <f aca="false">Theory!$D$5/(SIN(RADIANS(Theory!$D$7*360*(('LUT Implementation'!$C$3*B324)/1000000000))))</f>
        <v>170.729221958706</v>
      </c>
      <c r="I324" s="43" t="n">
        <f aca="false">ABS(E324-H324)</f>
        <v>129.270778041294</v>
      </c>
      <c r="J324" s="43" t="n">
        <f aca="false">ABS(G324-H324)</f>
        <v>124.729221958706</v>
      </c>
    </row>
    <row r="325" customFormat="false" ht="15" hidden="false" customHeight="false" outlineLevel="0" collapsed="false">
      <c r="B325" s="0" t="n">
        <f aca="false">B324-50</f>
        <v>47900</v>
      </c>
      <c r="C325" s="15" t="n">
        <f aca="false" t="array" ref="C325:C325">MATCH(MIN(ABS('LUT Implementation'!$F$9:$F$136-B325)),ABS('LUT Implementation'!$F$9:$F$136-B325),0)</f>
        <v>1</v>
      </c>
      <c r="D325" s="0" t="n">
        <f aca="false">INDEX('LUT Implementation'!$F$9:$F$136,C325)-INDEX('LUT Implementation'!$F$9:$F$136,C325+1)</f>
        <v>2627</v>
      </c>
      <c r="E325" s="0" t="n">
        <f aca="false">INDEX('LUT Implementation'!$C$9:$C$136,'Error plots'!C325)</f>
        <v>300</v>
      </c>
      <c r="F325" s="0" t="n">
        <f aca="false">TRUNC('LUT Implementation'!$C$4*(INDEX('LUT Implementation'!$F$9:$F$136,C325)-B325)/D325,0)</f>
        <v>-253</v>
      </c>
      <c r="G325" s="0" t="n">
        <f aca="false">E325+F325</f>
        <v>47</v>
      </c>
      <c r="H325" s="34" t="n">
        <f aca="false">Theory!$D$5/(SIN(RADIANS(Theory!$D$7*360*(('LUT Implementation'!$C$3*B325)/1000000000))))</f>
        <v>170.903752950914</v>
      </c>
      <c r="I325" s="43" t="n">
        <f aca="false">ABS(E325-H325)</f>
        <v>129.096247049086</v>
      </c>
      <c r="J325" s="43" t="n">
        <f aca="false">ABS(G325-H325)</f>
        <v>123.903752950914</v>
      </c>
    </row>
    <row r="326" customFormat="false" ht="15" hidden="false" customHeight="false" outlineLevel="0" collapsed="false">
      <c r="B326" s="0" t="n">
        <f aca="false">B325-50</f>
        <v>47850</v>
      </c>
      <c r="C326" s="15" t="n">
        <f aca="false" t="array" ref="C326:C326">MATCH(MIN(ABS('LUT Implementation'!$F$9:$F$136-B326)),ABS('LUT Implementation'!$F$9:$F$136-B326),0)</f>
        <v>1</v>
      </c>
      <c r="D326" s="0" t="n">
        <f aca="false">INDEX('LUT Implementation'!$F$9:$F$136,C326)-INDEX('LUT Implementation'!$F$9:$F$136,C326+1)</f>
        <v>2627</v>
      </c>
      <c r="E326" s="0" t="n">
        <f aca="false">INDEX('LUT Implementation'!$C$9:$C$136,'Error plots'!C326)</f>
        <v>300</v>
      </c>
      <c r="F326" s="0" t="n">
        <f aca="false">TRUNC('LUT Implementation'!$C$4*(INDEX('LUT Implementation'!$F$9:$F$136,C326)-B326)/D326,0)</f>
        <v>-252</v>
      </c>
      <c r="G326" s="0" t="n">
        <f aca="false">E326+F326</f>
        <v>48</v>
      </c>
      <c r="H326" s="34" t="n">
        <f aca="false">Theory!$D$5/(SIN(RADIANS(Theory!$D$7*360*(('LUT Implementation'!$C$3*B326)/1000000000))))</f>
        <v>171.078652647083</v>
      </c>
      <c r="I326" s="43" t="n">
        <f aca="false">ABS(E326-H326)</f>
        <v>128.921347352917</v>
      </c>
      <c r="J326" s="43" t="n">
        <f aca="false">ABS(G326-H326)</f>
        <v>123.078652647083</v>
      </c>
    </row>
    <row r="327" customFormat="false" ht="15" hidden="false" customHeight="false" outlineLevel="0" collapsed="false">
      <c r="B327" s="0" t="n">
        <f aca="false">B326-50</f>
        <v>47800</v>
      </c>
      <c r="C327" s="15" t="n">
        <f aca="false" t="array" ref="C327:C327">MATCH(MIN(ABS('LUT Implementation'!$F$9:$F$136-B327)),ABS('LUT Implementation'!$F$9:$F$136-B327),0)</f>
        <v>1</v>
      </c>
      <c r="D327" s="0" t="n">
        <f aca="false">INDEX('LUT Implementation'!$F$9:$F$136,C327)-INDEX('LUT Implementation'!$F$9:$F$136,C327+1)</f>
        <v>2627</v>
      </c>
      <c r="E327" s="0" t="n">
        <f aca="false">INDEX('LUT Implementation'!$C$9:$C$136,'Error plots'!C327)</f>
        <v>300</v>
      </c>
      <c r="F327" s="0" t="n">
        <f aca="false">TRUNC('LUT Implementation'!$C$4*(INDEX('LUT Implementation'!$F$9:$F$136,C327)-B327)/D327,0)</f>
        <v>-252</v>
      </c>
      <c r="G327" s="0" t="n">
        <f aca="false">E327+F327</f>
        <v>48</v>
      </c>
      <c r="H327" s="34" t="n">
        <f aca="false">Theory!$D$5/(SIN(RADIANS(Theory!$D$7*360*(('LUT Implementation'!$C$3*B327)/1000000000))))</f>
        <v>171.253922203881</v>
      </c>
      <c r="I327" s="43" t="n">
        <f aca="false">ABS(E327-H327)</f>
        <v>128.746077796119</v>
      </c>
      <c r="J327" s="43" t="n">
        <f aca="false">ABS(G327-H327)</f>
        <v>123.253922203881</v>
      </c>
    </row>
    <row r="328" customFormat="false" ht="15" hidden="false" customHeight="false" outlineLevel="0" collapsed="false">
      <c r="B328" s="0" t="n">
        <f aca="false">B327-50</f>
        <v>47750</v>
      </c>
      <c r="C328" s="15" t="n">
        <f aca="false" t="array" ref="C328:C328">MATCH(MIN(ABS('LUT Implementation'!$F$9:$F$136-B328)),ABS('LUT Implementation'!$F$9:$F$136-B328),0)</f>
        <v>1</v>
      </c>
      <c r="D328" s="0" t="n">
        <f aca="false">INDEX('LUT Implementation'!$F$9:$F$136,C328)-INDEX('LUT Implementation'!$F$9:$F$136,C328+1)</f>
        <v>2627</v>
      </c>
      <c r="E328" s="0" t="n">
        <f aca="false">INDEX('LUT Implementation'!$C$9:$C$136,'Error plots'!C328)</f>
        <v>300</v>
      </c>
      <c r="F328" s="0" t="n">
        <f aca="false">TRUNC('LUT Implementation'!$C$4*(INDEX('LUT Implementation'!$F$9:$F$136,C328)-B328)/D328,0)</f>
        <v>-251</v>
      </c>
      <c r="G328" s="0" t="n">
        <f aca="false">E328+F328</f>
        <v>49</v>
      </c>
      <c r="H328" s="34" t="n">
        <f aca="false">Theory!$D$5/(SIN(RADIANS(Theory!$D$7*360*(('LUT Implementation'!$C$3*B328)/1000000000))))</f>
        <v>171.429562782821</v>
      </c>
      <c r="I328" s="43" t="n">
        <f aca="false">ABS(E328-H328)</f>
        <v>128.570437217179</v>
      </c>
      <c r="J328" s="43" t="n">
        <f aca="false">ABS(G328-H328)</f>
        <v>122.429562782821</v>
      </c>
    </row>
    <row r="329" customFormat="false" ht="15" hidden="false" customHeight="false" outlineLevel="0" collapsed="false">
      <c r="B329" s="0" t="n">
        <f aca="false">B328-50</f>
        <v>47700</v>
      </c>
      <c r="C329" s="15" t="n">
        <f aca="false" t="array" ref="C329:C329">MATCH(MIN(ABS('LUT Implementation'!$F$9:$F$136-B329)),ABS('LUT Implementation'!$F$9:$F$136-B329),0)</f>
        <v>1</v>
      </c>
      <c r="D329" s="0" t="n">
        <f aca="false">INDEX('LUT Implementation'!$F$9:$F$136,C329)-INDEX('LUT Implementation'!$F$9:$F$136,C329+1)</f>
        <v>2627</v>
      </c>
      <c r="E329" s="0" t="n">
        <f aca="false">INDEX('LUT Implementation'!$C$9:$C$136,'Error plots'!C329)</f>
        <v>300</v>
      </c>
      <c r="F329" s="0" t="n">
        <f aca="false">TRUNC('LUT Implementation'!$C$4*(INDEX('LUT Implementation'!$F$9:$F$136,C329)-B329)/D329,0)</f>
        <v>-250</v>
      </c>
      <c r="G329" s="0" t="n">
        <f aca="false">E329+F329</f>
        <v>50</v>
      </c>
      <c r="H329" s="34" t="n">
        <f aca="false">Theory!$D$5/(SIN(RADIANS(Theory!$D$7*360*(('LUT Implementation'!$C$3*B329)/1000000000))))</f>
        <v>171.605575550285</v>
      </c>
      <c r="I329" s="43" t="n">
        <f aca="false">ABS(E329-H329)</f>
        <v>128.394424449715</v>
      </c>
      <c r="J329" s="43" t="n">
        <f aca="false">ABS(G329-H329)</f>
        <v>121.605575550285</v>
      </c>
    </row>
    <row r="330" customFormat="false" ht="15" hidden="false" customHeight="false" outlineLevel="0" collapsed="false">
      <c r="B330" s="0" t="n">
        <f aca="false">B329-50</f>
        <v>47650</v>
      </c>
      <c r="C330" s="15" t="n">
        <f aca="false" t="array" ref="C330:C330">MATCH(MIN(ABS('LUT Implementation'!$F$9:$F$136-B330)),ABS('LUT Implementation'!$F$9:$F$136-B330),0)</f>
        <v>1</v>
      </c>
      <c r="D330" s="0" t="n">
        <f aca="false">INDEX('LUT Implementation'!$F$9:$F$136,C330)-INDEX('LUT Implementation'!$F$9:$F$136,C330+1)</f>
        <v>2627</v>
      </c>
      <c r="E330" s="0" t="n">
        <f aca="false">INDEX('LUT Implementation'!$C$9:$C$136,'Error plots'!C330)</f>
        <v>300</v>
      </c>
      <c r="F330" s="0" t="n">
        <f aca="false">TRUNC('LUT Implementation'!$C$4*(INDEX('LUT Implementation'!$F$9:$F$136,C330)-B330)/D330,0)</f>
        <v>-250</v>
      </c>
      <c r="G330" s="0" t="n">
        <f aca="false">E330+F330</f>
        <v>50</v>
      </c>
      <c r="H330" s="34" t="n">
        <f aca="false">Theory!$D$5/(SIN(RADIANS(Theory!$D$7*360*(('LUT Implementation'!$C$3*B330)/1000000000))))</f>
        <v>171.781961677553</v>
      </c>
      <c r="I330" s="43" t="n">
        <f aca="false">ABS(E330-H330)</f>
        <v>128.218038322447</v>
      </c>
      <c r="J330" s="43" t="n">
        <f aca="false">ABS(G330-H330)</f>
        <v>121.781961677553</v>
      </c>
    </row>
    <row r="331" customFormat="false" ht="15" hidden="false" customHeight="false" outlineLevel="0" collapsed="false">
      <c r="B331" s="0" t="n">
        <f aca="false">B330-50</f>
        <v>47600</v>
      </c>
      <c r="C331" s="15" t="n">
        <f aca="false" t="array" ref="C331:C331">MATCH(MIN(ABS('LUT Implementation'!$F$9:$F$136-B331)),ABS('LUT Implementation'!$F$9:$F$136-B331),0)</f>
        <v>1</v>
      </c>
      <c r="D331" s="0" t="n">
        <f aca="false">INDEX('LUT Implementation'!$F$9:$F$136,C331)-INDEX('LUT Implementation'!$F$9:$F$136,C331+1)</f>
        <v>2627</v>
      </c>
      <c r="E331" s="0" t="n">
        <f aca="false">INDEX('LUT Implementation'!$C$9:$C$136,'Error plots'!C331)</f>
        <v>300</v>
      </c>
      <c r="F331" s="0" t="n">
        <f aca="false">TRUNC('LUT Implementation'!$C$4*(INDEX('LUT Implementation'!$F$9:$F$136,C331)-B331)/D331,0)</f>
        <v>-249</v>
      </c>
      <c r="G331" s="0" t="n">
        <f aca="false">E331+F331</f>
        <v>51</v>
      </c>
      <c r="H331" s="34" t="n">
        <f aca="false">Theory!$D$5/(SIN(RADIANS(Theory!$D$7*360*(('LUT Implementation'!$C$3*B331)/1000000000))))</f>
        <v>171.958722340827</v>
      </c>
      <c r="I331" s="43" t="n">
        <f aca="false">ABS(E331-H331)</f>
        <v>128.041277659173</v>
      </c>
      <c r="J331" s="43" t="n">
        <f aca="false">ABS(G331-H331)</f>
        <v>120.958722340827</v>
      </c>
    </row>
    <row r="332" customFormat="false" ht="15" hidden="false" customHeight="false" outlineLevel="0" collapsed="false">
      <c r="B332" s="0" t="n">
        <f aca="false">B331-50</f>
        <v>47550</v>
      </c>
      <c r="C332" s="15" t="n">
        <f aca="false" t="array" ref="C332:C332">MATCH(MIN(ABS('LUT Implementation'!$F$9:$F$136-B332)),ABS('LUT Implementation'!$F$9:$F$136-B332),0)</f>
        <v>1</v>
      </c>
      <c r="D332" s="0" t="n">
        <f aca="false">INDEX('LUT Implementation'!$F$9:$F$136,C332)-INDEX('LUT Implementation'!$F$9:$F$136,C332+1)</f>
        <v>2627</v>
      </c>
      <c r="E332" s="0" t="n">
        <f aca="false">INDEX('LUT Implementation'!$C$9:$C$136,'Error plots'!C332)</f>
        <v>300</v>
      </c>
      <c r="F332" s="0" t="n">
        <f aca="false">TRUNC('LUT Implementation'!$C$4*(INDEX('LUT Implementation'!$F$9:$F$136,C332)-B332)/D332,0)</f>
        <v>-249</v>
      </c>
      <c r="G332" s="0" t="n">
        <f aca="false">E332+F332</f>
        <v>51</v>
      </c>
      <c r="H332" s="34" t="n">
        <f aca="false">Theory!$D$5/(SIN(RADIANS(Theory!$D$7*360*(('LUT Implementation'!$C$3*B332)/1000000000))))</f>
        <v>172.135858721255</v>
      </c>
      <c r="I332" s="43" t="n">
        <f aca="false">ABS(E332-H332)</f>
        <v>127.864141278745</v>
      </c>
      <c r="J332" s="43" t="n">
        <f aca="false">ABS(G332-H332)</f>
        <v>121.135858721255</v>
      </c>
    </row>
    <row r="333" customFormat="false" ht="15" hidden="false" customHeight="false" outlineLevel="0" collapsed="false">
      <c r="B333" s="0" t="n">
        <f aca="false">B332-50</f>
        <v>47500</v>
      </c>
      <c r="C333" s="15" t="n">
        <f aca="false" t="array" ref="C333:C333">MATCH(MIN(ABS('LUT Implementation'!$F$9:$F$136-B333)),ABS('LUT Implementation'!$F$9:$F$136-B333),0)</f>
        <v>1</v>
      </c>
      <c r="D333" s="0" t="n">
        <f aca="false">INDEX('LUT Implementation'!$F$9:$F$136,C333)-INDEX('LUT Implementation'!$F$9:$F$136,C333+1)</f>
        <v>2627</v>
      </c>
      <c r="E333" s="0" t="n">
        <f aca="false">INDEX('LUT Implementation'!$C$9:$C$136,'Error plots'!C333)</f>
        <v>300</v>
      </c>
      <c r="F333" s="0" t="n">
        <f aca="false">TRUNC('LUT Implementation'!$C$4*(INDEX('LUT Implementation'!$F$9:$F$136,C333)-B333)/D333,0)</f>
        <v>-248</v>
      </c>
      <c r="G333" s="0" t="n">
        <f aca="false">E333+F333</f>
        <v>52</v>
      </c>
      <c r="H333" s="34" t="n">
        <f aca="false">Theory!$D$5/(SIN(RADIANS(Theory!$D$7*360*(('LUT Implementation'!$C$3*B333)/1000000000))))</f>
        <v>172.313372004958</v>
      </c>
      <c r="I333" s="43" t="n">
        <f aca="false">ABS(E333-H333)</f>
        <v>127.686627995042</v>
      </c>
      <c r="J333" s="43" t="n">
        <f aca="false">ABS(G333-H333)</f>
        <v>120.313372004958</v>
      </c>
    </row>
    <row r="334" customFormat="false" ht="15" hidden="false" customHeight="false" outlineLevel="0" collapsed="false">
      <c r="B334" s="0" t="n">
        <f aca="false">B333-50</f>
        <v>47450</v>
      </c>
      <c r="C334" s="15" t="n">
        <f aca="false" t="array" ref="C334:C334">MATCH(MIN(ABS('LUT Implementation'!$F$9:$F$136-B334)),ABS('LUT Implementation'!$F$9:$F$136-B334),0)</f>
        <v>1</v>
      </c>
      <c r="D334" s="0" t="n">
        <f aca="false">INDEX('LUT Implementation'!$F$9:$F$136,C334)-INDEX('LUT Implementation'!$F$9:$F$136,C334+1)</f>
        <v>2627</v>
      </c>
      <c r="E334" s="0" t="n">
        <f aca="false">INDEX('LUT Implementation'!$C$9:$C$136,'Error plots'!C334)</f>
        <v>300</v>
      </c>
      <c r="F334" s="0" t="n">
        <f aca="false">TRUNC('LUT Implementation'!$C$4*(INDEX('LUT Implementation'!$F$9:$F$136,C334)-B334)/D334,0)</f>
        <v>-247</v>
      </c>
      <c r="G334" s="0" t="n">
        <f aca="false">E334+F334</f>
        <v>53</v>
      </c>
      <c r="H334" s="34" t="n">
        <f aca="false">Theory!$D$5/(SIN(RADIANS(Theory!$D$7*360*(('LUT Implementation'!$C$3*B334)/1000000000))))</f>
        <v>172.49126338306</v>
      </c>
      <c r="I334" s="43" t="n">
        <f aca="false">ABS(E334-H334)</f>
        <v>127.50873661694</v>
      </c>
      <c r="J334" s="43" t="n">
        <f aca="false">ABS(G334-H334)</f>
        <v>119.49126338306</v>
      </c>
    </row>
    <row r="335" customFormat="false" ht="15" hidden="false" customHeight="false" outlineLevel="0" collapsed="false">
      <c r="B335" s="0" t="n">
        <f aca="false">B334-50</f>
        <v>47400</v>
      </c>
      <c r="C335" s="15" t="n">
        <f aca="false" t="array" ref="C335:C335">MATCH(MIN(ABS('LUT Implementation'!$F$9:$F$136-B335)),ABS('LUT Implementation'!$F$9:$F$136-B335),0)</f>
        <v>1</v>
      </c>
      <c r="D335" s="0" t="n">
        <f aca="false">INDEX('LUT Implementation'!$F$9:$F$136,C335)-INDEX('LUT Implementation'!$F$9:$F$136,C335+1)</f>
        <v>2627</v>
      </c>
      <c r="E335" s="0" t="n">
        <f aca="false">INDEX('LUT Implementation'!$C$9:$C$136,'Error plots'!C335)</f>
        <v>300</v>
      </c>
      <c r="F335" s="0" t="n">
        <f aca="false">TRUNC('LUT Implementation'!$C$4*(INDEX('LUT Implementation'!$F$9:$F$136,C335)-B335)/D335,0)</f>
        <v>-247</v>
      </c>
      <c r="G335" s="0" t="n">
        <f aca="false">E335+F335</f>
        <v>53</v>
      </c>
      <c r="H335" s="34" t="n">
        <f aca="false">Theory!$D$5/(SIN(RADIANS(Theory!$D$7*360*(('LUT Implementation'!$C$3*B335)/1000000000))))</f>
        <v>172.669534051708</v>
      </c>
      <c r="I335" s="43" t="n">
        <f aca="false">ABS(E335-H335)</f>
        <v>127.330465948292</v>
      </c>
      <c r="J335" s="43" t="n">
        <f aca="false">ABS(G335-H335)</f>
        <v>119.669534051708</v>
      </c>
    </row>
    <row r="336" customFormat="false" ht="15" hidden="false" customHeight="false" outlineLevel="0" collapsed="false">
      <c r="B336" s="0" t="n">
        <f aca="false">B335-50</f>
        <v>47350</v>
      </c>
      <c r="C336" s="15" t="n">
        <f aca="false" t="array" ref="C336:C336">MATCH(MIN(ABS('LUT Implementation'!$F$9:$F$136-B336)),ABS('LUT Implementation'!$F$9:$F$136-B336),0)</f>
        <v>1</v>
      </c>
      <c r="D336" s="0" t="n">
        <f aca="false">INDEX('LUT Implementation'!$F$9:$F$136,C336)-INDEX('LUT Implementation'!$F$9:$F$136,C336+1)</f>
        <v>2627</v>
      </c>
      <c r="E336" s="0" t="n">
        <f aca="false">INDEX('LUT Implementation'!$C$9:$C$136,'Error plots'!C336)</f>
        <v>300</v>
      </c>
      <c r="F336" s="0" t="n">
        <f aca="false">TRUNC('LUT Implementation'!$C$4*(INDEX('LUT Implementation'!$F$9:$F$136,C336)-B336)/D336,0)</f>
        <v>-246</v>
      </c>
      <c r="G336" s="0" t="n">
        <f aca="false">E336+F336</f>
        <v>54</v>
      </c>
      <c r="H336" s="34" t="n">
        <f aca="false">Theory!$D$5/(SIN(RADIANS(Theory!$D$7*360*(('LUT Implementation'!$C$3*B336)/1000000000))))</f>
        <v>172.848185212104</v>
      </c>
      <c r="I336" s="43" t="n">
        <f aca="false">ABS(E336-H336)</f>
        <v>127.151814787896</v>
      </c>
      <c r="J336" s="43" t="n">
        <f aca="false">ABS(G336-H336)</f>
        <v>118.848185212104</v>
      </c>
    </row>
    <row r="337" customFormat="false" ht="15" hidden="false" customHeight="false" outlineLevel="0" collapsed="false">
      <c r="B337" s="0" t="n">
        <f aca="false">B336-50</f>
        <v>47300</v>
      </c>
      <c r="C337" s="15" t="n">
        <f aca="false" t="array" ref="C337:C337">MATCH(MIN(ABS('LUT Implementation'!$F$9:$F$136-B337)),ABS('LUT Implementation'!$F$9:$F$136-B337),0)</f>
        <v>1</v>
      </c>
      <c r="D337" s="0" t="n">
        <f aca="false">INDEX('LUT Implementation'!$F$9:$F$136,C337)-INDEX('LUT Implementation'!$F$9:$F$136,C337+1)</f>
        <v>2627</v>
      </c>
      <c r="E337" s="0" t="n">
        <f aca="false">INDEX('LUT Implementation'!$C$9:$C$136,'Error plots'!C337)</f>
        <v>300</v>
      </c>
      <c r="F337" s="0" t="n">
        <f aca="false">TRUNC('LUT Implementation'!$C$4*(INDEX('LUT Implementation'!$F$9:$F$136,C337)-B337)/D337,0)</f>
        <v>-246</v>
      </c>
      <c r="G337" s="0" t="n">
        <f aca="false">E337+F337</f>
        <v>54</v>
      </c>
      <c r="H337" s="34" t="n">
        <f aca="false">Theory!$D$5/(SIN(RADIANS(Theory!$D$7*360*(('LUT Implementation'!$C$3*B337)/1000000000))))</f>
        <v>173.027218070528</v>
      </c>
      <c r="I337" s="43" t="n">
        <f aca="false">ABS(E337-H337)</f>
        <v>126.972781929472</v>
      </c>
      <c r="J337" s="43" t="n">
        <f aca="false">ABS(G337-H337)</f>
        <v>119.027218070528</v>
      </c>
    </row>
    <row r="338" customFormat="false" ht="15" hidden="false" customHeight="false" outlineLevel="0" collapsed="false">
      <c r="B338" s="0" t="n">
        <f aca="false">B337-50</f>
        <v>47250</v>
      </c>
      <c r="C338" s="15" t="n">
        <f aca="false" t="array" ref="C338:C338">MATCH(MIN(ABS('LUT Implementation'!$F$9:$F$136-B338)),ABS('LUT Implementation'!$F$9:$F$136-B338),0)</f>
        <v>1</v>
      </c>
      <c r="D338" s="0" t="n">
        <f aca="false">INDEX('LUT Implementation'!$F$9:$F$136,C338)-INDEX('LUT Implementation'!$F$9:$F$136,C338+1)</f>
        <v>2627</v>
      </c>
      <c r="E338" s="0" t="n">
        <f aca="false">INDEX('LUT Implementation'!$C$9:$C$136,'Error plots'!C338)</f>
        <v>300</v>
      </c>
      <c r="F338" s="0" t="n">
        <f aca="false">TRUNC('LUT Implementation'!$C$4*(INDEX('LUT Implementation'!$F$9:$F$136,C338)-B338)/D338,0)</f>
        <v>-245</v>
      </c>
      <c r="G338" s="0" t="n">
        <f aca="false">E338+F338</f>
        <v>55</v>
      </c>
      <c r="H338" s="34" t="n">
        <f aca="false">Theory!$D$5/(SIN(RADIANS(Theory!$D$7*360*(('LUT Implementation'!$C$3*B338)/1000000000))))</f>
        <v>173.206633838368</v>
      </c>
      <c r="I338" s="43" t="n">
        <f aca="false">ABS(E338-H338)</f>
        <v>126.793366161632</v>
      </c>
      <c r="J338" s="43" t="n">
        <f aca="false">ABS(G338-H338)</f>
        <v>118.206633838368</v>
      </c>
    </row>
    <row r="339" customFormat="false" ht="15" hidden="false" customHeight="false" outlineLevel="0" collapsed="false">
      <c r="B339" s="0" t="n">
        <f aca="false">B338-50</f>
        <v>47200</v>
      </c>
      <c r="C339" s="15" t="n">
        <f aca="false" t="array" ref="C339:C339">MATCH(MIN(ABS('LUT Implementation'!$F$9:$F$136-B339)),ABS('LUT Implementation'!$F$9:$F$136-B339),0)</f>
        <v>1</v>
      </c>
      <c r="D339" s="0" t="n">
        <f aca="false">INDEX('LUT Implementation'!$F$9:$F$136,C339)-INDEX('LUT Implementation'!$F$9:$F$136,C339+1)</f>
        <v>2627</v>
      </c>
      <c r="E339" s="0" t="n">
        <f aca="false">INDEX('LUT Implementation'!$C$9:$C$136,'Error plots'!C339)</f>
        <v>300</v>
      </c>
      <c r="F339" s="0" t="n">
        <f aca="false">TRUNC('LUT Implementation'!$C$4*(INDEX('LUT Implementation'!$F$9:$F$136,C339)-B339)/D339,0)</f>
        <v>-244</v>
      </c>
      <c r="G339" s="0" t="n">
        <f aca="false">E339+F339</f>
        <v>56</v>
      </c>
      <c r="H339" s="34" t="n">
        <f aca="false">Theory!$D$5/(SIN(RADIANS(Theory!$D$7*360*(('LUT Implementation'!$C$3*B339)/1000000000))))</f>
        <v>173.386433732143</v>
      </c>
      <c r="I339" s="43" t="n">
        <f aca="false">ABS(E339-H339)</f>
        <v>126.613566267857</v>
      </c>
      <c r="J339" s="43" t="n">
        <f aca="false">ABS(G339-H339)</f>
        <v>117.386433732143</v>
      </c>
    </row>
    <row r="340" customFormat="false" ht="15" hidden="false" customHeight="false" outlineLevel="0" collapsed="false">
      <c r="B340" s="0" t="n">
        <f aca="false">B339-50</f>
        <v>47150</v>
      </c>
      <c r="C340" s="15" t="n">
        <f aca="false" t="array" ref="C340:C340">MATCH(MIN(ABS('LUT Implementation'!$F$9:$F$136-B340)),ABS('LUT Implementation'!$F$9:$F$136-B340),0)</f>
        <v>1</v>
      </c>
      <c r="D340" s="0" t="n">
        <f aca="false">INDEX('LUT Implementation'!$F$9:$F$136,C340)-INDEX('LUT Implementation'!$F$9:$F$136,C340+1)</f>
        <v>2627</v>
      </c>
      <c r="E340" s="0" t="n">
        <f aca="false">INDEX('LUT Implementation'!$C$9:$C$136,'Error plots'!C340)</f>
        <v>300</v>
      </c>
      <c r="F340" s="0" t="n">
        <f aca="false">TRUNC('LUT Implementation'!$C$4*(INDEX('LUT Implementation'!$F$9:$F$136,C340)-B340)/D340,0)</f>
        <v>-244</v>
      </c>
      <c r="G340" s="0" t="n">
        <f aca="false">E340+F340</f>
        <v>56</v>
      </c>
      <c r="H340" s="34" t="n">
        <f aca="false">Theory!$D$5/(SIN(RADIANS(Theory!$D$7*360*(('LUT Implementation'!$C$3*B340)/1000000000))))</f>
        <v>173.566618973535</v>
      </c>
      <c r="I340" s="43" t="n">
        <f aca="false">ABS(E340-H340)</f>
        <v>126.433381026465</v>
      </c>
      <c r="J340" s="43" t="n">
        <f aca="false">ABS(G340-H340)</f>
        <v>117.566618973535</v>
      </c>
    </row>
    <row r="341" customFormat="false" ht="15" hidden="false" customHeight="false" outlineLevel="0" collapsed="false">
      <c r="B341" s="0" t="n">
        <f aca="false">B340-50</f>
        <v>47100</v>
      </c>
      <c r="C341" s="15" t="n">
        <f aca="false" t="array" ref="C341:C341">MATCH(MIN(ABS('LUT Implementation'!$F$9:$F$136-B341)),ABS('LUT Implementation'!$F$9:$F$136-B341),0)</f>
        <v>1</v>
      </c>
      <c r="D341" s="0" t="n">
        <f aca="false">INDEX('LUT Implementation'!$F$9:$F$136,C341)-INDEX('LUT Implementation'!$F$9:$F$136,C341+1)</f>
        <v>2627</v>
      </c>
      <c r="E341" s="0" t="n">
        <f aca="false">INDEX('LUT Implementation'!$C$9:$C$136,'Error plots'!C341)</f>
        <v>300</v>
      </c>
      <c r="F341" s="0" t="n">
        <f aca="false">TRUNC('LUT Implementation'!$C$4*(INDEX('LUT Implementation'!$F$9:$F$136,C341)-B341)/D341,0)</f>
        <v>-243</v>
      </c>
      <c r="G341" s="0" t="n">
        <f aca="false">E341+F341</f>
        <v>57</v>
      </c>
      <c r="H341" s="34" t="n">
        <f aca="false">Theory!$D$5/(SIN(RADIANS(Theory!$D$7*360*(('LUT Implementation'!$C$3*B341)/1000000000))))</f>
        <v>173.747190789413</v>
      </c>
      <c r="I341" s="43" t="n">
        <f aca="false">ABS(E341-H341)</f>
        <v>126.252809210587</v>
      </c>
      <c r="J341" s="43" t="n">
        <f aca="false">ABS(G341-H341)</f>
        <v>116.747190789413</v>
      </c>
    </row>
    <row r="342" customFormat="false" ht="15" hidden="false" customHeight="false" outlineLevel="0" collapsed="false">
      <c r="B342" s="0" t="n">
        <f aca="false">B341-50</f>
        <v>47050</v>
      </c>
      <c r="C342" s="15" t="n">
        <f aca="false" t="array" ref="C342:C342">MATCH(MIN(ABS('LUT Implementation'!$F$9:$F$136-B342)),ABS('LUT Implementation'!$F$9:$F$136-B342),0)</f>
        <v>1</v>
      </c>
      <c r="D342" s="0" t="n">
        <f aca="false">INDEX('LUT Implementation'!$F$9:$F$136,C342)-INDEX('LUT Implementation'!$F$9:$F$136,C342+1)</f>
        <v>2627</v>
      </c>
      <c r="E342" s="0" t="n">
        <f aca="false">INDEX('LUT Implementation'!$C$9:$C$136,'Error plots'!C342)</f>
        <v>300</v>
      </c>
      <c r="F342" s="0" t="n">
        <f aca="false">TRUNC('LUT Implementation'!$C$4*(INDEX('LUT Implementation'!$F$9:$F$136,C342)-B342)/D342,0)</f>
        <v>-243</v>
      </c>
      <c r="G342" s="0" t="n">
        <f aca="false">E342+F342</f>
        <v>57</v>
      </c>
      <c r="H342" s="34" t="n">
        <f aca="false">Theory!$D$5/(SIN(RADIANS(Theory!$D$7*360*(('LUT Implementation'!$C$3*B342)/1000000000))))</f>
        <v>173.92815041186</v>
      </c>
      <c r="I342" s="43" t="n">
        <f aca="false">ABS(E342-H342)</f>
        <v>126.07184958814</v>
      </c>
      <c r="J342" s="43" t="n">
        <f aca="false">ABS(G342-H342)</f>
        <v>116.92815041186</v>
      </c>
    </row>
    <row r="343" customFormat="false" ht="15" hidden="false" customHeight="false" outlineLevel="0" collapsed="false">
      <c r="B343" s="0" t="n">
        <f aca="false">B342-50</f>
        <v>47000</v>
      </c>
      <c r="C343" s="15" t="n">
        <f aca="false" t="array" ref="C343:C343">MATCH(MIN(ABS('LUT Implementation'!$F$9:$F$136-B343)),ABS('LUT Implementation'!$F$9:$F$136-B343),0)</f>
        <v>1</v>
      </c>
      <c r="D343" s="0" t="n">
        <f aca="false">INDEX('LUT Implementation'!$F$9:$F$136,C343)-INDEX('LUT Implementation'!$F$9:$F$136,C343+1)</f>
        <v>2627</v>
      </c>
      <c r="E343" s="0" t="n">
        <f aca="false">INDEX('LUT Implementation'!$C$9:$C$136,'Error plots'!C343)</f>
        <v>300</v>
      </c>
      <c r="F343" s="0" t="n">
        <f aca="false">TRUNC('LUT Implementation'!$C$4*(INDEX('LUT Implementation'!$F$9:$F$136,C343)-B343)/D343,0)</f>
        <v>-242</v>
      </c>
      <c r="G343" s="0" t="n">
        <f aca="false">E343+F343</f>
        <v>58</v>
      </c>
      <c r="H343" s="34" t="n">
        <f aca="false">Theory!$D$5/(SIN(RADIANS(Theory!$D$7*360*(('LUT Implementation'!$C$3*B343)/1000000000))))</f>
        <v>174.109499078205</v>
      </c>
      <c r="I343" s="43" t="n">
        <f aca="false">ABS(E343-H343)</f>
        <v>125.890500921795</v>
      </c>
      <c r="J343" s="43" t="n">
        <f aca="false">ABS(G343-H343)</f>
        <v>116.109499078205</v>
      </c>
    </row>
    <row r="344" customFormat="false" ht="15" hidden="false" customHeight="false" outlineLevel="0" collapsed="false">
      <c r="B344" s="0" t="n">
        <f aca="false">B343-50</f>
        <v>46950</v>
      </c>
      <c r="C344" s="15" t="n">
        <f aca="false" t="array" ref="C344:C344">MATCH(MIN(ABS('LUT Implementation'!$F$9:$F$136-B344)),ABS('LUT Implementation'!$F$9:$F$136-B344),0)</f>
        <v>1</v>
      </c>
      <c r="D344" s="0" t="n">
        <f aca="false">INDEX('LUT Implementation'!$F$9:$F$136,C344)-INDEX('LUT Implementation'!$F$9:$F$136,C344+1)</f>
        <v>2627</v>
      </c>
      <c r="E344" s="0" t="n">
        <f aca="false">INDEX('LUT Implementation'!$C$9:$C$136,'Error plots'!C344)</f>
        <v>300</v>
      </c>
      <c r="F344" s="0" t="n">
        <f aca="false">TRUNC('LUT Implementation'!$C$4*(INDEX('LUT Implementation'!$F$9:$F$136,C344)-B344)/D344,0)</f>
        <v>-241</v>
      </c>
      <c r="G344" s="0" t="n">
        <f aca="false">E344+F344</f>
        <v>59</v>
      </c>
      <c r="H344" s="34" t="n">
        <f aca="false">Theory!$D$5/(SIN(RADIANS(Theory!$D$7*360*(('LUT Implementation'!$C$3*B344)/1000000000))))</f>
        <v>174.291238031048</v>
      </c>
      <c r="I344" s="43" t="n">
        <f aca="false">ABS(E344-H344)</f>
        <v>125.708761968952</v>
      </c>
      <c r="J344" s="43" t="n">
        <f aca="false">ABS(G344-H344)</f>
        <v>115.291238031048</v>
      </c>
    </row>
    <row r="345" customFormat="false" ht="15" hidden="false" customHeight="false" outlineLevel="0" collapsed="false">
      <c r="B345" s="0" t="n">
        <f aca="false">B344-50</f>
        <v>46900</v>
      </c>
      <c r="C345" s="15" t="n">
        <f aca="false" t="array" ref="C345:C345">MATCH(MIN(ABS('LUT Implementation'!$F$9:$F$136-B345)),ABS('LUT Implementation'!$F$9:$F$136-B345),0)</f>
        <v>1</v>
      </c>
      <c r="D345" s="0" t="n">
        <f aca="false">INDEX('LUT Implementation'!$F$9:$F$136,C345)-INDEX('LUT Implementation'!$F$9:$F$136,C345+1)</f>
        <v>2627</v>
      </c>
      <c r="E345" s="0" t="n">
        <f aca="false">INDEX('LUT Implementation'!$C$9:$C$136,'Error plots'!C345)</f>
        <v>300</v>
      </c>
      <c r="F345" s="0" t="n">
        <f aca="false">TRUNC('LUT Implementation'!$C$4*(INDEX('LUT Implementation'!$F$9:$F$136,C345)-B345)/D345,0)</f>
        <v>-241</v>
      </c>
      <c r="G345" s="0" t="n">
        <f aca="false">E345+F345</f>
        <v>59</v>
      </c>
      <c r="H345" s="34" t="n">
        <f aca="false">Theory!$D$5/(SIN(RADIANS(Theory!$D$7*360*(('LUT Implementation'!$C$3*B345)/1000000000))))</f>
        <v>174.473368518285</v>
      </c>
      <c r="I345" s="43" t="n">
        <f aca="false">ABS(E345-H345)</f>
        <v>125.526631481715</v>
      </c>
      <c r="J345" s="43" t="n">
        <f aca="false">ABS(G345-H345)</f>
        <v>115.473368518285</v>
      </c>
    </row>
    <row r="346" customFormat="false" ht="15" hidden="false" customHeight="false" outlineLevel="0" collapsed="false">
      <c r="B346" s="0" t="n">
        <f aca="false">B345-50</f>
        <v>46850</v>
      </c>
      <c r="C346" s="15" t="n">
        <f aca="false" t="array" ref="C346:C346">MATCH(MIN(ABS('LUT Implementation'!$F$9:$F$136-B346)),ABS('LUT Implementation'!$F$9:$F$136-B346),0)</f>
        <v>1</v>
      </c>
      <c r="D346" s="0" t="n">
        <f aca="false">INDEX('LUT Implementation'!$F$9:$F$136,C346)-INDEX('LUT Implementation'!$F$9:$F$136,C346+1)</f>
        <v>2627</v>
      </c>
      <c r="E346" s="0" t="n">
        <f aca="false">INDEX('LUT Implementation'!$C$9:$C$136,'Error plots'!C346)</f>
        <v>300</v>
      </c>
      <c r="F346" s="0" t="n">
        <f aca="false">TRUNC('LUT Implementation'!$C$4*(INDEX('LUT Implementation'!$F$9:$F$136,C346)-B346)/D346,0)</f>
        <v>-240</v>
      </c>
      <c r="G346" s="0" t="n">
        <f aca="false">E346+F346</f>
        <v>60</v>
      </c>
      <c r="H346" s="34" t="n">
        <f aca="false">Theory!$D$5/(SIN(RADIANS(Theory!$D$7*360*(('LUT Implementation'!$C$3*B346)/1000000000))))</f>
        <v>174.655891793144</v>
      </c>
      <c r="I346" s="43" t="n">
        <f aca="false">ABS(E346-H346)</f>
        <v>125.344108206856</v>
      </c>
      <c r="J346" s="43" t="n">
        <f aca="false">ABS(G346-H346)</f>
        <v>114.655891793144</v>
      </c>
    </row>
    <row r="347" customFormat="false" ht="15" hidden="false" customHeight="false" outlineLevel="0" collapsed="false">
      <c r="B347" s="0" t="n">
        <f aca="false">B346-50</f>
        <v>46800</v>
      </c>
      <c r="C347" s="15" t="n">
        <f aca="false" t="array" ref="C347:C347">MATCH(MIN(ABS('LUT Implementation'!$F$9:$F$136-B347)),ABS('LUT Implementation'!$F$9:$F$136-B347),0)</f>
        <v>1</v>
      </c>
      <c r="D347" s="0" t="n">
        <f aca="false">INDEX('LUT Implementation'!$F$9:$F$136,C347)-INDEX('LUT Implementation'!$F$9:$F$136,C347+1)</f>
        <v>2627</v>
      </c>
      <c r="E347" s="0" t="n">
        <f aca="false">INDEX('LUT Implementation'!$C$9:$C$136,'Error plots'!C347)</f>
        <v>300</v>
      </c>
      <c r="F347" s="0" t="n">
        <f aca="false">TRUNC('LUT Implementation'!$C$4*(INDEX('LUT Implementation'!$F$9:$F$136,C347)-B347)/D347,0)</f>
        <v>-240</v>
      </c>
      <c r="G347" s="0" t="n">
        <f aca="false">E347+F347</f>
        <v>60</v>
      </c>
      <c r="H347" s="34" t="n">
        <f aca="false">Theory!$D$5/(SIN(RADIANS(Theory!$D$7*360*(('LUT Implementation'!$C$3*B347)/1000000000))))</f>
        <v>174.838809114207</v>
      </c>
      <c r="I347" s="43" t="n">
        <f aca="false">ABS(E347-H347)</f>
        <v>125.161190885793</v>
      </c>
      <c r="J347" s="43" t="n">
        <f aca="false">ABS(G347-H347)</f>
        <v>114.838809114207</v>
      </c>
    </row>
    <row r="348" customFormat="false" ht="15" hidden="false" customHeight="false" outlineLevel="0" collapsed="false">
      <c r="B348" s="0" t="n">
        <f aca="false">B347-50</f>
        <v>46750</v>
      </c>
      <c r="C348" s="15" t="n">
        <f aca="false" t="array" ref="C348:C348">MATCH(MIN(ABS('LUT Implementation'!$F$9:$F$136-B348)),ABS('LUT Implementation'!$F$9:$F$136-B348),0)</f>
        <v>1</v>
      </c>
      <c r="D348" s="0" t="n">
        <f aca="false">INDEX('LUT Implementation'!$F$9:$F$136,C348)-INDEX('LUT Implementation'!$F$9:$F$136,C348+1)</f>
        <v>2627</v>
      </c>
      <c r="E348" s="0" t="n">
        <f aca="false">INDEX('LUT Implementation'!$C$9:$C$136,'Error plots'!C348)</f>
        <v>300</v>
      </c>
      <c r="F348" s="0" t="n">
        <f aca="false">TRUNC('LUT Implementation'!$C$4*(INDEX('LUT Implementation'!$F$9:$F$136,C348)-B348)/D348,0)</f>
        <v>-239</v>
      </c>
      <c r="G348" s="0" t="n">
        <f aca="false">E348+F348</f>
        <v>61</v>
      </c>
      <c r="H348" s="34" t="n">
        <f aca="false">Theory!$D$5/(SIN(RADIANS(Theory!$D$7*360*(('LUT Implementation'!$C$3*B348)/1000000000))))</f>
        <v>175.022121745439</v>
      </c>
      <c r="I348" s="43" t="n">
        <f aca="false">ABS(E348-H348)</f>
        <v>124.977878254561</v>
      </c>
      <c r="J348" s="43" t="n">
        <f aca="false">ABS(G348-H348)</f>
        <v>114.022121745439</v>
      </c>
    </row>
    <row r="349" customFormat="false" ht="15" hidden="false" customHeight="false" outlineLevel="0" collapsed="false">
      <c r="B349" s="0" t="n">
        <f aca="false">B348-50</f>
        <v>46700</v>
      </c>
      <c r="C349" s="15" t="n">
        <f aca="false" t="array" ref="C349:C349">MATCH(MIN(ABS('LUT Implementation'!$F$9:$F$136-B349)),ABS('LUT Implementation'!$F$9:$F$136-B349),0)</f>
        <v>1</v>
      </c>
      <c r="D349" s="0" t="n">
        <f aca="false">INDEX('LUT Implementation'!$F$9:$F$136,C349)-INDEX('LUT Implementation'!$F$9:$F$136,C349+1)</f>
        <v>2627</v>
      </c>
      <c r="E349" s="0" t="n">
        <f aca="false">INDEX('LUT Implementation'!$C$9:$C$136,'Error plots'!C349)</f>
        <v>300</v>
      </c>
      <c r="F349" s="0" t="n">
        <f aca="false">TRUNC('LUT Implementation'!$C$4*(INDEX('LUT Implementation'!$F$9:$F$136,C349)-B349)/D349,0)</f>
        <v>-238</v>
      </c>
      <c r="G349" s="0" t="n">
        <f aca="false">E349+F349</f>
        <v>62</v>
      </c>
      <c r="H349" s="34" t="n">
        <f aca="false">Theory!$D$5/(SIN(RADIANS(Theory!$D$7*360*(('LUT Implementation'!$C$3*B349)/1000000000))))</f>
        <v>175.205830956222</v>
      </c>
      <c r="I349" s="43" t="n">
        <f aca="false">ABS(E349-H349)</f>
        <v>124.794169043778</v>
      </c>
      <c r="J349" s="43" t="n">
        <f aca="false">ABS(G349-H349)</f>
        <v>113.205830956222</v>
      </c>
    </row>
    <row r="350" customFormat="false" ht="15" hidden="false" customHeight="false" outlineLevel="0" collapsed="false">
      <c r="B350" s="0" t="n">
        <f aca="false">B349-50</f>
        <v>46650</v>
      </c>
      <c r="C350" s="15" t="n">
        <f aca="false" t="array" ref="C350:C350">MATCH(MIN(ABS('LUT Implementation'!$F$9:$F$136-B350)),ABS('LUT Implementation'!$F$9:$F$136-B350),0)</f>
        <v>1</v>
      </c>
      <c r="D350" s="0" t="n">
        <f aca="false">INDEX('LUT Implementation'!$F$9:$F$136,C350)-INDEX('LUT Implementation'!$F$9:$F$136,C350+1)</f>
        <v>2627</v>
      </c>
      <c r="E350" s="0" t="n">
        <f aca="false">INDEX('LUT Implementation'!$C$9:$C$136,'Error plots'!C350)</f>
        <v>300</v>
      </c>
      <c r="F350" s="0" t="n">
        <f aca="false">TRUNC('LUT Implementation'!$C$4*(INDEX('LUT Implementation'!$F$9:$F$136,C350)-B350)/D350,0)</f>
        <v>-238</v>
      </c>
      <c r="G350" s="0" t="n">
        <f aca="false">E350+F350</f>
        <v>62</v>
      </c>
      <c r="H350" s="34" t="n">
        <f aca="false">Theory!$D$5/(SIN(RADIANS(Theory!$D$7*360*(('LUT Implementation'!$C$3*B350)/1000000000))))</f>
        <v>175.389938021379</v>
      </c>
      <c r="I350" s="43" t="n">
        <f aca="false">ABS(E350-H350)</f>
        <v>124.610061978621</v>
      </c>
      <c r="J350" s="43" t="n">
        <f aca="false">ABS(G350-H350)</f>
        <v>113.389938021379</v>
      </c>
    </row>
    <row r="351" customFormat="false" ht="15" hidden="false" customHeight="false" outlineLevel="0" collapsed="false">
      <c r="B351" s="0" t="n">
        <f aca="false">B350-50</f>
        <v>46600</v>
      </c>
      <c r="C351" s="15" t="n">
        <f aca="false" t="array" ref="C351:C351">MATCH(MIN(ABS('LUT Implementation'!$F$9:$F$136-B351)),ABS('LUT Implementation'!$F$9:$F$136-B351),0)</f>
        <v>1</v>
      </c>
      <c r="D351" s="0" t="n">
        <f aca="false">INDEX('LUT Implementation'!$F$9:$F$136,C351)-INDEX('LUT Implementation'!$F$9:$F$136,C351+1)</f>
        <v>2627</v>
      </c>
      <c r="E351" s="0" t="n">
        <f aca="false">INDEX('LUT Implementation'!$C$9:$C$136,'Error plots'!C351)</f>
        <v>300</v>
      </c>
      <c r="F351" s="0" t="n">
        <f aca="false">TRUNC('LUT Implementation'!$C$4*(INDEX('LUT Implementation'!$F$9:$F$136,C351)-B351)/D351,0)</f>
        <v>-237</v>
      </c>
      <c r="G351" s="0" t="n">
        <f aca="false">E351+F351</f>
        <v>63</v>
      </c>
      <c r="H351" s="34" t="n">
        <f aca="false">Theory!$D$5/(SIN(RADIANS(Theory!$D$7*360*(('LUT Implementation'!$C$3*B351)/1000000000))))</f>
        <v>175.574444221203</v>
      </c>
      <c r="I351" s="43" t="n">
        <f aca="false">ABS(E351-H351)</f>
        <v>124.425555778797</v>
      </c>
      <c r="J351" s="43" t="n">
        <f aca="false">ABS(G351-H351)</f>
        <v>112.574444221203</v>
      </c>
    </row>
    <row r="352" customFormat="false" ht="15" hidden="false" customHeight="false" outlineLevel="0" collapsed="false">
      <c r="B352" s="0" t="n">
        <f aca="false">B351-50</f>
        <v>46550</v>
      </c>
      <c r="C352" s="15" t="n">
        <f aca="false" t="array" ref="C352:C352">MATCH(MIN(ABS('LUT Implementation'!$F$9:$F$136-B352)),ABS('LUT Implementation'!$F$9:$F$136-B352),0)</f>
        <v>1</v>
      </c>
      <c r="D352" s="0" t="n">
        <f aca="false">INDEX('LUT Implementation'!$F$9:$F$136,C352)-INDEX('LUT Implementation'!$F$9:$F$136,C352+1)</f>
        <v>2627</v>
      </c>
      <c r="E352" s="0" t="n">
        <f aca="false">INDEX('LUT Implementation'!$C$9:$C$136,'Error plots'!C352)</f>
        <v>300</v>
      </c>
      <c r="F352" s="0" t="n">
        <f aca="false">TRUNC('LUT Implementation'!$C$4*(INDEX('LUT Implementation'!$F$9:$F$136,C352)-B352)/D352,0)</f>
        <v>-236</v>
      </c>
      <c r="G352" s="0" t="n">
        <f aca="false">E352+F352</f>
        <v>64</v>
      </c>
      <c r="H352" s="34" t="n">
        <f aca="false">Theory!$D$5/(SIN(RADIANS(Theory!$D$7*360*(('LUT Implementation'!$C$3*B352)/1000000000))))</f>
        <v>175.759350841492</v>
      </c>
      <c r="I352" s="43" t="n">
        <f aca="false">ABS(E352-H352)</f>
        <v>124.240649158509</v>
      </c>
      <c r="J352" s="43" t="n">
        <f aca="false">ABS(G352-H352)</f>
        <v>111.759350841492</v>
      </c>
    </row>
    <row r="353" customFormat="false" ht="15" hidden="false" customHeight="false" outlineLevel="0" collapsed="false">
      <c r="B353" s="0" t="n">
        <f aca="false">B352-50</f>
        <v>46500</v>
      </c>
      <c r="C353" s="15" t="n">
        <f aca="false" t="array" ref="C353:C353">MATCH(MIN(ABS('LUT Implementation'!$F$9:$F$136-B353)),ABS('LUT Implementation'!$F$9:$F$136-B353),0)</f>
        <v>1</v>
      </c>
      <c r="D353" s="0" t="n">
        <f aca="false">INDEX('LUT Implementation'!$F$9:$F$136,C353)-INDEX('LUT Implementation'!$F$9:$F$136,C353+1)</f>
        <v>2627</v>
      </c>
      <c r="E353" s="0" t="n">
        <f aca="false">INDEX('LUT Implementation'!$C$9:$C$136,'Error plots'!C353)</f>
        <v>300</v>
      </c>
      <c r="F353" s="0" t="n">
        <f aca="false">TRUNC('LUT Implementation'!$C$4*(INDEX('LUT Implementation'!$F$9:$F$136,C353)-B353)/D353,0)</f>
        <v>-236</v>
      </c>
      <c r="G353" s="0" t="n">
        <f aca="false">E353+F353</f>
        <v>64</v>
      </c>
      <c r="H353" s="34" t="n">
        <f aca="false">Theory!$D$5/(SIN(RADIANS(Theory!$D$7*360*(('LUT Implementation'!$C$3*B353)/1000000000))))</f>
        <v>175.94465917357</v>
      </c>
      <c r="I353" s="43" t="n">
        <f aca="false">ABS(E353-H353)</f>
        <v>124.05534082643</v>
      </c>
      <c r="J353" s="43" t="n">
        <f aca="false">ABS(G353-H353)</f>
        <v>111.94465917357</v>
      </c>
    </row>
    <row r="354" customFormat="false" ht="15" hidden="false" customHeight="false" outlineLevel="0" collapsed="false">
      <c r="B354" s="0" t="n">
        <f aca="false">B353-50</f>
        <v>46450</v>
      </c>
      <c r="C354" s="15" t="n">
        <f aca="false" t="array" ref="C354:C354">MATCH(MIN(ABS('LUT Implementation'!$F$9:$F$136-B354)),ABS('LUT Implementation'!$F$9:$F$136-B354),0)</f>
        <v>1</v>
      </c>
      <c r="D354" s="0" t="n">
        <f aca="false">INDEX('LUT Implementation'!$F$9:$F$136,C354)-INDEX('LUT Implementation'!$F$9:$F$136,C354+1)</f>
        <v>2627</v>
      </c>
      <c r="E354" s="0" t="n">
        <f aca="false">INDEX('LUT Implementation'!$C$9:$C$136,'Error plots'!C354)</f>
        <v>300</v>
      </c>
      <c r="F354" s="0" t="n">
        <f aca="false">TRUNC('LUT Implementation'!$C$4*(INDEX('LUT Implementation'!$F$9:$F$136,C354)-B354)/D354,0)</f>
        <v>-235</v>
      </c>
      <c r="G354" s="0" t="n">
        <f aca="false">E354+F354</f>
        <v>65</v>
      </c>
      <c r="H354" s="34" t="n">
        <f aca="false">Theory!$D$5/(SIN(RADIANS(Theory!$D$7*360*(('LUT Implementation'!$C$3*B354)/1000000000))))</f>
        <v>176.130370514325</v>
      </c>
      <c r="I354" s="43" t="n">
        <f aca="false">ABS(E354-H354)</f>
        <v>123.869629485675</v>
      </c>
      <c r="J354" s="43" t="n">
        <f aca="false">ABS(G354-H354)</f>
        <v>111.130370514325</v>
      </c>
    </row>
    <row r="355" customFormat="false" ht="15" hidden="false" customHeight="false" outlineLevel="0" collapsed="false">
      <c r="B355" s="0" t="n">
        <f aca="false">B354-50</f>
        <v>46400</v>
      </c>
      <c r="C355" s="15" t="n">
        <f aca="false" t="array" ref="C355:C355">MATCH(MIN(ABS('LUT Implementation'!$F$9:$F$136-B355)),ABS('LUT Implementation'!$F$9:$F$136-B355),0)</f>
        <v>1</v>
      </c>
      <c r="D355" s="0" t="n">
        <f aca="false">INDEX('LUT Implementation'!$F$9:$F$136,C355)-INDEX('LUT Implementation'!$F$9:$F$136,C355+1)</f>
        <v>2627</v>
      </c>
      <c r="E355" s="0" t="n">
        <f aca="false">INDEX('LUT Implementation'!$C$9:$C$136,'Error plots'!C355)</f>
        <v>300</v>
      </c>
      <c r="F355" s="0" t="n">
        <f aca="false">TRUNC('LUT Implementation'!$C$4*(INDEX('LUT Implementation'!$F$9:$F$136,C355)-B355)/D355,0)</f>
        <v>-235</v>
      </c>
      <c r="G355" s="0" t="n">
        <f aca="false">E355+F355</f>
        <v>65</v>
      </c>
      <c r="H355" s="34" t="n">
        <f aca="false">Theory!$D$5/(SIN(RADIANS(Theory!$D$7*360*(('LUT Implementation'!$C$3*B355)/1000000000))))</f>
        <v>176.316486166235</v>
      </c>
      <c r="I355" s="43" t="n">
        <f aca="false">ABS(E355-H355)</f>
        <v>123.683513833765</v>
      </c>
      <c r="J355" s="43" t="n">
        <f aca="false">ABS(G355-H355)</f>
        <v>111.316486166235</v>
      </c>
    </row>
    <row r="356" customFormat="false" ht="15" hidden="false" customHeight="false" outlineLevel="0" collapsed="false">
      <c r="B356" s="0" t="n">
        <f aca="false">B355-50</f>
        <v>46350</v>
      </c>
      <c r="C356" s="15" t="n">
        <f aca="false" t="array" ref="C356:C356">MATCH(MIN(ABS('LUT Implementation'!$F$9:$F$136-B356)),ABS('LUT Implementation'!$F$9:$F$136-B356),0)</f>
        <v>1</v>
      </c>
      <c r="D356" s="0" t="n">
        <f aca="false">INDEX('LUT Implementation'!$F$9:$F$136,C356)-INDEX('LUT Implementation'!$F$9:$F$136,C356+1)</f>
        <v>2627</v>
      </c>
      <c r="E356" s="0" t="n">
        <f aca="false">INDEX('LUT Implementation'!$C$9:$C$136,'Error plots'!C356)</f>
        <v>300</v>
      </c>
      <c r="F356" s="0" t="n">
        <f aca="false">TRUNC('LUT Implementation'!$C$4*(INDEX('LUT Implementation'!$F$9:$F$136,C356)-B356)/D356,0)</f>
        <v>-234</v>
      </c>
      <c r="G356" s="0" t="n">
        <f aca="false">E356+F356</f>
        <v>66</v>
      </c>
      <c r="H356" s="34" t="n">
        <f aca="false">Theory!$D$5/(SIN(RADIANS(Theory!$D$7*360*(('LUT Implementation'!$C$3*B356)/1000000000))))</f>
        <v>176.503007437397</v>
      </c>
      <c r="I356" s="43" t="n">
        <f aca="false">ABS(E356-H356)</f>
        <v>123.496992562603</v>
      </c>
      <c r="J356" s="43" t="n">
        <f aca="false">ABS(G356-H356)</f>
        <v>110.503007437397</v>
      </c>
    </row>
    <row r="357" customFormat="false" ht="15" hidden="false" customHeight="false" outlineLevel="0" collapsed="false">
      <c r="B357" s="0" t="n">
        <f aca="false">B356-50</f>
        <v>46300</v>
      </c>
      <c r="C357" s="15" t="n">
        <f aca="false" t="array" ref="C357:C357">MATCH(MIN(ABS('LUT Implementation'!$F$9:$F$136-B357)),ABS('LUT Implementation'!$F$9:$F$136-B357),0)</f>
        <v>1</v>
      </c>
      <c r="D357" s="0" t="n">
        <f aca="false">INDEX('LUT Implementation'!$F$9:$F$136,C357)-INDEX('LUT Implementation'!$F$9:$F$136,C357+1)</f>
        <v>2627</v>
      </c>
      <c r="E357" s="0" t="n">
        <f aca="false">INDEX('LUT Implementation'!$C$9:$C$136,'Error plots'!C357)</f>
        <v>300</v>
      </c>
      <c r="F357" s="0" t="n">
        <f aca="false">TRUNC('LUT Implementation'!$C$4*(INDEX('LUT Implementation'!$F$9:$F$136,C357)-B357)/D357,0)</f>
        <v>-233</v>
      </c>
      <c r="G357" s="0" t="n">
        <f aca="false">E357+F357</f>
        <v>67</v>
      </c>
      <c r="H357" s="34" t="n">
        <f aca="false">Theory!$D$5/(SIN(RADIANS(Theory!$D$7*360*(('LUT Implementation'!$C$3*B357)/1000000000))))</f>
        <v>176.689935641561</v>
      </c>
      <c r="I357" s="43" t="n">
        <f aca="false">ABS(E357-H357)</f>
        <v>123.310064358439</v>
      </c>
      <c r="J357" s="43" t="n">
        <f aca="false">ABS(G357-H357)</f>
        <v>109.689935641561</v>
      </c>
    </row>
    <row r="358" customFormat="false" ht="15" hidden="false" customHeight="false" outlineLevel="0" collapsed="false">
      <c r="B358" s="0" t="n">
        <f aca="false">B357-50</f>
        <v>46250</v>
      </c>
      <c r="C358" s="15" t="n">
        <f aca="false" t="array" ref="C358:C358">MATCH(MIN(ABS('LUT Implementation'!$F$9:$F$136-B358)),ABS('LUT Implementation'!$F$9:$F$136-B358),0)</f>
        <v>1</v>
      </c>
      <c r="D358" s="0" t="n">
        <f aca="false">INDEX('LUT Implementation'!$F$9:$F$136,C358)-INDEX('LUT Implementation'!$F$9:$F$136,C358+1)</f>
        <v>2627</v>
      </c>
      <c r="E358" s="0" t="n">
        <f aca="false">INDEX('LUT Implementation'!$C$9:$C$136,'Error plots'!C358)</f>
        <v>300</v>
      </c>
      <c r="F358" s="0" t="n">
        <f aca="false">TRUNC('LUT Implementation'!$C$4*(INDEX('LUT Implementation'!$F$9:$F$136,C358)-B358)/D358,0)</f>
        <v>-233</v>
      </c>
      <c r="G358" s="0" t="n">
        <f aca="false">E358+F358</f>
        <v>67</v>
      </c>
      <c r="H358" s="34" t="n">
        <f aca="false">Theory!$D$5/(SIN(RADIANS(Theory!$D$7*360*(('LUT Implementation'!$C$3*B358)/1000000000))))</f>
        <v>176.877272098155</v>
      </c>
      <c r="I358" s="43" t="n">
        <f aca="false">ABS(E358-H358)</f>
        <v>123.122727901845</v>
      </c>
      <c r="J358" s="43" t="n">
        <f aca="false">ABS(G358-H358)</f>
        <v>109.877272098155</v>
      </c>
    </row>
    <row r="359" customFormat="false" ht="15" hidden="false" customHeight="false" outlineLevel="0" collapsed="false">
      <c r="B359" s="0" t="n">
        <f aca="false">B358-50</f>
        <v>46200</v>
      </c>
      <c r="C359" s="15" t="n">
        <f aca="false" t="array" ref="C359:C359">MATCH(MIN(ABS('LUT Implementation'!$F$9:$F$136-B359)),ABS('LUT Implementation'!$F$9:$F$136-B359),0)</f>
        <v>1</v>
      </c>
      <c r="D359" s="0" t="n">
        <f aca="false">INDEX('LUT Implementation'!$F$9:$F$136,C359)-INDEX('LUT Implementation'!$F$9:$F$136,C359+1)</f>
        <v>2627</v>
      </c>
      <c r="E359" s="0" t="n">
        <f aca="false">INDEX('LUT Implementation'!$C$9:$C$136,'Error plots'!C359)</f>
        <v>300</v>
      </c>
      <c r="F359" s="0" t="n">
        <f aca="false">TRUNC('LUT Implementation'!$C$4*(INDEX('LUT Implementation'!$F$9:$F$136,C359)-B359)/D359,0)</f>
        <v>-232</v>
      </c>
      <c r="G359" s="0" t="n">
        <f aca="false">E359+F359</f>
        <v>68</v>
      </c>
      <c r="H359" s="34" t="n">
        <f aca="false">Theory!$D$5/(SIN(RADIANS(Theory!$D$7*360*(('LUT Implementation'!$C$3*B359)/1000000000))))</f>
        <v>177.065018132324</v>
      </c>
      <c r="I359" s="43" t="n">
        <f aca="false">ABS(E359-H359)</f>
        <v>122.934981867676</v>
      </c>
      <c r="J359" s="43" t="n">
        <f aca="false">ABS(G359-H359)</f>
        <v>109.065018132324</v>
      </c>
    </row>
    <row r="360" customFormat="false" ht="15" hidden="false" customHeight="false" outlineLevel="0" collapsed="false">
      <c r="B360" s="0" t="n">
        <f aca="false">B359-50</f>
        <v>46150</v>
      </c>
      <c r="C360" s="15" t="n">
        <f aca="false" t="array" ref="C360:C360">MATCH(MIN(ABS('LUT Implementation'!$F$9:$F$136-B360)),ABS('LUT Implementation'!$F$9:$F$136-B360),0)</f>
        <v>1</v>
      </c>
      <c r="D360" s="0" t="n">
        <f aca="false">INDEX('LUT Implementation'!$F$9:$F$136,C360)-INDEX('LUT Implementation'!$F$9:$F$136,C360+1)</f>
        <v>2627</v>
      </c>
      <c r="E360" s="0" t="n">
        <f aca="false">INDEX('LUT Implementation'!$C$9:$C$136,'Error plots'!C360)</f>
        <v>300</v>
      </c>
      <c r="F360" s="0" t="n">
        <f aca="false">TRUNC('LUT Implementation'!$C$4*(INDEX('LUT Implementation'!$F$9:$F$136,C360)-B360)/D360,0)</f>
        <v>-232</v>
      </c>
      <c r="G360" s="0" t="n">
        <f aca="false">E360+F360</f>
        <v>68</v>
      </c>
      <c r="H360" s="34" t="n">
        <f aca="false">Theory!$D$5/(SIN(RADIANS(Theory!$D$7*360*(('LUT Implementation'!$C$3*B360)/1000000000))))</f>
        <v>177.253175074953</v>
      </c>
      <c r="I360" s="43" t="n">
        <f aca="false">ABS(E360-H360)</f>
        <v>122.746824925047</v>
      </c>
      <c r="J360" s="43" t="n">
        <f aca="false">ABS(G360-H360)</f>
        <v>109.253175074953</v>
      </c>
    </row>
    <row r="361" customFormat="false" ht="15" hidden="false" customHeight="false" outlineLevel="0" collapsed="false">
      <c r="B361" s="0" t="n">
        <f aca="false">B360-50</f>
        <v>46100</v>
      </c>
      <c r="C361" s="15" t="n">
        <f aca="false" t="array" ref="C361:C361">MATCH(MIN(ABS('LUT Implementation'!$F$9:$F$136-B361)),ABS('LUT Implementation'!$F$9:$F$136-B361),0)</f>
        <v>1</v>
      </c>
      <c r="D361" s="0" t="n">
        <f aca="false">INDEX('LUT Implementation'!$F$9:$F$136,C361)-INDEX('LUT Implementation'!$F$9:$F$136,C361+1)</f>
        <v>2627</v>
      </c>
      <c r="E361" s="0" t="n">
        <f aca="false">INDEX('LUT Implementation'!$C$9:$C$136,'Error plots'!C361)</f>
        <v>300</v>
      </c>
      <c r="F361" s="0" t="n">
        <f aca="false">TRUNC('LUT Implementation'!$C$4*(INDEX('LUT Implementation'!$F$9:$F$136,C361)-B361)/D361,0)</f>
        <v>-231</v>
      </c>
      <c r="G361" s="0" t="n">
        <f aca="false">E361+F361</f>
        <v>69</v>
      </c>
      <c r="H361" s="34" t="n">
        <f aca="false">Theory!$D$5/(SIN(RADIANS(Theory!$D$7*360*(('LUT Implementation'!$C$3*B361)/1000000000))))</f>
        <v>177.441744262702</v>
      </c>
      <c r="I361" s="43" t="n">
        <f aca="false">ABS(E361-H361)</f>
        <v>122.558255737298</v>
      </c>
      <c r="J361" s="43" t="n">
        <f aca="false">ABS(G361-H361)</f>
        <v>108.441744262702</v>
      </c>
    </row>
    <row r="362" customFormat="false" ht="15" hidden="false" customHeight="false" outlineLevel="0" collapsed="false">
      <c r="B362" s="0" t="n">
        <f aca="false">B361-50</f>
        <v>46050</v>
      </c>
      <c r="C362" s="15" t="n">
        <f aca="false" t="array" ref="C362:C362">MATCH(MIN(ABS('LUT Implementation'!$F$9:$F$136-B362)),ABS('LUT Implementation'!$F$9:$F$136-B362),0)</f>
        <v>1</v>
      </c>
      <c r="D362" s="0" t="n">
        <f aca="false">INDEX('LUT Implementation'!$F$9:$F$136,C362)-INDEX('LUT Implementation'!$F$9:$F$136,C362+1)</f>
        <v>2627</v>
      </c>
      <c r="E362" s="0" t="n">
        <f aca="false">INDEX('LUT Implementation'!$C$9:$C$136,'Error plots'!C362)</f>
        <v>300</v>
      </c>
      <c r="F362" s="0" t="n">
        <f aca="false">TRUNC('LUT Implementation'!$C$4*(INDEX('LUT Implementation'!$F$9:$F$136,C362)-B362)/D362,0)</f>
        <v>-230</v>
      </c>
      <c r="G362" s="0" t="n">
        <f aca="false">E362+F362</f>
        <v>70</v>
      </c>
      <c r="H362" s="34" t="n">
        <f aca="false">Theory!$D$5/(SIN(RADIANS(Theory!$D$7*360*(('LUT Implementation'!$C$3*B362)/1000000000))))</f>
        <v>177.630727038036</v>
      </c>
      <c r="I362" s="43" t="n">
        <f aca="false">ABS(E362-H362)</f>
        <v>122.369272961964</v>
      </c>
      <c r="J362" s="43" t="n">
        <f aca="false">ABS(G362-H362)</f>
        <v>107.630727038036</v>
      </c>
    </row>
    <row r="363" customFormat="false" ht="15" hidden="false" customHeight="false" outlineLevel="0" collapsed="false">
      <c r="B363" s="0" t="n">
        <f aca="false">B362-50</f>
        <v>46000</v>
      </c>
      <c r="C363" s="15" t="n">
        <f aca="false" t="array" ref="C363:C363">MATCH(MIN(ABS('LUT Implementation'!$F$9:$F$136-B363)),ABS('LUT Implementation'!$F$9:$F$136-B363),0)</f>
        <v>1</v>
      </c>
      <c r="D363" s="0" t="n">
        <f aca="false">INDEX('LUT Implementation'!$F$9:$F$136,C363)-INDEX('LUT Implementation'!$F$9:$F$136,C363+1)</f>
        <v>2627</v>
      </c>
      <c r="E363" s="0" t="n">
        <f aca="false">INDEX('LUT Implementation'!$C$9:$C$136,'Error plots'!C363)</f>
        <v>300</v>
      </c>
      <c r="F363" s="0" t="n">
        <f aca="false">TRUNC('LUT Implementation'!$C$4*(INDEX('LUT Implementation'!$F$9:$F$136,C363)-B363)/D363,0)</f>
        <v>-230</v>
      </c>
      <c r="G363" s="0" t="n">
        <f aca="false">E363+F363</f>
        <v>70</v>
      </c>
      <c r="H363" s="34" t="n">
        <f aca="false">Theory!$D$5/(SIN(RADIANS(Theory!$D$7*360*(('LUT Implementation'!$C$3*B363)/1000000000))))</f>
        <v>177.820124749259</v>
      </c>
      <c r="I363" s="43" t="n">
        <f aca="false">ABS(E363-H363)</f>
        <v>122.179875250741</v>
      </c>
      <c r="J363" s="43" t="n">
        <f aca="false">ABS(G363-H363)</f>
        <v>107.820124749259</v>
      </c>
    </row>
    <row r="364" customFormat="false" ht="15" hidden="false" customHeight="false" outlineLevel="0" collapsed="false">
      <c r="B364" s="0" t="n">
        <f aca="false">B363-50</f>
        <v>45950</v>
      </c>
      <c r="C364" s="15" t="n">
        <f aca="false" t="array" ref="C364:C364">MATCH(MIN(ABS('LUT Implementation'!$F$9:$F$136-B364)),ABS('LUT Implementation'!$F$9:$F$136-B364),0)</f>
        <v>1</v>
      </c>
      <c r="D364" s="0" t="n">
        <f aca="false">INDEX('LUT Implementation'!$F$9:$F$136,C364)-INDEX('LUT Implementation'!$F$9:$F$136,C364+1)</f>
        <v>2627</v>
      </c>
      <c r="E364" s="0" t="n">
        <f aca="false">INDEX('LUT Implementation'!$C$9:$C$136,'Error plots'!C364)</f>
        <v>300</v>
      </c>
      <c r="F364" s="0" t="n">
        <f aca="false">TRUNC('LUT Implementation'!$C$4*(INDEX('LUT Implementation'!$F$9:$F$136,C364)-B364)/D364,0)</f>
        <v>-229</v>
      </c>
      <c r="G364" s="0" t="n">
        <f aca="false">E364+F364</f>
        <v>71</v>
      </c>
      <c r="H364" s="34" t="n">
        <f aca="false">Theory!$D$5/(SIN(RADIANS(Theory!$D$7*360*(('LUT Implementation'!$C$3*B364)/1000000000))))</f>
        <v>178.009938750542</v>
      </c>
      <c r="I364" s="43" t="n">
        <f aca="false">ABS(E364-H364)</f>
        <v>121.990061249458</v>
      </c>
      <c r="J364" s="43" t="n">
        <f aca="false">ABS(G364-H364)</f>
        <v>107.009938750542</v>
      </c>
    </row>
    <row r="365" customFormat="false" ht="15" hidden="false" customHeight="false" outlineLevel="0" collapsed="false">
      <c r="B365" s="0" t="n">
        <f aca="false">B364-50</f>
        <v>45900</v>
      </c>
      <c r="C365" s="15" t="n">
        <f aca="false" t="array" ref="C365:C365">MATCH(MIN(ABS('LUT Implementation'!$F$9:$F$136-B365)),ABS('LUT Implementation'!$F$9:$F$136-B365),0)</f>
        <v>1</v>
      </c>
      <c r="D365" s="0" t="n">
        <f aca="false">INDEX('LUT Implementation'!$F$9:$F$136,C365)-INDEX('LUT Implementation'!$F$9:$F$136,C365+1)</f>
        <v>2627</v>
      </c>
      <c r="E365" s="0" t="n">
        <f aca="false">INDEX('LUT Implementation'!$C$9:$C$136,'Error plots'!C365)</f>
        <v>300</v>
      </c>
      <c r="F365" s="0" t="n">
        <f aca="false">TRUNC('LUT Implementation'!$C$4*(INDEX('LUT Implementation'!$F$9:$F$136,C365)-B365)/D365,0)</f>
        <v>-229</v>
      </c>
      <c r="G365" s="0" t="n">
        <f aca="false">E365+F365</f>
        <v>71</v>
      </c>
      <c r="H365" s="34" t="n">
        <f aca="false">Theory!$D$5/(SIN(RADIANS(Theory!$D$7*360*(('LUT Implementation'!$C$3*B365)/1000000000))))</f>
        <v>178.200170401959</v>
      </c>
      <c r="I365" s="43" t="n">
        <f aca="false">ABS(E365-H365)</f>
        <v>121.799829598042</v>
      </c>
      <c r="J365" s="43" t="n">
        <f aca="false">ABS(G365-H365)</f>
        <v>107.200170401959</v>
      </c>
    </row>
    <row r="366" customFormat="false" ht="15" hidden="false" customHeight="false" outlineLevel="0" collapsed="false">
      <c r="B366" s="0" t="n">
        <f aca="false">B365-50</f>
        <v>45850</v>
      </c>
      <c r="C366" s="15" t="n">
        <f aca="false" t="array" ref="C366:C366">MATCH(MIN(ABS('LUT Implementation'!$F$9:$F$136-B366)),ABS('LUT Implementation'!$F$9:$F$136-B366),0)</f>
        <v>1</v>
      </c>
      <c r="D366" s="0" t="n">
        <f aca="false">INDEX('LUT Implementation'!$F$9:$F$136,C366)-INDEX('LUT Implementation'!$F$9:$F$136,C366+1)</f>
        <v>2627</v>
      </c>
      <c r="E366" s="0" t="n">
        <f aca="false">INDEX('LUT Implementation'!$C$9:$C$136,'Error plots'!C366)</f>
        <v>300</v>
      </c>
      <c r="F366" s="0" t="n">
        <f aca="false">TRUNC('LUT Implementation'!$C$4*(INDEX('LUT Implementation'!$F$9:$F$136,C366)-B366)/D366,0)</f>
        <v>-228</v>
      </c>
      <c r="G366" s="0" t="n">
        <f aca="false">E366+F366</f>
        <v>72</v>
      </c>
      <c r="H366" s="34" t="n">
        <f aca="false">Theory!$D$5/(SIN(RADIANS(Theory!$D$7*360*(('LUT Implementation'!$C$3*B366)/1000000000))))</f>
        <v>178.390821069514</v>
      </c>
      <c r="I366" s="43" t="n">
        <f aca="false">ABS(E366-H366)</f>
        <v>121.609178930486</v>
      </c>
      <c r="J366" s="43" t="n">
        <f aca="false">ABS(G366-H366)</f>
        <v>106.390821069514</v>
      </c>
    </row>
    <row r="367" customFormat="false" ht="15" hidden="false" customHeight="false" outlineLevel="0" collapsed="false">
      <c r="B367" s="0" t="n">
        <f aca="false">B366-50</f>
        <v>45800</v>
      </c>
      <c r="C367" s="15" t="n">
        <f aca="false" t="array" ref="C367:C367">MATCH(MIN(ABS('LUT Implementation'!$F$9:$F$136-B367)),ABS('LUT Implementation'!$F$9:$F$136-B367),0)</f>
        <v>1</v>
      </c>
      <c r="D367" s="0" t="n">
        <f aca="false">INDEX('LUT Implementation'!$F$9:$F$136,C367)-INDEX('LUT Implementation'!$F$9:$F$136,C367+1)</f>
        <v>2627</v>
      </c>
      <c r="E367" s="0" t="n">
        <f aca="false">INDEX('LUT Implementation'!$C$9:$C$136,'Error plots'!C367)</f>
        <v>300</v>
      </c>
      <c r="F367" s="0" t="n">
        <f aca="false">TRUNC('LUT Implementation'!$C$4*(INDEX('LUT Implementation'!$F$9:$F$136,C367)-B367)/D367,0)</f>
        <v>-227</v>
      </c>
      <c r="G367" s="0" t="n">
        <f aca="false">E367+F367</f>
        <v>73</v>
      </c>
      <c r="H367" s="34" t="n">
        <f aca="false">Theory!$D$5/(SIN(RADIANS(Theory!$D$7*360*(('LUT Implementation'!$C$3*B367)/1000000000))))</f>
        <v>178.58189212518</v>
      </c>
      <c r="I367" s="43" t="n">
        <f aca="false">ABS(E367-H367)</f>
        <v>121.41810787482</v>
      </c>
      <c r="J367" s="43" t="n">
        <f aca="false">ABS(G367-H367)</f>
        <v>105.58189212518</v>
      </c>
    </row>
    <row r="368" customFormat="false" ht="15" hidden="false" customHeight="false" outlineLevel="0" collapsed="false">
      <c r="B368" s="0" t="n">
        <f aca="false">B367-50</f>
        <v>45750</v>
      </c>
      <c r="C368" s="15" t="n">
        <f aca="false" t="array" ref="C368:C368">MATCH(MIN(ABS('LUT Implementation'!$F$9:$F$136-B368)),ABS('LUT Implementation'!$F$9:$F$136-B368),0)</f>
        <v>1</v>
      </c>
      <c r="D368" s="0" t="n">
        <f aca="false">INDEX('LUT Implementation'!$F$9:$F$136,C368)-INDEX('LUT Implementation'!$F$9:$F$136,C368+1)</f>
        <v>2627</v>
      </c>
      <c r="E368" s="0" t="n">
        <f aca="false">INDEX('LUT Implementation'!$C$9:$C$136,'Error plots'!C368)</f>
        <v>300</v>
      </c>
      <c r="F368" s="0" t="n">
        <f aca="false">TRUNC('LUT Implementation'!$C$4*(INDEX('LUT Implementation'!$F$9:$F$136,C368)-B368)/D368,0)</f>
        <v>-227</v>
      </c>
      <c r="G368" s="0" t="n">
        <f aca="false">E368+F368</f>
        <v>73</v>
      </c>
      <c r="H368" s="34" t="n">
        <f aca="false">Theory!$D$5/(SIN(RADIANS(Theory!$D$7*360*(('LUT Implementation'!$C$3*B368)/1000000000))))</f>
        <v>178.773384946927</v>
      </c>
      <c r="I368" s="43" t="n">
        <f aca="false">ABS(E368-H368)</f>
        <v>121.226615053074</v>
      </c>
      <c r="J368" s="43" t="n">
        <f aca="false">ABS(G368-H368)</f>
        <v>105.773384946926</v>
      </c>
    </row>
    <row r="369" customFormat="false" ht="15" hidden="false" customHeight="false" outlineLevel="0" collapsed="false">
      <c r="B369" s="0" t="n">
        <f aca="false">B368-50</f>
        <v>45700</v>
      </c>
      <c r="C369" s="15" t="n">
        <f aca="false" t="array" ref="C369:C369">MATCH(MIN(ABS('LUT Implementation'!$F$9:$F$136-B369)),ABS('LUT Implementation'!$F$9:$F$136-B369),0)</f>
        <v>1</v>
      </c>
      <c r="D369" s="0" t="n">
        <f aca="false">INDEX('LUT Implementation'!$F$9:$F$136,C369)-INDEX('LUT Implementation'!$F$9:$F$136,C369+1)</f>
        <v>2627</v>
      </c>
      <c r="E369" s="0" t="n">
        <f aca="false">INDEX('LUT Implementation'!$C$9:$C$136,'Error plots'!C369)</f>
        <v>300</v>
      </c>
      <c r="F369" s="0" t="n">
        <f aca="false">TRUNC('LUT Implementation'!$C$4*(INDEX('LUT Implementation'!$F$9:$F$136,C369)-B369)/D369,0)</f>
        <v>-226</v>
      </c>
      <c r="G369" s="0" t="n">
        <f aca="false">E369+F369</f>
        <v>74</v>
      </c>
      <c r="H369" s="34" t="n">
        <f aca="false">Theory!$D$5/(SIN(RADIANS(Theory!$D$7*360*(('LUT Implementation'!$C$3*B369)/1000000000))))</f>
        <v>178.965300918753</v>
      </c>
      <c r="I369" s="43" t="n">
        <f aca="false">ABS(E369-H369)</f>
        <v>121.034699081247</v>
      </c>
      <c r="J369" s="43" t="n">
        <f aca="false">ABS(G369-H369)</f>
        <v>104.965300918753</v>
      </c>
    </row>
    <row r="370" customFormat="false" ht="15" hidden="false" customHeight="false" outlineLevel="0" collapsed="false">
      <c r="B370" s="0" t="n">
        <f aca="false">B369-50</f>
        <v>45650</v>
      </c>
      <c r="C370" s="15" t="n">
        <f aca="false" t="array" ref="C370:C370">MATCH(MIN(ABS('LUT Implementation'!$F$9:$F$136-B370)),ABS('LUT Implementation'!$F$9:$F$136-B370),0)</f>
        <v>1</v>
      </c>
      <c r="D370" s="0" t="n">
        <f aca="false">INDEX('LUT Implementation'!$F$9:$F$136,C370)-INDEX('LUT Implementation'!$F$9:$F$136,C370+1)</f>
        <v>2627</v>
      </c>
      <c r="E370" s="0" t="n">
        <f aca="false">INDEX('LUT Implementation'!$C$9:$C$136,'Error plots'!C370)</f>
        <v>300</v>
      </c>
      <c r="F370" s="0" t="n">
        <f aca="false">TRUNC('LUT Implementation'!$C$4*(INDEX('LUT Implementation'!$F$9:$F$136,C370)-B370)/D370,0)</f>
        <v>-225</v>
      </c>
      <c r="G370" s="0" t="n">
        <f aca="false">E370+F370</f>
        <v>75</v>
      </c>
      <c r="H370" s="34" t="n">
        <f aca="false">Theory!$D$5/(SIN(RADIANS(Theory!$D$7*360*(('LUT Implementation'!$C$3*B370)/1000000000))))</f>
        <v>179.157641430725</v>
      </c>
      <c r="I370" s="43" t="n">
        <f aca="false">ABS(E370-H370)</f>
        <v>120.842358569275</v>
      </c>
      <c r="J370" s="43" t="n">
        <f aca="false">ABS(G370-H370)</f>
        <v>104.157641430725</v>
      </c>
    </row>
    <row r="371" customFormat="false" ht="15" hidden="false" customHeight="false" outlineLevel="0" collapsed="false">
      <c r="B371" s="0" t="n">
        <f aca="false">B370-50</f>
        <v>45600</v>
      </c>
      <c r="C371" s="15" t="n">
        <f aca="false" t="array" ref="C371:C371">MATCH(MIN(ABS('LUT Implementation'!$F$9:$F$136-B371)),ABS('LUT Implementation'!$F$9:$F$136-B371),0)</f>
        <v>1</v>
      </c>
      <c r="D371" s="0" t="n">
        <f aca="false">INDEX('LUT Implementation'!$F$9:$F$136,C371)-INDEX('LUT Implementation'!$F$9:$F$136,C371+1)</f>
        <v>2627</v>
      </c>
      <c r="E371" s="0" t="n">
        <f aca="false">INDEX('LUT Implementation'!$C$9:$C$136,'Error plots'!C371)</f>
        <v>300</v>
      </c>
      <c r="F371" s="0" t="n">
        <f aca="false">TRUNC('LUT Implementation'!$C$4*(INDEX('LUT Implementation'!$F$9:$F$136,C371)-B371)/D371,0)</f>
        <v>-225</v>
      </c>
      <c r="G371" s="0" t="n">
        <f aca="false">E371+F371</f>
        <v>75</v>
      </c>
      <c r="H371" s="34" t="n">
        <f aca="false">Theory!$D$5/(SIN(RADIANS(Theory!$D$7*360*(('LUT Implementation'!$C$3*B371)/1000000000))))</f>
        <v>179.350407879003</v>
      </c>
      <c r="I371" s="43" t="n">
        <f aca="false">ABS(E371-H371)</f>
        <v>120.649592120997</v>
      </c>
      <c r="J371" s="43" t="n">
        <f aca="false">ABS(G371-H371)</f>
        <v>104.350407879004</v>
      </c>
    </row>
    <row r="372" customFormat="false" ht="15" hidden="false" customHeight="false" outlineLevel="0" collapsed="false">
      <c r="B372" s="0" t="n">
        <f aca="false">B371-50</f>
        <v>45550</v>
      </c>
      <c r="C372" s="15" t="n">
        <f aca="false" t="array" ref="C372:C372">MATCH(MIN(ABS('LUT Implementation'!$F$9:$F$136-B372)),ABS('LUT Implementation'!$F$9:$F$136-B372),0)</f>
        <v>1</v>
      </c>
      <c r="D372" s="0" t="n">
        <f aca="false">INDEX('LUT Implementation'!$F$9:$F$136,C372)-INDEX('LUT Implementation'!$F$9:$F$136,C372+1)</f>
        <v>2627</v>
      </c>
      <c r="E372" s="0" t="n">
        <f aca="false">INDEX('LUT Implementation'!$C$9:$C$136,'Error plots'!C372)</f>
        <v>300</v>
      </c>
      <c r="F372" s="0" t="n">
        <f aca="false">TRUNC('LUT Implementation'!$C$4*(INDEX('LUT Implementation'!$F$9:$F$136,C372)-B372)/D372,0)</f>
        <v>-224</v>
      </c>
      <c r="G372" s="0" t="n">
        <f aca="false">E372+F372</f>
        <v>76</v>
      </c>
      <c r="H372" s="34" t="n">
        <f aca="false">Theory!$D$5/(SIN(RADIANS(Theory!$D$7*360*(('LUT Implementation'!$C$3*B372)/1000000000))))</f>
        <v>179.543601665881</v>
      </c>
      <c r="I372" s="43" t="n">
        <f aca="false">ABS(E372-H372)</f>
        <v>120.456398334119</v>
      </c>
      <c r="J372" s="43" t="n">
        <f aca="false">ABS(G372-H372)</f>
        <v>103.543601665881</v>
      </c>
    </row>
    <row r="373" customFormat="false" ht="15" hidden="false" customHeight="false" outlineLevel="0" collapsed="false">
      <c r="B373" s="0" t="n">
        <f aca="false">B372-50</f>
        <v>45500</v>
      </c>
      <c r="C373" s="15" t="n">
        <f aca="false" t="array" ref="C373:C373">MATCH(MIN(ABS('LUT Implementation'!$F$9:$F$136-B373)),ABS('LUT Implementation'!$F$9:$F$136-B373),0)</f>
        <v>1</v>
      </c>
      <c r="D373" s="0" t="n">
        <f aca="false">INDEX('LUT Implementation'!$F$9:$F$136,C373)-INDEX('LUT Implementation'!$F$9:$F$136,C373+1)</f>
        <v>2627</v>
      </c>
      <c r="E373" s="0" t="n">
        <f aca="false">INDEX('LUT Implementation'!$C$9:$C$136,'Error plots'!C373)</f>
        <v>300</v>
      </c>
      <c r="F373" s="0" t="n">
        <f aca="false">TRUNC('LUT Implementation'!$C$4*(INDEX('LUT Implementation'!$F$9:$F$136,C373)-B373)/D373,0)</f>
        <v>-224</v>
      </c>
      <c r="G373" s="0" t="n">
        <f aca="false">E373+F373</f>
        <v>76</v>
      </c>
      <c r="H373" s="34" t="n">
        <f aca="false">Theory!$D$5/(SIN(RADIANS(Theory!$D$7*360*(('LUT Implementation'!$C$3*B373)/1000000000))))</f>
        <v>179.737224199813</v>
      </c>
      <c r="I373" s="43" t="n">
        <f aca="false">ABS(E373-H373)</f>
        <v>120.262775800187</v>
      </c>
      <c r="J373" s="43" t="n">
        <f aca="false">ABS(G373-H373)</f>
        <v>103.737224199813</v>
      </c>
    </row>
    <row r="374" customFormat="false" ht="15" hidden="false" customHeight="false" outlineLevel="0" collapsed="false">
      <c r="B374" s="0" t="n">
        <f aca="false">B373-50</f>
        <v>45450</v>
      </c>
      <c r="C374" s="15" t="n">
        <f aca="false" t="array" ref="C374:C374">MATCH(MIN(ABS('LUT Implementation'!$F$9:$F$136-B374)),ABS('LUT Implementation'!$F$9:$F$136-B374),0)</f>
        <v>1</v>
      </c>
      <c r="D374" s="0" t="n">
        <f aca="false">INDEX('LUT Implementation'!$F$9:$F$136,C374)-INDEX('LUT Implementation'!$F$9:$F$136,C374+1)</f>
        <v>2627</v>
      </c>
      <c r="E374" s="0" t="n">
        <f aca="false">INDEX('LUT Implementation'!$C$9:$C$136,'Error plots'!C374)</f>
        <v>300</v>
      </c>
      <c r="F374" s="0" t="n">
        <f aca="false">TRUNC('LUT Implementation'!$C$4*(INDEX('LUT Implementation'!$F$9:$F$136,C374)-B374)/D374,0)</f>
        <v>-223</v>
      </c>
      <c r="G374" s="0" t="n">
        <f aca="false">E374+F374</f>
        <v>77</v>
      </c>
      <c r="H374" s="34" t="n">
        <f aca="false">Theory!$D$5/(SIN(RADIANS(Theory!$D$7*360*(('LUT Implementation'!$C$3*B374)/1000000000))))</f>
        <v>179.931276895455</v>
      </c>
      <c r="I374" s="43" t="n">
        <f aca="false">ABS(E374-H374)</f>
        <v>120.068723104545</v>
      </c>
      <c r="J374" s="43" t="n">
        <f aca="false">ABS(G374-H374)</f>
        <v>102.931276895455</v>
      </c>
    </row>
    <row r="375" customFormat="false" ht="15" hidden="false" customHeight="false" outlineLevel="0" collapsed="false">
      <c r="B375" s="0" t="n">
        <f aca="false">B374-50</f>
        <v>45400</v>
      </c>
      <c r="C375" s="15" t="n">
        <f aca="false" t="array" ref="C375:C375">MATCH(MIN(ABS('LUT Implementation'!$F$9:$F$136-B375)),ABS('LUT Implementation'!$F$9:$F$136-B375),0)</f>
        <v>1</v>
      </c>
      <c r="D375" s="0" t="n">
        <f aca="false">INDEX('LUT Implementation'!$F$9:$F$136,C375)-INDEX('LUT Implementation'!$F$9:$F$136,C375+1)</f>
        <v>2627</v>
      </c>
      <c r="E375" s="0" t="n">
        <f aca="false">INDEX('LUT Implementation'!$C$9:$C$136,'Error plots'!C375)</f>
        <v>300</v>
      </c>
      <c r="F375" s="0" t="n">
        <f aca="false">TRUNC('LUT Implementation'!$C$4*(INDEX('LUT Implementation'!$F$9:$F$136,C375)-B375)/D375,0)</f>
        <v>-222</v>
      </c>
      <c r="G375" s="0" t="n">
        <f aca="false">E375+F375</f>
        <v>78</v>
      </c>
      <c r="H375" s="34" t="n">
        <f aca="false">Theory!$D$5/(SIN(RADIANS(Theory!$D$7*360*(('LUT Implementation'!$C$3*B375)/1000000000))))</f>
        <v>180.125761173695</v>
      </c>
      <c r="I375" s="43" t="n">
        <f aca="false">ABS(E375-H375)</f>
        <v>119.874238826305</v>
      </c>
      <c r="J375" s="43" t="n">
        <f aca="false">ABS(G375-H375)</f>
        <v>102.125761173695</v>
      </c>
    </row>
    <row r="376" customFormat="false" ht="15" hidden="false" customHeight="false" outlineLevel="0" collapsed="false">
      <c r="B376" s="0" t="n">
        <f aca="false">B375-50</f>
        <v>45350</v>
      </c>
      <c r="C376" s="15" t="n">
        <f aca="false" t="array" ref="C376:C376">MATCH(MIN(ABS('LUT Implementation'!$F$9:$F$136-B376)),ABS('LUT Implementation'!$F$9:$F$136-B376),0)</f>
        <v>1</v>
      </c>
      <c r="D376" s="0" t="n">
        <f aca="false">INDEX('LUT Implementation'!$F$9:$F$136,C376)-INDEX('LUT Implementation'!$F$9:$F$136,C376+1)</f>
        <v>2627</v>
      </c>
      <c r="E376" s="0" t="n">
        <f aca="false">INDEX('LUT Implementation'!$C$9:$C$136,'Error plots'!C376)</f>
        <v>300</v>
      </c>
      <c r="F376" s="0" t="n">
        <f aca="false">TRUNC('LUT Implementation'!$C$4*(INDEX('LUT Implementation'!$F$9:$F$136,C376)-B376)/D376,0)</f>
        <v>-222</v>
      </c>
      <c r="G376" s="0" t="n">
        <f aca="false">E376+F376</f>
        <v>78</v>
      </c>
      <c r="H376" s="34" t="n">
        <f aca="false">Theory!$D$5/(SIN(RADIANS(Theory!$D$7*360*(('LUT Implementation'!$C$3*B376)/1000000000))))</f>
        <v>180.320678461685</v>
      </c>
      <c r="I376" s="43" t="n">
        <f aca="false">ABS(E376-H376)</f>
        <v>119.679321538315</v>
      </c>
      <c r="J376" s="43" t="n">
        <f aca="false">ABS(G376-H376)</f>
        <v>102.320678461685</v>
      </c>
    </row>
    <row r="377" customFormat="false" ht="15" hidden="false" customHeight="false" outlineLevel="0" collapsed="false">
      <c r="B377" s="0" t="n">
        <f aca="false">B376-50</f>
        <v>45300</v>
      </c>
      <c r="C377" s="15" t="n">
        <f aca="false" t="array" ref="C377:C377">MATCH(MIN(ABS('LUT Implementation'!$F$9:$F$136-B377)),ABS('LUT Implementation'!$F$9:$F$136-B377),0)</f>
        <v>1</v>
      </c>
      <c r="D377" s="0" t="n">
        <f aca="false">INDEX('LUT Implementation'!$F$9:$F$136,C377)-INDEX('LUT Implementation'!$F$9:$F$136,C377+1)</f>
        <v>2627</v>
      </c>
      <c r="E377" s="0" t="n">
        <f aca="false">INDEX('LUT Implementation'!$C$9:$C$136,'Error plots'!C377)</f>
        <v>300</v>
      </c>
      <c r="F377" s="0" t="n">
        <f aca="false">TRUNC('LUT Implementation'!$C$4*(INDEX('LUT Implementation'!$F$9:$F$136,C377)-B377)/D377,0)</f>
        <v>-221</v>
      </c>
      <c r="G377" s="0" t="n">
        <f aca="false">E377+F377</f>
        <v>79</v>
      </c>
      <c r="H377" s="34" t="n">
        <f aca="false">Theory!$D$5/(SIN(RADIANS(Theory!$D$7*360*(('LUT Implementation'!$C$3*B377)/1000000000))))</f>
        <v>180.516030192882</v>
      </c>
      <c r="I377" s="43" t="n">
        <f aca="false">ABS(E377-H377)</f>
        <v>119.483969807118</v>
      </c>
      <c r="J377" s="43" t="n">
        <f aca="false">ABS(G377-H377)</f>
        <v>101.516030192882</v>
      </c>
    </row>
    <row r="378" customFormat="false" ht="15" hidden="false" customHeight="false" outlineLevel="0" collapsed="false">
      <c r="B378" s="0" t="n">
        <f aca="false">B377-50</f>
        <v>45250</v>
      </c>
      <c r="C378" s="15" t="n">
        <f aca="false" t="array" ref="C378:C378">MATCH(MIN(ABS('LUT Implementation'!$F$9:$F$136-B378)),ABS('LUT Implementation'!$F$9:$F$136-B378),0)</f>
        <v>1</v>
      </c>
      <c r="D378" s="0" t="n">
        <f aca="false">INDEX('LUT Implementation'!$F$9:$F$136,C378)-INDEX('LUT Implementation'!$F$9:$F$136,C378+1)</f>
        <v>2627</v>
      </c>
      <c r="E378" s="0" t="n">
        <f aca="false">INDEX('LUT Implementation'!$C$9:$C$136,'Error plots'!C378)</f>
        <v>300</v>
      </c>
      <c r="F378" s="0" t="n">
        <f aca="false">TRUNC('LUT Implementation'!$C$4*(INDEX('LUT Implementation'!$F$9:$F$136,C378)-B378)/D378,0)</f>
        <v>-221</v>
      </c>
      <c r="G378" s="0" t="n">
        <f aca="false">E378+F378</f>
        <v>79</v>
      </c>
      <c r="H378" s="34" t="n">
        <f aca="false">Theory!$D$5/(SIN(RADIANS(Theory!$D$7*360*(('LUT Implementation'!$C$3*B378)/1000000000))))</f>
        <v>180.711817807077</v>
      </c>
      <c r="I378" s="43" t="n">
        <f aca="false">ABS(E378-H378)</f>
        <v>119.288182192924</v>
      </c>
      <c r="J378" s="43" t="n">
        <f aca="false">ABS(G378-H378)</f>
        <v>101.711817807077</v>
      </c>
    </row>
    <row r="379" customFormat="false" ht="15" hidden="false" customHeight="false" outlineLevel="0" collapsed="false">
      <c r="B379" s="0" t="n">
        <f aca="false">B378-50</f>
        <v>45200</v>
      </c>
      <c r="C379" s="15" t="n">
        <f aca="false" t="array" ref="C379:C379">MATCH(MIN(ABS('LUT Implementation'!$F$9:$F$136-B379)),ABS('LUT Implementation'!$F$9:$F$136-B379),0)</f>
        <v>1</v>
      </c>
      <c r="D379" s="0" t="n">
        <f aca="false">INDEX('LUT Implementation'!$F$9:$F$136,C379)-INDEX('LUT Implementation'!$F$9:$F$136,C379+1)</f>
        <v>2627</v>
      </c>
      <c r="E379" s="0" t="n">
        <f aca="false">INDEX('LUT Implementation'!$C$9:$C$136,'Error plots'!C379)</f>
        <v>300</v>
      </c>
      <c r="F379" s="0" t="n">
        <f aca="false">TRUNC('LUT Implementation'!$C$4*(INDEX('LUT Implementation'!$F$9:$F$136,C379)-B379)/D379,0)</f>
        <v>-220</v>
      </c>
      <c r="G379" s="0" t="n">
        <f aca="false">E379+F379</f>
        <v>80</v>
      </c>
      <c r="H379" s="34" t="n">
        <f aca="false">Theory!$D$5/(SIN(RADIANS(Theory!$D$7*360*(('LUT Implementation'!$C$3*B379)/1000000000))))</f>
        <v>180.908042750431</v>
      </c>
      <c r="I379" s="43" t="n">
        <f aca="false">ABS(E379-H379)</f>
        <v>119.091957249569</v>
      </c>
      <c r="J379" s="43" t="n">
        <f aca="false">ABS(G379-H379)</f>
        <v>100.908042750431</v>
      </c>
    </row>
    <row r="380" customFormat="false" ht="15" hidden="false" customHeight="false" outlineLevel="0" collapsed="false">
      <c r="B380" s="0" t="n">
        <f aca="false">B379-50</f>
        <v>45150</v>
      </c>
      <c r="C380" s="15" t="n">
        <f aca="false" t="array" ref="C380:C380">MATCH(MIN(ABS('LUT Implementation'!$F$9:$F$136-B380)),ABS('LUT Implementation'!$F$9:$F$136-B380),0)</f>
        <v>1</v>
      </c>
      <c r="D380" s="0" t="n">
        <f aca="false">INDEX('LUT Implementation'!$F$9:$F$136,C380)-INDEX('LUT Implementation'!$F$9:$F$136,C380+1)</f>
        <v>2627</v>
      </c>
      <c r="E380" s="0" t="n">
        <f aca="false">INDEX('LUT Implementation'!$C$9:$C$136,'Error plots'!C380)</f>
        <v>300</v>
      </c>
      <c r="F380" s="0" t="n">
        <f aca="false">TRUNC('LUT Implementation'!$C$4*(INDEX('LUT Implementation'!$F$9:$F$136,C380)-B380)/D380,0)</f>
        <v>-219</v>
      </c>
      <c r="G380" s="0" t="n">
        <f aca="false">E380+F380</f>
        <v>81</v>
      </c>
      <c r="H380" s="34" t="n">
        <f aca="false">Theory!$D$5/(SIN(RADIANS(Theory!$D$7*360*(('LUT Implementation'!$C$3*B380)/1000000000))))</f>
        <v>181.104706475514</v>
      </c>
      <c r="I380" s="43" t="n">
        <f aca="false">ABS(E380-H380)</f>
        <v>118.895293524486</v>
      </c>
      <c r="J380" s="43" t="n">
        <f aca="false">ABS(G380-H380)</f>
        <v>100.104706475514</v>
      </c>
    </row>
    <row r="381" customFormat="false" ht="15" hidden="false" customHeight="false" outlineLevel="0" collapsed="false">
      <c r="B381" s="0" t="n">
        <f aca="false">B380-50</f>
        <v>45100</v>
      </c>
      <c r="C381" s="15" t="n">
        <f aca="false" t="array" ref="C381:C381">MATCH(MIN(ABS('LUT Implementation'!$F$9:$F$136-B381)),ABS('LUT Implementation'!$F$9:$F$136-B381),0)</f>
        <v>1</v>
      </c>
      <c r="D381" s="0" t="n">
        <f aca="false">INDEX('LUT Implementation'!$F$9:$F$136,C381)-INDEX('LUT Implementation'!$F$9:$F$136,C381+1)</f>
        <v>2627</v>
      </c>
      <c r="E381" s="0" t="n">
        <f aca="false">INDEX('LUT Implementation'!$C$9:$C$136,'Error plots'!C381)</f>
        <v>300</v>
      </c>
      <c r="F381" s="0" t="n">
        <f aca="false">TRUNC('LUT Implementation'!$C$4*(INDEX('LUT Implementation'!$F$9:$F$136,C381)-B381)/D381,0)</f>
        <v>-219</v>
      </c>
      <c r="G381" s="0" t="n">
        <f aca="false">E381+F381</f>
        <v>81</v>
      </c>
      <c r="H381" s="34" t="n">
        <f aca="false">Theory!$D$5/(SIN(RADIANS(Theory!$D$7*360*(('LUT Implementation'!$C$3*B381)/1000000000))))</f>
        <v>181.301810441337</v>
      </c>
      <c r="I381" s="43" t="n">
        <f aca="false">ABS(E381-H381)</f>
        <v>118.698189558663</v>
      </c>
      <c r="J381" s="43" t="n">
        <f aca="false">ABS(G381-H381)</f>
        <v>100.301810441337</v>
      </c>
    </row>
    <row r="382" customFormat="false" ht="15" hidden="false" customHeight="false" outlineLevel="0" collapsed="false">
      <c r="B382" s="0" t="n">
        <f aca="false">B381-50</f>
        <v>45050</v>
      </c>
      <c r="C382" s="15" t="n">
        <f aca="false" t="array" ref="C382:C382">MATCH(MIN(ABS('LUT Implementation'!$F$9:$F$136-B382)),ABS('LUT Implementation'!$F$9:$F$136-B382),0)</f>
        <v>1</v>
      </c>
      <c r="D382" s="0" t="n">
        <f aca="false">INDEX('LUT Implementation'!$F$9:$F$136,C382)-INDEX('LUT Implementation'!$F$9:$F$136,C382+1)</f>
        <v>2627</v>
      </c>
      <c r="E382" s="0" t="n">
        <f aca="false">INDEX('LUT Implementation'!$C$9:$C$136,'Error plots'!C382)</f>
        <v>300</v>
      </c>
      <c r="F382" s="0" t="n">
        <f aca="false">TRUNC('LUT Implementation'!$C$4*(INDEX('LUT Implementation'!$F$9:$F$136,C382)-B382)/D382,0)</f>
        <v>-218</v>
      </c>
      <c r="G382" s="0" t="n">
        <f aca="false">E382+F382</f>
        <v>82</v>
      </c>
      <c r="H382" s="34" t="n">
        <f aca="false">Theory!$D$5/(SIN(RADIANS(Theory!$D$7*360*(('LUT Implementation'!$C$3*B382)/1000000000))))</f>
        <v>181.499356113389</v>
      </c>
      <c r="I382" s="43" t="n">
        <f aca="false">ABS(E382-H382)</f>
        <v>118.500643886611</v>
      </c>
      <c r="J382" s="43" t="n">
        <f aca="false">ABS(G382-H382)</f>
        <v>99.4993561133889</v>
      </c>
    </row>
    <row r="383" customFormat="false" ht="15" hidden="false" customHeight="false" outlineLevel="0" collapsed="false">
      <c r="B383" s="0" t="n">
        <f aca="false">B382-50</f>
        <v>45000</v>
      </c>
      <c r="C383" s="15" t="n">
        <f aca="false" t="array" ref="C383:C383">MATCH(MIN(ABS('LUT Implementation'!$F$9:$F$136-B383)),ABS('LUT Implementation'!$F$9:$F$136-B383),0)</f>
        <v>1</v>
      </c>
      <c r="D383" s="0" t="n">
        <f aca="false">INDEX('LUT Implementation'!$F$9:$F$136,C383)-INDEX('LUT Implementation'!$F$9:$F$136,C383+1)</f>
        <v>2627</v>
      </c>
      <c r="E383" s="0" t="n">
        <f aca="false">INDEX('LUT Implementation'!$C$9:$C$136,'Error plots'!C383)</f>
        <v>300</v>
      </c>
      <c r="F383" s="0" t="n">
        <f aca="false">TRUNC('LUT Implementation'!$C$4*(INDEX('LUT Implementation'!$F$9:$F$136,C383)-B383)/D383,0)</f>
        <v>-218</v>
      </c>
      <c r="G383" s="0" t="n">
        <f aca="false">E383+F383</f>
        <v>82</v>
      </c>
      <c r="H383" s="34" t="n">
        <f aca="false">Theory!$D$5/(SIN(RADIANS(Theory!$D$7*360*(('LUT Implementation'!$C$3*B383)/1000000000))))</f>
        <v>181.697344963671</v>
      </c>
      <c r="I383" s="43" t="n">
        <f aca="false">ABS(E383-H383)</f>
        <v>118.302655036329</v>
      </c>
      <c r="J383" s="43" t="n">
        <f aca="false">ABS(G383-H383)</f>
        <v>99.6973449636712</v>
      </c>
    </row>
    <row r="384" customFormat="false" ht="15" hidden="false" customHeight="false" outlineLevel="0" collapsed="false">
      <c r="B384" s="0" t="n">
        <f aca="false">B383-50</f>
        <v>44950</v>
      </c>
      <c r="C384" s="15" t="n">
        <f aca="false" t="array" ref="C384:C384">MATCH(MIN(ABS('LUT Implementation'!$F$9:$F$136-B384)),ABS('LUT Implementation'!$F$9:$F$136-B384),0)</f>
        <v>1</v>
      </c>
      <c r="D384" s="0" t="n">
        <f aca="false">INDEX('LUT Implementation'!$F$9:$F$136,C384)-INDEX('LUT Implementation'!$F$9:$F$136,C384+1)</f>
        <v>2627</v>
      </c>
      <c r="E384" s="0" t="n">
        <f aca="false">INDEX('LUT Implementation'!$C$9:$C$136,'Error plots'!C384)</f>
        <v>300</v>
      </c>
      <c r="F384" s="0" t="n">
        <f aca="false">TRUNC('LUT Implementation'!$C$4*(INDEX('LUT Implementation'!$F$9:$F$136,C384)-B384)/D384,0)</f>
        <v>-217</v>
      </c>
      <c r="G384" s="0" t="n">
        <f aca="false">E384+F384</f>
        <v>83</v>
      </c>
      <c r="H384" s="34" t="n">
        <f aca="false">Theory!$D$5/(SIN(RADIANS(Theory!$D$7*360*(('LUT Implementation'!$C$3*B384)/1000000000))))</f>
        <v>181.895778470736</v>
      </c>
      <c r="I384" s="43" t="n">
        <f aca="false">ABS(E384-H384)</f>
        <v>118.104221529264</v>
      </c>
      <c r="J384" s="43" t="n">
        <f aca="false">ABS(G384-H384)</f>
        <v>98.8957784707364</v>
      </c>
    </row>
    <row r="385" customFormat="false" ht="15" hidden="false" customHeight="false" outlineLevel="0" collapsed="false">
      <c r="B385" s="0" t="n">
        <f aca="false">B384-50</f>
        <v>44900</v>
      </c>
      <c r="C385" s="15" t="n">
        <f aca="false" t="array" ref="C385:C385">MATCH(MIN(ABS('LUT Implementation'!$F$9:$F$136-B385)),ABS('LUT Implementation'!$F$9:$F$136-B385),0)</f>
        <v>1</v>
      </c>
      <c r="D385" s="0" t="n">
        <f aca="false">INDEX('LUT Implementation'!$F$9:$F$136,C385)-INDEX('LUT Implementation'!$F$9:$F$136,C385+1)</f>
        <v>2627</v>
      </c>
      <c r="E385" s="0" t="n">
        <f aca="false">INDEX('LUT Implementation'!$C$9:$C$136,'Error plots'!C385)</f>
        <v>300</v>
      </c>
      <c r="F385" s="0" t="n">
        <f aca="false">TRUNC('LUT Implementation'!$C$4*(INDEX('LUT Implementation'!$F$9:$F$136,C385)-B385)/D385,0)</f>
        <v>-216</v>
      </c>
      <c r="G385" s="0" t="n">
        <f aca="false">E385+F385</f>
        <v>84</v>
      </c>
      <c r="H385" s="34" t="n">
        <f aca="false">Theory!$D$5/(SIN(RADIANS(Theory!$D$7*360*(('LUT Implementation'!$C$3*B385)/1000000000))))</f>
        <v>182.094658119723</v>
      </c>
      <c r="I385" s="43" t="n">
        <f aca="false">ABS(E385-H385)</f>
        <v>117.905341880277</v>
      </c>
      <c r="J385" s="43" t="n">
        <f aca="false">ABS(G385-H385)</f>
        <v>98.0946581197231</v>
      </c>
    </row>
    <row r="386" customFormat="false" ht="15" hidden="false" customHeight="false" outlineLevel="0" collapsed="false">
      <c r="B386" s="0" t="n">
        <f aca="false">B385-50</f>
        <v>44850</v>
      </c>
      <c r="C386" s="15" t="n">
        <f aca="false" t="array" ref="C386:C386">MATCH(MIN(ABS('LUT Implementation'!$F$9:$F$136-B386)),ABS('LUT Implementation'!$F$9:$F$136-B386),0)</f>
        <v>1</v>
      </c>
      <c r="D386" s="0" t="n">
        <f aca="false">INDEX('LUT Implementation'!$F$9:$F$136,C386)-INDEX('LUT Implementation'!$F$9:$F$136,C386+1)</f>
        <v>2627</v>
      </c>
      <c r="E386" s="0" t="n">
        <f aca="false">INDEX('LUT Implementation'!$C$9:$C$136,'Error plots'!C386)</f>
        <v>300</v>
      </c>
      <c r="F386" s="0" t="n">
        <f aca="false">TRUNC('LUT Implementation'!$C$4*(INDEX('LUT Implementation'!$F$9:$F$136,C386)-B386)/D386,0)</f>
        <v>-216</v>
      </c>
      <c r="G386" s="0" t="n">
        <f aca="false">E386+F386</f>
        <v>84</v>
      </c>
      <c r="H386" s="34" t="n">
        <f aca="false">Theory!$D$5/(SIN(RADIANS(Theory!$D$7*360*(('LUT Implementation'!$C$3*B386)/1000000000))))</f>
        <v>182.293985402393</v>
      </c>
      <c r="I386" s="43" t="n">
        <f aca="false">ABS(E386-H386)</f>
        <v>117.706014597607</v>
      </c>
      <c r="J386" s="43" t="n">
        <f aca="false">ABS(G386-H386)</f>
        <v>98.293985402393</v>
      </c>
    </row>
    <row r="387" customFormat="false" ht="15" hidden="false" customHeight="false" outlineLevel="0" collapsed="false">
      <c r="B387" s="0" t="n">
        <f aca="false">B386-50</f>
        <v>44800</v>
      </c>
      <c r="C387" s="15" t="n">
        <f aca="false" t="array" ref="C387:C387">MATCH(MIN(ABS('LUT Implementation'!$F$9:$F$136-B387)),ABS('LUT Implementation'!$F$9:$F$136-B387),0)</f>
        <v>1</v>
      </c>
      <c r="D387" s="0" t="n">
        <f aca="false">INDEX('LUT Implementation'!$F$9:$F$136,C387)-INDEX('LUT Implementation'!$F$9:$F$136,C387+1)</f>
        <v>2627</v>
      </c>
      <c r="E387" s="0" t="n">
        <f aca="false">INDEX('LUT Implementation'!$C$9:$C$136,'Error plots'!C387)</f>
        <v>300</v>
      </c>
      <c r="F387" s="0" t="n">
        <f aca="false">TRUNC('LUT Implementation'!$C$4*(INDEX('LUT Implementation'!$F$9:$F$136,C387)-B387)/D387,0)</f>
        <v>-215</v>
      </c>
      <c r="G387" s="0" t="n">
        <f aca="false">E387+F387</f>
        <v>85</v>
      </c>
      <c r="H387" s="34" t="n">
        <f aca="false">Theory!$D$5/(SIN(RADIANS(Theory!$D$7*360*(('LUT Implementation'!$C$3*B387)/1000000000))))</f>
        <v>182.493761817168</v>
      </c>
      <c r="I387" s="43" t="n">
        <f aca="false">ABS(E387-H387)</f>
        <v>117.506238182832</v>
      </c>
      <c r="J387" s="43" t="n">
        <f aca="false">ABS(G387-H387)</f>
        <v>97.4937618171679</v>
      </c>
    </row>
    <row r="388" customFormat="false" ht="15" hidden="false" customHeight="false" outlineLevel="0" collapsed="false">
      <c r="B388" s="0" t="n">
        <f aca="false">B387-50</f>
        <v>44750</v>
      </c>
      <c r="C388" s="15" t="n">
        <f aca="false" t="array" ref="C388:C388">MATCH(MIN(ABS('LUT Implementation'!$F$9:$F$136-B388)),ABS('LUT Implementation'!$F$9:$F$136-B388),0)</f>
        <v>1</v>
      </c>
      <c r="D388" s="0" t="n">
        <f aca="false">INDEX('LUT Implementation'!$F$9:$F$136,C388)-INDEX('LUT Implementation'!$F$9:$F$136,C388+1)</f>
        <v>2627</v>
      </c>
      <c r="E388" s="0" t="n">
        <f aca="false">INDEX('LUT Implementation'!$C$9:$C$136,'Error plots'!C388)</f>
        <v>300</v>
      </c>
      <c r="F388" s="0" t="n">
        <f aca="false">TRUNC('LUT Implementation'!$C$4*(INDEX('LUT Implementation'!$F$9:$F$136,C388)-B388)/D388,0)</f>
        <v>-215</v>
      </c>
      <c r="G388" s="0" t="n">
        <f aca="false">E388+F388</f>
        <v>85</v>
      </c>
      <c r="H388" s="34" t="n">
        <f aca="false">Theory!$D$5/(SIN(RADIANS(Theory!$D$7*360*(('LUT Implementation'!$C$3*B388)/1000000000))))</f>
        <v>182.693988869167</v>
      </c>
      <c r="I388" s="43" t="n">
        <f aca="false">ABS(E388-H388)</f>
        <v>117.306011130833</v>
      </c>
      <c r="J388" s="43" t="n">
        <f aca="false">ABS(G388-H388)</f>
        <v>97.6939888691669</v>
      </c>
    </row>
    <row r="389" customFormat="false" ht="15" hidden="false" customHeight="false" outlineLevel="0" collapsed="false">
      <c r="B389" s="0" t="n">
        <f aca="false">B388-50</f>
        <v>44700</v>
      </c>
      <c r="C389" s="15" t="n">
        <f aca="false" t="array" ref="C389:C389">MATCH(MIN(ABS('LUT Implementation'!$F$9:$F$136-B389)),ABS('LUT Implementation'!$F$9:$F$136-B389),0)</f>
        <v>1</v>
      </c>
      <c r="D389" s="0" t="n">
        <f aca="false">INDEX('LUT Implementation'!$F$9:$F$136,C389)-INDEX('LUT Implementation'!$F$9:$F$136,C389+1)</f>
        <v>2627</v>
      </c>
      <c r="E389" s="0" t="n">
        <f aca="false">INDEX('LUT Implementation'!$C$9:$C$136,'Error plots'!C389)</f>
        <v>300</v>
      </c>
      <c r="F389" s="0" t="n">
        <f aca="false">TRUNC('LUT Implementation'!$C$4*(INDEX('LUT Implementation'!$F$9:$F$136,C389)-B389)/D389,0)</f>
        <v>-214</v>
      </c>
      <c r="G389" s="0" t="n">
        <f aca="false">E389+F389</f>
        <v>86</v>
      </c>
      <c r="H389" s="34" t="n">
        <f aca="false">Theory!$D$5/(SIN(RADIANS(Theory!$D$7*360*(('LUT Implementation'!$C$3*B389)/1000000000))))</f>
        <v>182.894668070244</v>
      </c>
      <c r="I389" s="43" t="n">
        <f aca="false">ABS(E389-H389)</f>
        <v>117.105331929756</v>
      </c>
      <c r="J389" s="43" t="n">
        <f aca="false">ABS(G389-H389)</f>
        <v>96.8946680702436</v>
      </c>
    </row>
    <row r="390" customFormat="false" ht="15" hidden="false" customHeight="false" outlineLevel="0" collapsed="false">
      <c r="B390" s="0" t="n">
        <f aca="false">B389-50</f>
        <v>44650</v>
      </c>
      <c r="C390" s="15" t="n">
        <f aca="false" t="array" ref="C390:C390">MATCH(MIN(ABS('LUT Implementation'!$F$9:$F$136-B390)),ABS('LUT Implementation'!$F$9:$F$136-B390),0)</f>
        <v>1</v>
      </c>
      <c r="D390" s="0" t="n">
        <f aca="false">INDEX('LUT Implementation'!$F$9:$F$136,C390)-INDEX('LUT Implementation'!$F$9:$F$136,C390+1)</f>
        <v>2627</v>
      </c>
      <c r="E390" s="0" t="n">
        <f aca="false">INDEX('LUT Implementation'!$C$9:$C$136,'Error plots'!C390)</f>
        <v>300</v>
      </c>
      <c r="F390" s="0" t="n">
        <f aca="false">TRUNC('LUT Implementation'!$C$4*(INDEX('LUT Implementation'!$F$9:$F$136,C390)-B390)/D390,0)</f>
        <v>-213</v>
      </c>
      <c r="G390" s="0" t="n">
        <f aca="false">E390+F390</f>
        <v>87</v>
      </c>
      <c r="H390" s="34" t="n">
        <f aca="false">Theory!$D$5/(SIN(RADIANS(Theory!$D$7*360*(('LUT Implementation'!$C$3*B390)/1000000000))))</f>
        <v>183.095800939024</v>
      </c>
      <c r="I390" s="43" t="n">
        <f aca="false">ABS(E390-H390)</f>
        <v>116.904199060976</v>
      </c>
      <c r="J390" s="43" t="n">
        <f aca="false">ABS(G390-H390)</f>
        <v>96.0958009390243</v>
      </c>
    </row>
    <row r="391" customFormat="false" ht="15" hidden="false" customHeight="false" outlineLevel="0" collapsed="false">
      <c r="B391" s="0" t="n">
        <f aca="false">B390-50</f>
        <v>44600</v>
      </c>
      <c r="C391" s="15" t="n">
        <f aca="false" t="array" ref="C391:C391">MATCH(MIN(ABS('LUT Implementation'!$F$9:$F$136-B391)),ABS('LUT Implementation'!$F$9:$F$136-B391),0)</f>
        <v>1</v>
      </c>
      <c r="D391" s="0" t="n">
        <f aca="false">INDEX('LUT Implementation'!$F$9:$F$136,C391)-INDEX('LUT Implementation'!$F$9:$F$136,C391+1)</f>
        <v>2627</v>
      </c>
      <c r="E391" s="0" t="n">
        <f aca="false">INDEX('LUT Implementation'!$C$9:$C$136,'Error plots'!C391)</f>
        <v>300</v>
      </c>
      <c r="F391" s="0" t="n">
        <f aca="false">TRUNC('LUT Implementation'!$C$4*(INDEX('LUT Implementation'!$F$9:$F$136,C391)-B391)/D391,0)</f>
        <v>-213</v>
      </c>
      <c r="G391" s="0" t="n">
        <f aca="false">E391+F391</f>
        <v>87</v>
      </c>
      <c r="H391" s="34" t="n">
        <f aca="false">Theory!$D$5/(SIN(RADIANS(Theory!$D$7*360*(('LUT Implementation'!$C$3*B391)/1000000000))))</f>
        <v>183.297389000946</v>
      </c>
      <c r="I391" s="43" t="n">
        <f aca="false">ABS(E391-H391)</f>
        <v>116.702610999054</v>
      </c>
      <c r="J391" s="43" t="n">
        <f aca="false">ABS(G391-H391)</f>
        <v>96.2973890009457</v>
      </c>
    </row>
    <row r="392" customFormat="false" ht="15" hidden="false" customHeight="false" outlineLevel="0" collapsed="false">
      <c r="B392" s="0" t="n">
        <f aca="false">B391-50</f>
        <v>44550</v>
      </c>
      <c r="C392" s="15" t="n">
        <f aca="false" t="array" ref="C392:C392">MATCH(MIN(ABS('LUT Implementation'!$F$9:$F$136-B392)),ABS('LUT Implementation'!$F$9:$F$136-B392),0)</f>
        <v>1</v>
      </c>
      <c r="D392" s="0" t="n">
        <f aca="false">INDEX('LUT Implementation'!$F$9:$F$136,C392)-INDEX('LUT Implementation'!$F$9:$F$136,C392+1)</f>
        <v>2627</v>
      </c>
      <c r="E392" s="0" t="n">
        <f aca="false">INDEX('LUT Implementation'!$C$9:$C$136,'Error plots'!C392)</f>
        <v>300</v>
      </c>
      <c r="F392" s="0" t="n">
        <f aca="false">TRUNC('LUT Implementation'!$C$4*(INDEX('LUT Implementation'!$F$9:$F$136,C392)-B392)/D392,0)</f>
        <v>-212</v>
      </c>
      <c r="G392" s="0" t="n">
        <f aca="false">E392+F392</f>
        <v>88</v>
      </c>
      <c r="H392" s="34" t="n">
        <f aca="false">Theory!$D$5/(SIN(RADIANS(Theory!$D$7*360*(('LUT Implementation'!$C$3*B392)/1000000000))))</f>
        <v>183.499433788293</v>
      </c>
      <c r="I392" s="43" t="n">
        <f aca="false">ABS(E392-H392)</f>
        <v>116.500566211707</v>
      </c>
      <c r="J392" s="43" t="n">
        <f aca="false">ABS(G392-H392)</f>
        <v>95.4994337882929</v>
      </c>
    </row>
    <row r="393" customFormat="false" ht="15" hidden="false" customHeight="false" outlineLevel="0" collapsed="false">
      <c r="B393" s="0" t="n">
        <f aca="false">B392-50</f>
        <v>44500</v>
      </c>
      <c r="C393" s="15" t="n">
        <f aca="false" t="array" ref="C393:C393">MATCH(MIN(ABS('LUT Implementation'!$F$9:$F$136-B393)),ABS('LUT Implementation'!$F$9:$F$136-B393),0)</f>
        <v>1</v>
      </c>
      <c r="D393" s="0" t="n">
        <f aca="false">INDEX('LUT Implementation'!$F$9:$F$136,C393)-INDEX('LUT Implementation'!$F$9:$F$136,C393+1)</f>
        <v>2627</v>
      </c>
      <c r="E393" s="0" t="n">
        <f aca="false">INDEX('LUT Implementation'!$C$9:$C$136,'Error plots'!C393)</f>
        <v>300</v>
      </c>
      <c r="F393" s="0" t="n">
        <f aca="false">TRUNC('LUT Implementation'!$C$4*(INDEX('LUT Implementation'!$F$9:$F$136,C393)-B393)/D393,0)</f>
        <v>-211</v>
      </c>
      <c r="G393" s="0" t="n">
        <f aca="false">E393+F393</f>
        <v>89</v>
      </c>
      <c r="H393" s="34" t="n">
        <f aca="false">Theory!$D$5/(SIN(RADIANS(Theory!$D$7*360*(('LUT Implementation'!$C$3*B393)/1000000000))))</f>
        <v>183.701936840238</v>
      </c>
      <c r="I393" s="43" t="n">
        <f aca="false">ABS(E393-H393)</f>
        <v>116.298063159762</v>
      </c>
      <c r="J393" s="43" t="n">
        <f aca="false">ABS(G393-H393)</f>
        <v>94.7019368402383</v>
      </c>
    </row>
    <row r="394" customFormat="false" ht="15" hidden="false" customHeight="false" outlineLevel="0" collapsed="false">
      <c r="B394" s="0" t="n">
        <f aca="false">B393-50</f>
        <v>44450</v>
      </c>
      <c r="C394" s="15" t="n">
        <f aca="false" t="array" ref="C394:C394">MATCH(MIN(ABS('LUT Implementation'!$F$9:$F$136-B394)),ABS('LUT Implementation'!$F$9:$F$136-B394),0)</f>
        <v>1</v>
      </c>
      <c r="D394" s="0" t="n">
        <f aca="false">INDEX('LUT Implementation'!$F$9:$F$136,C394)-INDEX('LUT Implementation'!$F$9:$F$136,C394+1)</f>
        <v>2627</v>
      </c>
      <c r="E394" s="0" t="n">
        <f aca="false">INDEX('LUT Implementation'!$C$9:$C$136,'Error plots'!C394)</f>
        <v>300</v>
      </c>
      <c r="F394" s="0" t="n">
        <f aca="false">TRUNC('LUT Implementation'!$C$4*(INDEX('LUT Implementation'!$F$9:$F$136,C394)-B394)/D394,0)</f>
        <v>-211</v>
      </c>
      <c r="G394" s="0" t="n">
        <f aca="false">E394+F394</f>
        <v>89</v>
      </c>
      <c r="H394" s="34" t="n">
        <f aca="false">Theory!$D$5/(SIN(RADIANS(Theory!$D$7*360*(('LUT Implementation'!$C$3*B394)/1000000000))))</f>
        <v>183.90489970288</v>
      </c>
      <c r="I394" s="43" t="n">
        <f aca="false">ABS(E394-H394)</f>
        <v>116.09510029712</v>
      </c>
      <c r="J394" s="43" t="n">
        <f aca="false">ABS(G394-H394)</f>
        <v>94.90489970288</v>
      </c>
    </row>
    <row r="395" customFormat="false" ht="15" hidden="false" customHeight="false" outlineLevel="0" collapsed="false">
      <c r="B395" s="0" t="n">
        <f aca="false">B394-50</f>
        <v>44400</v>
      </c>
      <c r="C395" s="15" t="n">
        <f aca="false" t="array" ref="C395:C395">MATCH(MIN(ABS('LUT Implementation'!$F$9:$F$136-B395)),ABS('LUT Implementation'!$F$9:$F$136-B395),0)</f>
        <v>1</v>
      </c>
      <c r="D395" s="0" t="n">
        <f aca="false">INDEX('LUT Implementation'!$F$9:$F$136,C395)-INDEX('LUT Implementation'!$F$9:$F$136,C395+1)</f>
        <v>2627</v>
      </c>
      <c r="E395" s="0" t="n">
        <f aca="false">INDEX('LUT Implementation'!$C$9:$C$136,'Error plots'!C395)</f>
        <v>300</v>
      </c>
      <c r="F395" s="0" t="n">
        <f aca="false">TRUNC('LUT Implementation'!$C$4*(INDEX('LUT Implementation'!$F$9:$F$136,C395)-B395)/D395,0)</f>
        <v>-210</v>
      </c>
      <c r="G395" s="0" t="n">
        <f aca="false">E395+F395</f>
        <v>90</v>
      </c>
      <c r="H395" s="34" t="n">
        <f aca="false">Theory!$D$5/(SIN(RADIANS(Theory!$D$7*360*(('LUT Implementation'!$C$3*B395)/1000000000))))</f>
        <v>184.108323929281</v>
      </c>
      <c r="I395" s="43" t="n">
        <f aca="false">ABS(E395-H395)</f>
        <v>115.891676070719</v>
      </c>
      <c r="J395" s="43" t="n">
        <f aca="false">ABS(G395-H395)</f>
        <v>94.1083239292809</v>
      </c>
    </row>
    <row r="396" customFormat="false" ht="15" hidden="false" customHeight="false" outlineLevel="0" collapsed="false">
      <c r="B396" s="0" t="n">
        <f aca="false">B395-50</f>
        <v>44350</v>
      </c>
      <c r="C396" s="15" t="n">
        <f aca="false" t="array" ref="C396:C396">MATCH(MIN(ABS('LUT Implementation'!$F$9:$F$136-B396)),ABS('LUT Implementation'!$F$9:$F$136-B396),0)</f>
        <v>1</v>
      </c>
      <c r="D396" s="0" t="n">
        <f aca="false">INDEX('LUT Implementation'!$F$9:$F$136,C396)-INDEX('LUT Implementation'!$F$9:$F$136,C396+1)</f>
        <v>2627</v>
      </c>
      <c r="E396" s="0" t="n">
        <f aca="false">INDEX('LUT Implementation'!$C$9:$C$136,'Error plots'!C396)</f>
        <v>300</v>
      </c>
      <c r="F396" s="0" t="n">
        <f aca="false">TRUNC('LUT Implementation'!$C$4*(INDEX('LUT Implementation'!$F$9:$F$136,C396)-B396)/D396,0)</f>
        <v>-210</v>
      </c>
      <c r="G396" s="0" t="n">
        <f aca="false">E396+F396</f>
        <v>90</v>
      </c>
      <c r="H396" s="34" t="n">
        <f aca="false">Theory!$D$5/(SIN(RADIANS(Theory!$D$7*360*(('LUT Implementation'!$C$3*B396)/1000000000))))</f>
        <v>184.312211079508</v>
      </c>
      <c r="I396" s="43" t="n">
        <f aca="false">ABS(E396-H396)</f>
        <v>115.687788920492</v>
      </c>
      <c r="J396" s="43" t="n">
        <f aca="false">ABS(G396-H396)</f>
        <v>94.3122110795082</v>
      </c>
    </row>
    <row r="397" customFormat="false" ht="15" hidden="false" customHeight="false" outlineLevel="0" collapsed="false">
      <c r="B397" s="0" t="n">
        <f aca="false">B396-50</f>
        <v>44300</v>
      </c>
      <c r="C397" s="15" t="n">
        <f aca="false" t="array" ref="C397:C397">MATCH(MIN(ABS('LUT Implementation'!$F$9:$F$136-B397)),ABS('LUT Implementation'!$F$9:$F$136-B397),0)</f>
        <v>1</v>
      </c>
      <c r="D397" s="0" t="n">
        <f aca="false">INDEX('LUT Implementation'!$F$9:$F$136,C397)-INDEX('LUT Implementation'!$F$9:$F$136,C397+1)</f>
        <v>2627</v>
      </c>
      <c r="E397" s="0" t="n">
        <f aca="false">INDEX('LUT Implementation'!$C$9:$C$136,'Error plots'!C397)</f>
        <v>300</v>
      </c>
      <c r="F397" s="0" t="n">
        <f aca="false">TRUNC('LUT Implementation'!$C$4*(INDEX('LUT Implementation'!$F$9:$F$136,C397)-B397)/D397,0)</f>
        <v>-209</v>
      </c>
      <c r="G397" s="0" t="n">
        <f aca="false">E397+F397</f>
        <v>91</v>
      </c>
      <c r="H397" s="34" t="n">
        <f aca="false">Theory!$D$5/(SIN(RADIANS(Theory!$D$7*360*(('LUT Implementation'!$C$3*B397)/1000000000))))</f>
        <v>184.516562720672</v>
      </c>
      <c r="I397" s="43" t="n">
        <f aca="false">ABS(E397-H397)</f>
        <v>115.483437279328</v>
      </c>
      <c r="J397" s="43" t="n">
        <f aca="false">ABS(G397-H397)</f>
        <v>93.5165627206724</v>
      </c>
    </row>
    <row r="398" customFormat="false" ht="15" hidden="false" customHeight="false" outlineLevel="0" collapsed="false">
      <c r="B398" s="0" t="n">
        <f aca="false">B397-50</f>
        <v>44250</v>
      </c>
      <c r="C398" s="15" t="n">
        <f aca="false" t="array" ref="C398:C398">MATCH(MIN(ABS('LUT Implementation'!$F$9:$F$136-B398)),ABS('LUT Implementation'!$F$9:$F$136-B398),0)</f>
        <v>1</v>
      </c>
      <c r="D398" s="0" t="n">
        <f aca="false">INDEX('LUT Implementation'!$F$9:$F$136,C398)-INDEX('LUT Implementation'!$F$9:$F$136,C398+1)</f>
        <v>2627</v>
      </c>
      <c r="E398" s="0" t="n">
        <f aca="false">INDEX('LUT Implementation'!$C$9:$C$136,'Error plots'!C398)</f>
        <v>300</v>
      </c>
      <c r="F398" s="0" t="n">
        <f aca="false">TRUNC('LUT Implementation'!$C$4*(INDEX('LUT Implementation'!$F$9:$F$136,C398)-B398)/D398,0)</f>
        <v>-208</v>
      </c>
      <c r="G398" s="0" t="n">
        <f aca="false">E398+F398</f>
        <v>92</v>
      </c>
      <c r="H398" s="34" t="n">
        <f aca="false">Theory!$D$5/(SIN(RADIANS(Theory!$D$7*360*(('LUT Implementation'!$C$3*B398)/1000000000))))</f>
        <v>184.721380426968</v>
      </c>
      <c r="I398" s="43" t="n">
        <f aca="false">ABS(E398-H398)</f>
        <v>115.278619573032</v>
      </c>
      <c r="J398" s="43" t="n">
        <f aca="false">ABS(G398-H398)</f>
        <v>92.7213804269677</v>
      </c>
    </row>
    <row r="399" customFormat="false" ht="15" hidden="false" customHeight="false" outlineLevel="0" collapsed="false">
      <c r="B399" s="0" t="n">
        <f aca="false">B398-50</f>
        <v>44200</v>
      </c>
      <c r="C399" s="15" t="n">
        <f aca="false" t="array" ref="C399:C399">MATCH(MIN(ABS('LUT Implementation'!$F$9:$F$136-B399)),ABS('LUT Implementation'!$F$9:$F$136-B399),0)</f>
        <v>1</v>
      </c>
      <c r="D399" s="0" t="n">
        <f aca="false">INDEX('LUT Implementation'!$F$9:$F$136,C399)-INDEX('LUT Implementation'!$F$9:$F$136,C399+1)</f>
        <v>2627</v>
      </c>
      <c r="E399" s="0" t="n">
        <f aca="false">INDEX('LUT Implementation'!$C$9:$C$136,'Error plots'!C399)</f>
        <v>300</v>
      </c>
      <c r="F399" s="0" t="n">
        <f aca="false">TRUNC('LUT Implementation'!$C$4*(INDEX('LUT Implementation'!$F$9:$F$136,C399)-B399)/D399,0)</f>
        <v>-208</v>
      </c>
      <c r="G399" s="0" t="n">
        <f aca="false">E399+F399</f>
        <v>92</v>
      </c>
      <c r="H399" s="34" t="n">
        <f aca="false">Theory!$D$5/(SIN(RADIANS(Theory!$D$7*360*(('LUT Implementation'!$C$3*B399)/1000000000))))</f>
        <v>184.926665779712</v>
      </c>
      <c r="I399" s="43" t="n">
        <f aca="false">ABS(E399-H399)</f>
        <v>115.073334220288</v>
      </c>
      <c r="J399" s="43" t="n">
        <f aca="false">ABS(G399-H399)</f>
        <v>92.9266657797116</v>
      </c>
    </row>
    <row r="400" customFormat="false" ht="15" hidden="false" customHeight="false" outlineLevel="0" collapsed="false">
      <c r="B400" s="0" t="n">
        <f aca="false">B399-50</f>
        <v>44150</v>
      </c>
      <c r="C400" s="15" t="n">
        <f aca="false" t="array" ref="C400:C400">MATCH(MIN(ABS('LUT Implementation'!$F$9:$F$136-B400)),ABS('LUT Implementation'!$F$9:$F$136-B400),0)</f>
        <v>1</v>
      </c>
      <c r="D400" s="0" t="n">
        <f aca="false">INDEX('LUT Implementation'!$F$9:$F$136,C400)-INDEX('LUT Implementation'!$F$9:$F$136,C400+1)</f>
        <v>2627</v>
      </c>
      <c r="E400" s="0" t="n">
        <f aca="false">INDEX('LUT Implementation'!$C$9:$C$136,'Error plots'!C400)</f>
        <v>300</v>
      </c>
      <c r="F400" s="0" t="n">
        <f aca="false">TRUNC('LUT Implementation'!$C$4*(INDEX('LUT Implementation'!$F$9:$F$136,C400)-B400)/D400,0)</f>
        <v>-207</v>
      </c>
      <c r="G400" s="0" t="n">
        <f aca="false">E400+F400</f>
        <v>93</v>
      </c>
      <c r="H400" s="34" t="n">
        <f aca="false">Theory!$D$5/(SIN(RADIANS(Theory!$D$7*360*(('LUT Implementation'!$C$3*B400)/1000000000))))</f>
        <v>185.132420367385</v>
      </c>
      <c r="I400" s="43" t="n">
        <f aca="false">ABS(E400-H400)</f>
        <v>114.867579632615</v>
      </c>
      <c r="J400" s="43" t="n">
        <f aca="false">ABS(G400-H400)</f>
        <v>92.1324203673854</v>
      </c>
    </row>
    <row r="401" customFormat="false" ht="15" hidden="false" customHeight="false" outlineLevel="0" collapsed="false">
      <c r="B401" s="0" t="n">
        <f aca="false">B400-50</f>
        <v>44100</v>
      </c>
      <c r="C401" s="15" t="n">
        <f aca="false" t="array" ref="C401:C401">MATCH(MIN(ABS('LUT Implementation'!$F$9:$F$136-B401)),ABS('LUT Implementation'!$F$9:$F$136-B401),0)</f>
        <v>1</v>
      </c>
      <c r="D401" s="0" t="n">
        <f aca="false">INDEX('LUT Implementation'!$F$9:$F$136,C401)-INDEX('LUT Implementation'!$F$9:$F$136,C401+1)</f>
        <v>2627</v>
      </c>
      <c r="E401" s="0" t="n">
        <f aca="false">INDEX('LUT Implementation'!$C$9:$C$136,'Error plots'!C401)</f>
        <v>300</v>
      </c>
      <c r="F401" s="0" t="n">
        <f aca="false">TRUNC('LUT Implementation'!$C$4*(INDEX('LUT Implementation'!$F$9:$F$136,C401)-B401)/D401,0)</f>
        <v>-207</v>
      </c>
      <c r="G401" s="0" t="n">
        <f aca="false">E401+F401</f>
        <v>93</v>
      </c>
      <c r="H401" s="34" t="n">
        <f aca="false">Theory!$D$5/(SIN(RADIANS(Theory!$D$7*360*(('LUT Implementation'!$C$3*B401)/1000000000))))</f>
        <v>185.338645785675</v>
      </c>
      <c r="I401" s="43" t="n">
        <f aca="false">ABS(E401-H401)</f>
        <v>114.661354214325</v>
      </c>
      <c r="J401" s="43" t="n">
        <f aca="false">ABS(G401-H401)</f>
        <v>92.3386457856749</v>
      </c>
    </row>
    <row r="402" customFormat="false" ht="15" hidden="false" customHeight="false" outlineLevel="0" collapsed="false">
      <c r="B402" s="0" t="n">
        <f aca="false">B401-50</f>
        <v>44050</v>
      </c>
      <c r="C402" s="15" t="n">
        <f aca="false" t="array" ref="C402:C402">MATCH(MIN(ABS('LUT Implementation'!$F$9:$F$136-B402)),ABS('LUT Implementation'!$F$9:$F$136-B402),0)</f>
        <v>1</v>
      </c>
      <c r="D402" s="0" t="n">
        <f aca="false">INDEX('LUT Implementation'!$F$9:$F$136,C402)-INDEX('LUT Implementation'!$F$9:$F$136,C402+1)</f>
        <v>2627</v>
      </c>
      <c r="E402" s="0" t="n">
        <f aca="false">INDEX('LUT Implementation'!$C$9:$C$136,'Error plots'!C402)</f>
        <v>300</v>
      </c>
      <c r="F402" s="0" t="n">
        <f aca="false">TRUNC('LUT Implementation'!$C$4*(INDEX('LUT Implementation'!$F$9:$F$136,C402)-B402)/D402,0)</f>
        <v>-206</v>
      </c>
      <c r="G402" s="0" t="n">
        <f aca="false">E402+F402</f>
        <v>94</v>
      </c>
      <c r="H402" s="34" t="n">
        <f aca="false">Theory!$D$5/(SIN(RADIANS(Theory!$D$7*360*(('LUT Implementation'!$C$3*B402)/1000000000))))</f>
        <v>185.545343637511</v>
      </c>
      <c r="I402" s="43" t="n">
        <f aca="false">ABS(E402-H402)</f>
        <v>114.454656362489</v>
      </c>
      <c r="J402" s="43" t="n">
        <f aca="false">ABS(G402-H402)</f>
        <v>91.545343637511</v>
      </c>
    </row>
    <row r="403" customFormat="false" ht="15" hidden="false" customHeight="false" outlineLevel="0" collapsed="false">
      <c r="B403" s="0" t="n">
        <f aca="false">B402-50</f>
        <v>44000</v>
      </c>
      <c r="C403" s="15" t="n">
        <f aca="false" t="array" ref="C403:C403">MATCH(MIN(ABS('LUT Implementation'!$F$9:$F$136-B403)),ABS('LUT Implementation'!$F$9:$F$136-B403),0)</f>
        <v>1</v>
      </c>
      <c r="D403" s="0" t="n">
        <f aca="false">INDEX('LUT Implementation'!$F$9:$F$136,C403)-INDEX('LUT Implementation'!$F$9:$F$136,C403+1)</f>
        <v>2627</v>
      </c>
      <c r="E403" s="0" t="n">
        <f aca="false">INDEX('LUT Implementation'!$C$9:$C$136,'Error plots'!C403)</f>
        <v>300</v>
      </c>
      <c r="F403" s="0" t="n">
        <f aca="false">TRUNC('LUT Implementation'!$C$4*(INDEX('LUT Implementation'!$F$9:$F$136,C403)-B403)/D403,0)</f>
        <v>-205</v>
      </c>
      <c r="G403" s="0" t="n">
        <f aca="false">E403+F403</f>
        <v>95</v>
      </c>
      <c r="H403" s="34" t="n">
        <f aca="false">Theory!$D$5/(SIN(RADIANS(Theory!$D$7*360*(('LUT Implementation'!$C$3*B403)/1000000000))))</f>
        <v>185.752515533111</v>
      </c>
      <c r="I403" s="43" t="n">
        <f aca="false">ABS(E403-H403)</f>
        <v>114.247484466889</v>
      </c>
      <c r="J403" s="43" t="n">
        <f aca="false">ABS(G403-H403)</f>
        <v>90.7525155331115</v>
      </c>
    </row>
    <row r="404" customFormat="false" ht="15" hidden="false" customHeight="false" outlineLevel="0" collapsed="false">
      <c r="B404" s="0" t="n">
        <f aca="false">B403-50</f>
        <v>43950</v>
      </c>
      <c r="C404" s="15" t="n">
        <f aca="false" t="array" ref="C404:C404">MATCH(MIN(ABS('LUT Implementation'!$F$9:$F$136-B404)),ABS('LUT Implementation'!$F$9:$F$136-B404),0)</f>
        <v>1</v>
      </c>
      <c r="D404" s="0" t="n">
        <f aca="false">INDEX('LUT Implementation'!$F$9:$F$136,C404)-INDEX('LUT Implementation'!$F$9:$F$136,C404+1)</f>
        <v>2627</v>
      </c>
      <c r="E404" s="0" t="n">
        <f aca="false">INDEX('LUT Implementation'!$C$9:$C$136,'Error plots'!C404)</f>
        <v>300</v>
      </c>
      <c r="F404" s="0" t="n">
        <f aca="false">TRUNC('LUT Implementation'!$C$4*(INDEX('LUT Implementation'!$F$9:$F$136,C404)-B404)/D404,0)</f>
        <v>-205</v>
      </c>
      <c r="G404" s="0" t="n">
        <f aca="false">E404+F404</f>
        <v>95</v>
      </c>
      <c r="H404" s="34" t="n">
        <f aca="false">Theory!$D$5/(SIN(RADIANS(Theory!$D$7*360*(('LUT Implementation'!$C$3*B404)/1000000000))))</f>
        <v>185.960163090022</v>
      </c>
      <c r="I404" s="43" t="n">
        <f aca="false">ABS(E404-H404)</f>
        <v>114.039836909978</v>
      </c>
      <c r="J404" s="43" t="n">
        <f aca="false">ABS(G404-H404)</f>
        <v>90.9601630900217</v>
      </c>
    </row>
    <row r="405" customFormat="false" ht="15" hidden="false" customHeight="false" outlineLevel="0" collapsed="false">
      <c r="B405" s="0" t="n">
        <f aca="false">B404-50</f>
        <v>43900</v>
      </c>
      <c r="C405" s="15" t="n">
        <f aca="false" t="array" ref="C405:C405">MATCH(MIN(ABS('LUT Implementation'!$F$9:$F$136-B405)),ABS('LUT Implementation'!$F$9:$F$136-B405),0)</f>
        <v>1</v>
      </c>
      <c r="D405" s="0" t="n">
        <f aca="false">INDEX('LUT Implementation'!$F$9:$F$136,C405)-INDEX('LUT Implementation'!$F$9:$F$136,C405+1)</f>
        <v>2627</v>
      </c>
      <c r="E405" s="0" t="n">
        <f aca="false">INDEX('LUT Implementation'!$C$9:$C$136,'Error plots'!C405)</f>
        <v>300</v>
      </c>
      <c r="F405" s="0" t="n">
        <f aca="false">TRUNC('LUT Implementation'!$C$4*(INDEX('LUT Implementation'!$F$9:$F$136,C405)-B405)/D405,0)</f>
        <v>-204</v>
      </c>
      <c r="G405" s="0" t="n">
        <f aca="false">E405+F405</f>
        <v>96</v>
      </c>
      <c r="H405" s="34" t="n">
        <f aca="false">Theory!$D$5/(SIN(RADIANS(Theory!$D$7*360*(('LUT Implementation'!$C$3*B405)/1000000000))))</f>
        <v>186.168287933157</v>
      </c>
      <c r="I405" s="43" t="n">
        <f aca="false">ABS(E405-H405)</f>
        <v>113.831712066843</v>
      </c>
      <c r="J405" s="43" t="n">
        <f aca="false">ABS(G405-H405)</f>
        <v>90.1682879331567</v>
      </c>
    </row>
    <row r="406" customFormat="false" ht="15" hidden="false" customHeight="false" outlineLevel="0" collapsed="false">
      <c r="B406" s="0" t="n">
        <f aca="false">B405-50</f>
        <v>43850</v>
      </c>
      <c r="C406" s="15" t="n">
        <f aca="false" t="array" ref="C406:C406">MATCH(MIN(ABS('LUT Implementation'!$F$9:$F$136-B406)),ABS('LUT Implementation'!$F$9:$F$136-B406),0)</f>
        <v>1</v>
      </c>
      <c r="D406" s="0" t="n">
        <f aca="false">INDEX('LUT Implementation'!$F$9:$F$136,C406)-INDEX('LUT Implementation'!$F$9:$F$136,C406+1)</f>
        <v>2627</v>
      </c>
      <c r="E406" s="0" t="n">
        <f aca="false">INDEX('LUT Implementation'!$C$9:$C$136,'Error plots'!C406)</f>
        <v>300</v>
      </c>
      <c r="F406" s="0" t="n">
        <f aca="false">TRUNC('LUT Implementation'!$C$4*(INDEX('LUT Implementation'!$F$9:$F$136,C406)-B406)/D406,0)</f>
        <v>-204</v>
      </c>
      <c r="G406" s="0" t="n">
        <f aca="false">E406+F406</f>
        <v>96</v>
      </c>
      <c r="H406" s="34" t="n">
        <f aca="false">Theory!$D$5/(SIN(RADIANS(Theory!$D$7*360*(('LUT Implementation'!$C$3*B406)/1000000000))))</f>
        <v>186.376891694843</v>
      </c>
      <c r="I406" s="43" t="n">
        <f aca="false">ABS(E406-H406)</f>
        <v>113.623108305157</v>
      </c>
      <c r="J406" s="43" t="n">
        <f aca="false">ABS(G406-H406)</f>
        <v>90.3768916948433</v>
      </c>
    </row>
    <row r="407" customFormat="false" ht="15" hidden="false" customHeight="false" outlineLevel="0" collapsed="false">
      <c r="B407" s="0" t="n">
        <f aca="false">B406-50</f>
        <v>43800</v>
      </c>
      <c r="C407" s="15" t="n">
        <f aca="false" t="array" ref="C407:C407">MATCH(MIN(ABS('LUT Implementation'!$F$9:$F$136-B407)),ABS('LUT Implementation'!$F$9:$F$136-B407),0)</f>
        <v>1</v>
      </c>
      <c r="D407" s="0" t="n">
        <f aca="false">INDEX('LUT Implementation'!$F$9:$F$136,C407)-INDEX('LUT Implementation'!$F$9:$F$136,C407+1)</f>
        <v>2627</v>
      </c>
      <c r="E407" s="0" t="n">
        <f aca="false">INDEX('LUT Implementation'!$C$9:$C$136,'Error plots'!C407)</f>
        <v>300</v>
      </c>
      <c r="F407" s="0" t="n">
        <f aca="false">TRUNC('LUT Implementation'!$C$4*(INDEX('LUT Implementation'!$F$9:$F$136,C407)-B407)/D407,0)</f>
        <v>-203</v>
      </c>
      <c r="G407" s="0" t="n">
        <f aca="false">E407+F407</f>
        <v>97</v>
      </c>
      <c r="H407" s="34" t="n">
        <f aca="false">Theory!$D$5/(SIN(RADIANS(Theory!$D$7*360*(('LUT Implementation'!$C$3*B407)/1000000000))))</f>
        <v>186.585976014862</v>
      </c>
      <c r="I407" s="43" t="n">
        <f aca="false">ABS(E407-H407)</f>
        <v>113.414023985138</v>
      </c>
      <c r="J407" s="43" t="n">
        <f aca="false">ABS(G407-H407)</f>
        <v>89.5859760148622</v>
      </c>
    </row>
    <row r="408" customFormat="false" ht="15" hidden="false" customHeight="false" outlineLevel="0" collapsed="false">
      <c r="B408" s="0" t="n">
        <f aca="false">B407-50</f>
        <v>43750</v>
      </c>
      <c r="C408" s="15" t="n">
        <f aca="false" t="array" ref="C408:C408">MATCH(MIN(ABS('LUT Implementation'!$F$9:$F$136-B408)),ABS('LUT Implementation'!$F$9:$F$136-B408),0)</f>
        <v>1</v>
      </c>
      <c r="D408" s="0" t="n">
        <f aca="false">INDEX('LUT Implementation'!$F$9:$F$136,C408)-INDEX('LUT Implementation'!$F$9:$F$136,C408+1)</f>
        <v>2627</v>
      </c>
      <c r="E408" s="0" t="n">
        <f aca="false">INDEX('LUT Implementation'!$C$9:$C$136,'Error plots'!C408)</f>
        <v>300</v>
      </c>
      <c r="F408" s="0" t="n">
        <f aca="false">TRUNC('LUT Implementation'!$C$4*(INDEX('LUT Implementation'!$F$9:$F$136,C408)-B408)/D408,0)</f>
        <v>-202</v>
      </c>
      <c r="G408" s="0" t="n">
        <f aca="false">E408+F408</f>
        <v>98</v>
      </c>
      <c r="H408" s="34" t="n">
        <f aca="false">Theory!$D$5/(SIN(RADIANS(Theory!$D$7*360*(('LUT Implementation'!$C$3*B408)/1000000000))))</f>
        <v>186.795542540491</v>
      </c>
      <c r="I408" s="43" t="n">
        <f aca="false">ABS(E408-H408)</f>
        <v>113.204457459509</v>
      </c>
      <c r="J408" s="43" t="n">
        <f aca="false">ABS(G408-H408)</f>
        <v>88.7955425404908</v>
      </c>
    </row>
    <row r="409" customFormat="false" ht="15" hidden="false" customHeight="false" outlineLevel="0" collapsed="false">
      <c r="B409" s="0" t="n">
        <f aca="false">B408-50</f>
        <v>43700</v>
      </c>
      <c r="C409" s="15" t="n">
        <f aca="false" t="array" ref="C409:C409">MATCH(MIN(ABS('LUT Implementation'!$F$9:$F$136-B409)),ABS('LUT Implementation'!$F$9:$F$136-B409),0)</f>
        <v>1</v>
      </c>
      <c r="D409" s="0" t="n">
        <f aca="false">INDEX('LUT Implementation'!$F$9:$F$136,C409)-INDEX('LUT Implementation'!$F$9:$F$136,C409+1)</f>
        <v>2627</v>
      </c>
      <c r="E409" s="0" t="n">
        <f aca="false">INDEX('LUT Implementation'!$C$9:$C$136,'Error plots'!C409)</f>
        <v>300</v>
      </c>
      <c r="F409" s="0" t="n">
        <f aca="false">TRUNC('LUT Implementation'!$C$4*(INDEX('LUT Implementation'!$F$9:$F$136,C409)-B409)/D409,0)</f>
        <v>-202</v>
      </c>
      <c r="G409" s="0" t="n">
        <f aca="false">E409+F409</f>
        <v>98</v>
      </c>
      <c r="H409" s="34" t="n">
        <f aca="false">Theory!$D$5/(SIN(RADIANS(Theory!$D$7*360*(('LUT Implementation'!$C$3*B409)/1000000000))))</f>
        <v>187.005592926546</v>
      </c>
      <c r="I409" s="43" t="n">
        <f aca="false">ABS(E409-H409)</f>
        <v>112.994407073454</v>
      </c>
      <c r="J409" s="43" t="n">
        <f aca="false">ABS(G409-H409)</f>
        <v>89.0055929265457</v>
      </c>
    </row>
    <row r="410" customFormat="false" ht="15" hidden="false" customHeight="false" outlineLevel="0" collapsed="false">
      <c r="B410" s="0" t="n">
        <f aca="false">B409-50</f>
        <v>43650</v>
      </c>
      <c r="C410" s="15" t="n">
        <f aca="false" t="array" ref="C410:C410">MATCH(MIN(ABS('LUT Implementation'!$F$9:$F$136-B410)),ABS('LUT Implementation'!$F$9:$F$136-B410),0)</f>
        <v>1</v>
      </c>
      <c r="D410" s="0" t="n">
        <f aca="false">INDEX('LUT Implementation'!$F$9:$F$136,C410)-INDEX('LUT Implementation'!$F$9:$F$136,C410+1)</f>
        <v>2627</v>
      </c>
      <c r="E410" s="0" t="n">
        <f aca="false">INDEX('LUT Implementation'!$C$9:$C$136,'Error plots'!C410)</f>
        <v>300</v>
      </c>
      <c r="F410" s="0" t="n">
        <f aca="false">TRUNC('LUT Implementation'!$C$4*(INDEX('LUT Implementation'!$F$9:$F$136,C410)-B410)/D410,0)</f>
        <v>-201</v>
      </c>
      <c r="G410" s="0" t="n">
        <f aca="false">E410+F410</f>
        <v>99</v>
      </c>
      <c r="H410" s="34" t="n">
        <f aca="false">Theory!$D$5/(SIN(RADIANS(Theory!$D$7*360*(('LUT Implementation'!$C$3*B410)/1000000000))))</f>
        <v>187.216128835426</v>
      </c>
      <c r="I410" s="43" t="n">
        <f aca="false">ABS(E410-H410)</f>
        <v>112.783871164574</v>
      </c>
      <c r="J410" s="43" t="n">
        <f aca="false">ABS(G410-H410)</f>
        <v>88.2161288354264</v>
      </c>
    </row>
    <row r="411" customFormat="false" ht="15" hidden="false" customHeight="false" outlineLevel="0" collapsed="false">
      <c r="B411" s="0" t="n">
        <f aca="false">B410-50</f>
        <v>43600</v>
      </c>
      <c r="C411" s="15" t="n">
        <f aca="false" t="array" ref="C411:C411">MATCH(MIN(ABS('LUT Implementation'!$F$9:$F$136-B411)),ABS('LUT Implementation'!$F$9:$F$136-B411),0)</f>
        <v>1</v>
      </c>
      <c r="D411" s="0" t="n">
        <f aca="false">INDEX('LUT Implementation'!$F$9:$F$136,C411)-INDEX('LUT Implementation'!$F$9:$F$136,C411+1)</f>
        <v>2627</v>
      </c>
      <c r="E411" s="0" t="n">
        <f aca="false">INDEX('LUT Implementation'!$C$9:$C$136,'Error plots'!C411)</f>
        <v>300</v>
      </c>
      <c r="F411" s="0" t="n">
        <f aca="false">TRUNC('LUT Implementation'!$C$4*(INDEX('LUT Implementation'!$F$9:$F$136,C411)-B411)/D411,0)</f>
        <v>-201</v>
      </c>
      <c r="G411" s="0" t="n">
        <f aca="false">E411+F411</f>
        <v>99</v>
      </c>
      <c r="H411" s="34" t="n">
        <f aca="false">Theory!$D$5/(SIN(RADIANS(Theory!$D$7*360*(('LUT Implementation'!$C$3*B411)/1000000000))))</f>
        <v>187.427151937158</v>
      </c>
      <c r="I411" s="43" t="n">
        <f aca="false">ABS(E411-H411)</f>
        <v>112.572848062842</v>
      </c>
      <c r="J411" s="43" t="n">
        <f aca="false">ABS(G411-H411)</f>
        <v>88.4271519371582</v>
      </c>
    </row>
    <row r="412" customFormat="false" ht="15" hidden="false" customHeight="false" outlineLevel="0" collapsed="false">
      <c r="B412" s="0" t="n">
        <f aca="false">B411-50</f>
        <v>43550</v>
      </c>
      <c r="C412" s="15" t="n">
        <f aca="false" t="array" ref="C412:C412">MATCH(MIN(ABS('LUT Implementation'!$F$9:$F$136-B412)),ABS('LUT Implementation'!$F$9:$F$136-B412),0)</f>
        <v>1</v>
      </c>
      <c r="D412" s="0" t="n">
        <f aca="false">INDEX('LUT Implementation'!$F$9:$F$136,C412)-INDEX('LUT Implementation'!$F$9:$F$136,C412+1)</f>
        <v>2627</v>
      </c>
      <c r="E412" s="0" t="n">
        <f aca="false">INDEX('LUT Implementation'!$C$9:$C$136,'Error plots'!C412)</f>
        <v>300</v>
      </c>
      <c r="F412" s="0" t="n">
        <f aca="false">TRUNC('LUT Implementation'!$C$4*(INDEX('LUT Implementation'!$F$9:$F$136,C412)-B412)/D412,0)</f>
        <v>-200</v>
      </c>
      <c r="G412" s="0" t="n">
        <f aca="false">E412+F412</f>
        <v>100</v>
      </c>
      <c r="H412" s="34" t="n">
        <f aca="false">Theory!$D$5/(SIN(RADIANS(Theory!$D$7*360*(('LUT Implementation'!$C$3*B412)/1000000000))))</f>
        <v>187.638663909437</v>
      </c>
      <c r="I412" s="43" t="n">
        <f aca="false">ABS(E412-H412)</f>
        <v>112.361336090563</v>
      </c>
      <c r="J412" s="43" t="n">
        <f aca="false">ABS(G412-H412)</f>
        <v>87.6386639094367</v>
      </c>
    </row>
    <row r="413" customFormat="false" ht="15" hidden="false" customHeight="false" outlineLevel="0" collapsed="false">
      <c r="B413" s="0" t="n">
        <f aca="false">B412-50</f>
        <v>43500</v>
      </c>
      <c r="C413" s="15" t="n">
        <f aca="false" t="array" ref="C413:C413">MATCH(MIN(ABS('LUT Implementation'!$F$9:$F$136-B413)),ABS('LUT Implementation'!$F$9:$F$136-B413),0)</f>
        <v>1</v>
      </c>
      <c r="D413" s="0" t="n">
        <f aca="false">INDEX('LUT Implementation'!$F$9:$F$136,C413)-INDEX('LUT Implementation'!$F$9:$F$136,C413+1)</f>
        <v>2627</v>
      </c>
      <c r="E413" s="0" t="n">
        <f aca="false">INDEX('LUT Implementation'!$C$9:$C$136,'Error plots'!C413)</f>
        <v>300</v>
      </c>
      <c r="F413" s="0" t="n">
        <f aca="false">TRUNC('LUT Implementation'!$C$4*(INDEX('LUT Implementation'!$F$9:$F$136,C413)-B413)/D413,0)</f>
        <v>-199</v>
      </c>
      <c r="G413" s="0" t="n">
        <f aca="false">E413+F413</f>
        <v>101</v>
      </c>
      <c r="H413" s="34" t="n">
        <f aca="false">Theory!$D$5/(SIN(RADIANS(Theory!$D$7*360*(('LUT Implementation'!$C$3*B413)/1000000000))))</f>
        <v>187.850666437671</v>
      </c>
      <c r="I413" s="43" t="n">
        <f aca="false">ABS(E413-H413)</f>
        <v>112.149333562329</v>
      </c>
      <c r="J413" s="43" t="n">
        <f aca="false">ABS(G413-H413)</f>
        <v>86.8506664376712</v>
      </c>
    </row>
    <row r="414" customFormat="false" ht="15" hidden="false" customHeight="false" outlineLevel="0" collapsed="false">
      <c r="B414" s="0" t="n">
        <f aca="false">B413-50</f>
        <v>43450</v>
      </c>
      <c r="C414" s="15" t="n">
        <f aca="false" t="array" ref="C414:C414">MATCH(MIN(ABS('LUT Implementation'!$F$9:$F$136-B414)),ABS('LUT Implementation'!$F$9:$F$136-B414),0)</f>
        <v>1</v>
      </c>
      <c r="D414" s="0" t="n">
        <f aca="false">INDEX('LUT Implementation'!$F$9:$F$136,C414)-INDEX('LUT Implementation'!$F$9:$F$136,C414+1)</f>
        <v>2627</v>
      </c>
      <c r="E414" s="0" t="n">
        <f aca="false">INDEX('LUT Implementation'!$C$9:$C$136,'Error plots'!C414)</f>
        <v>300</v>
      </c>
      <c r="F414" s="0" t="n">
        <f aca="false">TRUNC('LUT Implementation'!$C$4*(INDEX('LUT Implementation'!$F$9:$F$136,C414)-B414)/D414,0)</f>
        <v>-199</v>
      </c>
      <c r="G414" s="0" t="n">
        <f aca="false">E414+F414</f>
        <v>101</v>
      </c>
      <c r="H414" s="34" t="n">
        <f aca="false">Theory!$D$5/(SIN(RADIANS(Theory!$D$7*360*(('LUT Implementation'!$C$3*B414)/1000000000))))</f>
        <v>188.063161215029</v>
      </c>
      <c r="I414" s="43" t="n">
        <f aca="false">ABS(E414-H414)</f>
        <v>111.936838784971</v>
      </c>
      <c r="J414" s="43" t="n">
        <f aca="false">ABS(G414-H414)</f>
        <v>87.0631612150292</v>
      </c>
    </row>
    <row r="415" customFormat="false" ht="15" hidden="false" customHeight="false" outlineLevel="0" collapsed="false">
      <c r="B415" s="0" t="n">
        <f aca="false">B414-50</f>
        <v>43400</v>
      </c>
      <c r="C415" s="15" t="n">
        <f aca="false" t="array" ref="C415:C415">MATCH(MIN(ABS('LUT Implementation'!$F$9:$F$136-B415)),ABS('LUT Implementation'!$F$9:$F$136-B415),0)</f>
        <v>1</v>
      </c>
      <c r="D415" s="0" t="n">
        <f aca="false">INDEX('LUT Implementation'!$F$9:$F$136,C415)-INDEX('LUT Implementation'!$F$9:$F$136,C415+1)</f>
        <v>2627</v>
      </c>
      <c r="E415" s="0" t="n">
        <f aca="false">INDEX('LUT Implementation'!$C$9:$C$136,'Error plots'!C415)</f>
        <v>300</v>
      </c>
      <c r="F415" s="0" t="n">
        <f aca="false">TRUNC('LUT Implementation'!$C$4*(INDEX('LUT Implementation'!$F$9:$F$136,C415)-B415)/D415,0)</f>
        <v>-198</v>
      </c>
      <c r="G415" s="0" t="n">
        <f aca="false">E415+F415</f>
        <v>102</v>
      </c>
      <c r="H415" s="34" t="n">
        <f aca="false">Theory!$D$5/(SIN(RADIANS(Theory!$D$7*360*(('LUT Implementation'!$C$3*B415)/1000000000))))</f>
        <v>188.276149942482</v>
      </c>
      <c r="I415" s="43" t="n">
        <f aca="false">ABS(E415-H415)</f>
        <v>111.723850057518</v>
      </c>
      <c r="J415" s="43" t="n">
        <f aca="false">ABS(G415-H415)</f>
        <v>86.2761499424816</v>
      </c>
    </row>
    <row r="416" customFormat="false" ht="15" hidden="false" customHeight="false" outlineLevel="0" collapsed="false">
      <c r="B416" s="0" t="n">
        <f aca="false">B415-50</f>
        <v>43350</v>
      </c>
      <c r="C416" s="15" t="n">
        <f aca="false" t="array" ref="C416:C416">MATCH(MIN(ABS('LUT Implementation'!$F$9:$F$136-B416)),ABS('LUT Implementation'!$F$9:$F$136-B416),0)</f>
        <v>1</v>
      </c>
      <c r="D416" s="0" t="n">
        <f aca="false">INDEX('LUT Implementation'!$F$9:$F$136,C416)-INDEX('LUT Implementation'!$F$9:$F$136,C416+1)</f>
        <v>2627</v>
      </c>
      <c r="E416" s="0" t="n">
        <f aca="false">INDEX('LUT Implementation'!$C$9:$C$136,'Error plots'!C416)</f>
        <v>300</v>
      </c>
      <c r="F416" s="0" t="n">
        <f aca="false">TRUNC('LUT Implementation'!$C$4*(INDEX('LUT Implementation'!$F$9:$F$136,C416)-B416)/D416,0)</f>
        <v>-197</v>
      </c>
      <c r="G416" s="0" t="n">
        <f aca="false">E416+F416</f>
        <v>103</v>
      </c>
      <c r="H416" s="34" t="n">
        <f aca="false">Theory!$D$5/(SIN(RADIANS(Theory!$D$7*360*(('LUT Implementation'!$C$3*B416)/1000000000))))</f>
        <v>188.489634328847</v>
      </c>
      <c r="I416" s="43" t="n">
        <f aca="false">ABS(E416-H416)</f>
        <v>111.510365671153</v>
      </c>
      <c r="J416" s="43" t="n">
        <f aca="false">ABS(G416-H416)</f>
        <v>85.4896343288472</v>
      </c>
    </row>
    <row r="417" customFormat="false" ht="15" hidden="false" customHeight="false" outlineLevel="0" collapsed="false">
      <c r="B417" s="0" t="n">
        <f aca="false">B416-50</f>
        <v>43300</v>
      </c>
      <c r="C417" s="15" t="n">
        <f aca="false" t="array" ref="C417:C417">MATCH(MIN(ABS('LUT Implementation'!$F$9:$F$136-B417)),ABS('LUT Implementation'!$F$9:$F$136-B417),0)</f>
        <v>1</v>
      </c>
      <c r="D417" s="0" t="n">
        <f aca="false">INDEX('LUT Implementation'!$F$9:$F$136,C417)-INDEX('LUT Implementation'!$F$9:$F$136,C417+1)</f>
        <v>2627</v>
      </c>
      <c r="E417" s="0" t="n">
        <f aca="false">INDEX('LUT Implementation'!$C$9:$C$136,'Error plots'!C417)</f>
        <v>300</v>
      </c>
      <c r="F417" s="0" t="n">
        <f aca="false">TRUNC('LUT Implementation'!$C$4*(INDEX('LUT Implementation'!$F$9:$F$136,C417)-B417)/D417,0)</f>
        <v>-197</v>
      </c>
      <c r="G417" s="0" t="n">
        <f aca="false">E417+F417</f>
        <v>103</v>
      </c>
      <c r="H417" s="34" t="n">
        <f aca="false">Theory!$D$5/(SIN(RADIANS(Theory!$D$7*360*(('LUT Implementation'!$C$3*B417)/1000000000))))</f>
        <v>188.703616090838</v>
      </c>
      <c r="I417" s="43" t="n">
        <f aca="false">ABS(E417-H417)</f>
        <v>111.296383909162</v>
      </c>
      <c r="J417" s="43" t="n">
        <f aca="false">ABS(G417-H417)</f>
        <v>85.703616090838</v>
      </c>
    </row>
    <row r="418" customFormat="false" ht="15" hidden="false" customHeight="false" outlineLevel="0" collapsed="false">
      <c r="B418" s="0" t="n">
        <f aca="false">B417-50</f>
        <v>43250</v>
      </c>
      <c r="C418" s="15" t="n">
        <f aca="false" t="array" ref="C418:C418">MATCH(MIN(ABS('LUT Implementation'!$F$9:$F$136-B418)),ABS('LUT Implementation'!$F$9:$F$136-B418),0)</f>
        <v>1</v>
      </c>
      <c r="D418" s="0" t="n">
        <f aca="false">INDEX('LUT Implementation'!$F$9:$F$136,C418)-INDEX('LUT Implementation'!$F$9:$F$136,C418+1)</f>
        <v>2627</v>
      </c>
      <c r="E418" s="0" t="n">
        <f aca="false">INDEX('LUT Implementation'!$C$9:$C$136,'Error plots'!C418)</f>
        <v>300</v>
      </c>
      <c r="F418" s="0" t="n">
        <f aca="false">TRUNC('LUT Implementation'!$C$4*(INDEX('LUT Implementation'!$F$9:$F$136,C418)-B418)/D418,0)</f>
        <v>-196</v>
      </c>
      <c r="G418" s="0" t="n">
        <f aca="false">E418+F418</f>
        <v>104</v>
      </c>
      <c r="H418" s="34" t="n">
        <f aca="false">Theory!$D$5/(SIN(RADIANS(Theory!$D$7*360*(('LUT Implementation'!$C$3*B418)/1000000000))))</f>
        <v>188.918096953105</v>
      </c>
      <c r="I418" s="43" t="n">
        <f aca="false">ABS(E418-H418)</f>
        <v>111.081903046895</v>
      </c>
      <c r="J418" s="43" t="n">
        <f aca="false">ABS(G418-H418)</f>
        <v>84.9180969531052</v>
      </c>
    </row>
    <row r="419" customFormat="false" ht="15" hidden="false" customHeight="false" outlineLevel="0" collapsed="false">
      <c r="B419" s="0" t="n">
        <f aca="false">B418-50</f>
        <v>43200</v>
      </c>
      <c r="C419" s="15" t="n">
        <f aca="false" t="array" ref="C419:C419">MATCH(MIN(ABS('LUT Implementation'!$F$9:$F$136-B419)),ABS('LUT Implementation'!$F$9:$F$136-B419),0)</f>
        <v>1</v>
      </c>
      <c r="D419" s="0" t="n">
        <f aca="false">INDEX('LUT Implementation'!$F$9:$F$136,C419)-INDEX('LUT Implementation'!$F$9:$F$136,C419+1)</f>
        <v>2627</v>
      </c>
      <c r="E419" s="0" t="n">
        <f aca="false">INDEX('LUT Implementation'!$C$9:$C$136,'Error plots'!C419)</f>
        <v>300</v>
      </c>
      <c r="F419" s="0" t="n">
        <f aca="false">TRUNC('LUT Implementation'!$C$4*(INDEX('LUT Implementation'!$F$9:$F$136,C419)-B419)/D419,0)</f>
        <v>-196</v>
      </c>
      <c r="G419" s="0" t="n">
        <f aca="false">E419+F419</f>
        <v>104</v>
      </c>
      <c r="H419" s="34" t="n">
        <f aca="false">Theory!$D$5/(SIN(RADIANS(Theory!$D$7*360*(('LUT Implementation'!$C$3*B419)/1000000000))))</f>
        <v>189.133078648285</v>
      </c>
      <c r="I419" s="43" t="n">
        <f aca="false">ABS(E419-H419)</f>
        <v>110.866921351715</v>
      </c>
      <c r="J419" s="43" t="n">
        <f aca="false">ABS(G419-H419)</f>
        <v>85.1330786482848</v>
      </c>
    </row>
    <row r="420" customFormat="false" ht="15" hidden="false" customHeight="false" outlineLevel="0" collapsed="false">
      <c r="B420" s="0" t="n">
        <f aca="false">B419-50</f>
        <v>43150</v>
      </c>
      <c r="C420" s="15" t="n">
        <f aca="false" t="array" ref="C420:C420">MATCH(MIN(ABS('LUT Implementation'!$F$9:$F$136-B420)),ABS('LUT Implementation'!$F$9:$F$136-B420),0)</f>
        <v>1</v>
      </c>
      <c r="D420" s="0" t="n">
        <f aca="false">INDEX('LUT Implementation'!$F$9:$F$136,C420)-INDEX('LUT Implementation'!$F$9:$F$136,C420+1)</f>
        <v>2627</v>
      </c>
      <c r="E420" s="0" t="n">
        <f aca="false">INDEX('LUT Implementation'!$C$9:$C$136,'Error plots'!C420)</f>
        <v>300</v>
      </c>
      <c r="F420" s="0" t="n">
        <f aca="false">TRUNC('LUT Implementation'!$C$4*(INDEX('LUT Implementation'!$F$9:$F$136,C420)-B420)/D420,0)</f>
        <v>-195</v>
      </c>
      <c r="G420" s="0" t="n">
        <f aca="false">E420+F420</f>
        <v>105</v>
      </c>
      <c r="H420" s="34" t="n">
        <f aca="false">Theory!$D$5/(SIN(RADIANS(Theory!$D$7*360*(('LUT Implementation'!$C$3*B420)/1000000000))))</f>
        <v>189.348562917044</v>
      </c>
      <c r="I420" s="43" t="n">
        <f aca="false">ABS(E420-H420)</f>
        <v>110.651437082956</v>
      </c>
      <c r="J420" s="43" t="n">
        <f aca="false">ABS(G420-H420)</f>
        <v>84.3485629170441</v>
      </c>
    </row>
    <row r="421" customFormat="false" ht="15" hidden="false" customHeight="false" outlineLevel="0" collapsed="false">
      <c r="B421" s="0" t="n">
        <f aca="false">B420-50</f>
        <v>43100</v>
      </c>
      <c r="C421" s="15" t="n">
        <f aca="false" t="array" ref="C421:C421">MATCH(MIN(ABS('LUT Implementation'!$F$9:$F$136-B421)),ABS('LUT Implementation'!$F$9:$F$136-B421),0)</f>
        <v>1</v>
      </c>
      <c r="D421" s="0" t="n">
        <f aca="false">INDEX('LUT Implementation'!$F$9:$F$136,C421)-INDEX('LUT Implementation'!$F$9:$F$136,C421+1)</f>
        <v>2627</v>
      </c>
      <c r="E421" s="0" t="n">
        <f aca="false">INDEX('LUT Implementation'!$C$9:$C$136,'Error plots'!C421)</f>
        <v>300</v>
      </c>
      <c r="F421" s="0" t="n">
        <f aca="false">TRUNC('LUT Implementation'!$C$4*(INDEX('LUT Implementation'!$F$9:$F$136,C421)-B421)/D421,0)</f>
        <v>-194</v>
      </c>
      <c r="G421" s="0" t="n">
        <f aca="false">E421+F421</f>
        <v>106</v>
      </c>
      <c r="H421" s="34" t="n">
        <f aca="false">Theory!$D$5/(SIN(RADIANS(Theory!$D$7*360*(('LUT Implementation'!$C$3*B421)/1000000000))))</f>
        <v>189.564551508128</v>
      </c>
      <c r="I421" s="43" t="n">
        <f aca="false">ABS(E421-H421)</f>
        <v>110.435448491872</v>
      </c>
      <c r="J421" s="43" t="n">
        <f aca="false">ABS(G421-H421)</f>
        <v>83.5645515081279</v>
      </c>
    </row>
    <row r="422" customFormat="false" ht="15" hidden="false" customHeight="false" outlineLevel="0" collapsed="false">
      <c r="B422" s="0" t="n">
        <f aca="false">B421-50</f>
        <v>43050</v>
      </c>
      <c r="C422" s="15" t="n">
        <f aca="false" t="array" ref="C422:C422">MATCH(MIN(ABS('LUT Implementation'!$F$9:$F$136-B422)),ABS('LUT Implementation'!$F$9:$F$136-B422),0)</f>
        <v>1</v>
      </c>
      <c r="D422" s="0" t="n">
        <f aca="false">INDEX('LUT Implementation'!$F$9:$F$136,C422)-INDEX('LUT Implementation'!$F$9:$F$136,C422+1)</f>
        <v>2627</v>
      </c>
      <c r="E422" s="0" t="n">
        <f aca="false">INDEX('LUT Implementation'!$C$9:$C$136,'Error plots'!C422)</f>
        <v>300</v>
      </c>
      <c r="F422" s="0" t="n">
        <f aca="false">TRUNC('LUT Implementation'!$C$4*(INDEX('LUT Implementation'!$F$9:$F$136,C422)-B422)/D422,0)</f>
        <v>-194</v>
      </c>
      <c r="G422" s="0" t="n">
        <f aca="false">E422+F422</f>
        <v>106</v>
      </c>
      <c r="H422" s="34" t="n">
        <f aca="false">Theory!$D$5/(SIN(RADIANS(Theory!$D$7*360*(('LUT Implementation'!$C$3*B422)/1000000000))))</f>
        <v>189.781046178406</v>
      </c>
      <c r="I422" s="43" t="n">
        <f aca="false">ABS(E422-H422)</f>
        <v>110.218953821594</v>
      </c>
      <c r="J422" s="43" t="n">
        <f aca="false">ABS(G422-H422)</f>
        <v>83.781046178406</v>
      </c>
    </row>
    <row r="423" customFormat="false" ht="15" hidden="false" customHeight="false" outlineLevel="0" collapsed="false">
      <c r="B423" s="0" t="n">
        <f aca="false">B422-50</f>
        <v>43000</v>
      </c>
      <c r="C423" s="15" t="n">
        <f aca="false" t="array" ref="C423:C423">MATCH(MIN(ABS('LUT Implementation'!$F$9:$F$136-B423)),ABS('LUT Implementation'!$F$9:$F$136-B423),0)</f>
        <v>1</v>
      </c>
      <c r="D423" s="0" t="n">
        <f aca="false">INDEX('LUT Implementation'!$F$9:$F$136,C423)-INDEX('LUT Implementation'!$F$9:$F$136,C423+1)</f>
        <v>2627</v>
      </c>
      <c r="E423" s="0" t="n">
        <f aca="false">INDEX('LUT Implementation'!$C$9:$C$136,'Error plots'!C423)</f>
        <v>300</v>
      </c>
      <c r="F423" s="0" t="n">
        <f aca="false">TRUNC('LUT Implementation'!$C$4*(INDEX('LUT Implementation'!$F$9:$F$136,C423)-B423)/D423,0)</f>
        <v>-193</v>
      </c>
      <c r="G423" s="0" t="n">
        <f aca="false">E423+F423</f>
        <v>107</v>
      </c>
      <c r="H423" s="34" t="n">
        <f aca="false">Theory!$D$5/(SIN(RADIANS(Theory!$D$7*360*(('LUT Implementation'!$C$3*B423)/1000000000))))</f>
        <v>189.99804869292</v>
      </c>
      <c r="I423" s="43" t="n">
        <f aca="false">ABS(E423-H423)</f>
        <v>110.00195130708</v>
      </c>
      <c r="J423" s="43" t="n">
        <f aca="false">ABS(G423-H423)</f>
        <v>82.99804869292</v>
      </c>
    </row>
    <row r="424" customFormat="false" ht="15" hidden="false" customHeight="false" outlineLevel="0" collapsed="false">
      <c r="B424" s="0" t="n">
        <f aca="false">B423-50</f>
        <v>42950</v>
      </c>
      <c r="C424" s="15" t="n">
        <f aca="false" t="array" ref="C424:C424">MATCH(MIN(ABS('LUT Implementation'!$F$9:$F$136-B424)),ABS('LUT Implementation'!$F$9:$F$136-B424),0)</f>
        <v>1</v>
      </c>
      <c r="D424" s="0" t="n">
        <f aca="false">INDEX('LUT Implementation'!$F$9:$F$136,C424)-INDEX('LUT Implementation'!$F$9:$F$136,C424+1)</f>
        <v>2627</v>
      </c>
      <c r="E424" s="0" t="n">
        <f aca="false">INDEX('LUT Implementation'!$C$9:$C$136,'Error plots'!C424)</f>
        <v>300</v>
      </c>
      <c r="F424" s="0" t="n">
        <f aca="false">TRUNC('LUT Implementation'!$C$4*(INDEX('LUT Implementation'!$F$9:$F$136,C424)-B424)/D424,0)</f>
        <v>-193</v>
      </c>
      <c r="G424" s="0" t="n">
        <f aca="false">E424+F424</f>
        <v>107</v>
      </c>
      <c r="H424" s="34" t="n">
        <f aca="false">Theory!$D$5/(SIN(RADIANS(Theory!$D$7*360*(('LUT Implementation'!$C$3*B424)/1000000000))))</f>
        <v>190.215560824931</v>
      </c>
      <c r="I424" s="43" t="n">
        <f aca="false">ABS(E424-H424)</f>
        <v>109.784439175069</v>
      </c>
      <c r="J424" s="43" t="n">
        <f aca="false">ABS(G424-H424)</f>
        <v>83.2155608249309</v>
      </c>
    </row>
    <row r="425" customFormat="false" ht="15" hidden="false" customHeight="false" outlineLevel="0" collapsed="false">
      <c r="B425" s="0" t="n">
        <f aca="false">B424-50</f>
        <v>42900</v>
      </c>
      <c r="C425" s="15" t="n">
        <f aca="false" t="array" ref="C425:C425">MATCH(MIN(ABS('LUT Implementation'!$F$9:$F$136-B425)),ABS('LUT Implementation'!$F$9:$F$136-B425),0)</f>
        <v>1</v>
      </c>
      <c r="D425" s="0" t="n">
        <f aca="false">INDEX('LUT Implementation'!$F$9:$F$136,C425)-INDEX('LUT Implementation'!$F$9:$F$136,C425+1)</f>
        <v>2627</v>
      </c>
      <c r="E425" s="0" t="n">
        <f aca="false">INDEX('LUT Implementation'!$C$9:$C$136,'Error plots'!C425)</f>
        <v>300</v>
      </c>
      <c r="F425" s="0" t="n">
        <f aca="false">TRUNC('LUT Implementation'!$C$4*(INDEX('LUT Implementation'!$F$9:$F$136,C425)-B425)/D425,0)</f>
        <v>-192</v>
      </c>
      <c r="G425" s="0" t="n">
        <f aca="false">E425+F425</f>
        <v>108</v>
      </c>
      <c r="H425" s="34" t="n">
        <f aca="false">Theory!$D$5/(SIN(RADIANS(Theory!$D$7*360*(('LUT Implementation'!$C$3*B425)/1000000000))))</f>
        <v>190.433584355967</v>
      </c>
      <c r="I425" s="43" t="n">
        <f aca="false">ABS(E425-H425)</f>
        <v>109.566415644033</v>
      </c>
      <c r="J425" s="43" t="n">
        <f aca="false">ABS(G425-H425)</f>
        <v>82.4335843559672</v>
      </c>
    </row>
    <row r="426" customFormat="false" ht="15" hidden="false" customHeight="false" outlineLevel="0" collapsed="false">
      <c r="B426" s="0" t="n">
        <f aca="false">B425-50</f>
        <v>42850</v>
      </c>
      <c r="C426" s="15" t="n">
        <f aca="false" t="array" ref="C426:C426">MATCH(MIN(ABS('LUT Implementation'!$F$9:$F$136-B426)),ABS('LUT Implementation'!$F$9:$F$136-B426),0)</f>
        <v>1</v>
      </c>
      <c r="D426" s="0" t="n">
        <f aca="false">INDEX('LUT Implementation'!$F$9:$F$136,C426)-INDEX('LUT Implementation'!$F$9:$F$136,C426+1)</f>
        <v>2627</v>
      </c>
      <c r="E426" s="0" t="n">
        <f aca="false">INDEX('LUT Implementation'!$C$9:$C$136,'Error plots'!C426)</f>
        <v>300</v>
      </c>
      <c r="F426" s="0" t="n">
        <f aca="false">TRUNC('LUT Implementation'!$C$4*(INDEX('LUT Implementation'!$F$9:$F$136,C426)-B426)/D426,0)</f>
        <v>-191</v>
      </c>
      <c r="G426" s="0" t="n">
        <f aca="false">E426+F426</f>
        <v>109</v>
      </c>
      <c r="H426" s="34" t="n">
        <f aca="false">Theory!$D$5/(SIN(RADIANS(Theory!$D$7*360*(('LUT Implementation'!$C$3*B426)/1000000000))))</f>
        <v>190.652121075873</v>
      </c>
      <c r="I426" s="43" t="n">
        <f aca="false">ABS(E426-H426)</f>
        <v>109.347878924127</v>
      </c>
      <c r="J426" s="43" t="n">
        <f aca="false">ABS(G426-H426)</f>
        <v>81.652121075873</v>
      </c>
    </row>
    <row r="427" customFormat="false" ht="15" hidden="false" customHeight="false" outlineLevel="0" collapsed="false">
      <c r="B427" s="0" t="n">
        <f aca="false">B426-50</f>
        <v>42800</v>
      </c>
      <c r="C427" s="15" t="n">
        <f aca="false" t="array" ref="C427:C427">MATCH(MIN(ABS('LUT Implementation'!$F$9:$F$136-B427)),ABS('LUT Implementation'!$F$9:$F$136-B427),0)</f>
        <v>1</v>
      </c>
      <c r="D427" s="0" t="n">
        <f aca="false">INDEX('LUT Implementation'!$F$9:$F$136,C427)-INDEX('LUT Implementation'!$F$9:$F$136,C427+1)</f>
        <v>2627</v>
      </c>
      <c r="E427" s="0" t="n">
        <f aca="false">INDEX('LUT Implementation'!$C$9:$C$136,'Error plots'!C427)</f>
        <v>300</v>
      </c>
      <c r="F427" s="0" t="n">
        <f aca="false">TRUNC('LUT Implementation'!$C$4*(INDEX('LUT Implementation'!$F$9:$F$136,C427)-B427)/D427,0)</f>
        <v>-191</v>
      </c>
      <c r="G427" s="0" t="n">
        <f aca="false">E427+F427</f>
        <v>109</v>
      </c>
      <c r="H427" s="34" t="n">
        <f aca="false">Theory!$D$5/(SIN(RADIANS(Theory!$D$7*360*(('LUT Implementation'!$C$3*B427)/1000000000))))</f>
        <v>190.871172782856</v>
      </c>
      <c r="I427" s="43" t="n">
        <f aca="false">ABS(E427-H427)</f>
        <v>109.128827217144</v>
      </c>
      <c r="J427" s="43" t="n">
        <f aca="false">ABS(G427-H427)</f>
        <v>81.8711727828563</v>
      </c>
    </row>
    <row r="428" customFormat="false" ht="15" hidden="false" customHeight="false" outlineLevel="0" collapsed="false">
      <c r="B428" s="0" t="n">
        <f aca="false">B427-50</f>
        <v>42750</v>
      </c>
      <c r="C428" s="15" t="n">
        <f aca="false" t="array" ref="C428:C428">MATCH(MIN(ABS('LUT Implementation'!$F$9:$F$136-B428)),ABS('LUT Implementation'!$F$9:$F$136-B428),0)</f>
        <v>1</v>
      </c>
      <c r="D428" s="0" t="n">
        <f aca="false">INDEX('LUT Implementation'!$F$9:$F$136,C428)-INDEX('LUT Implementation'!$F$9:$F$136,C428+1)</f>
        <v>2627</v>
      </c>
      <c r="E428" s="0" t="n">
        <f aca="false">INDEX('LUT Implementation'!$C$9:$C$136,'Error plots'!C428)</f>
        <v>300</v>
      </c>
      <c r="F428" s="0" t="n">
        <f aca="false">TRUNC('LUT Implementation'!$C$4*(INDEX('LUT Implementation'!$F$9:$F$136,C428)-B428)/D428,0)</f>
        <v>-190</v>
      </c>
      <c r="G428" s="0" t="n">
        <f aca="false">E428+F428</f>
        <v>110</v>
      </c>
      <c r="H428" s="34" t="n">
        <f aca="false">Theory!$D$5/(SIN(RADIANS(Theory!$D$7*360*(('LUT Implementation'!$C$3*B428)/1000000000))))</f>
        <v>191.090741283539</v>
      </c>
      <c r="I428" s="43" t="n">
        <f aca="false">ABS(E428-H428)</f>
        <v>108.909258716461</v>
      </c>
      <c r="J428" s="43" t="n">
        <f aca="false">ABS(G428-H428)</f>
        <v>81.0907412835388</v>
      </c>
    </row>
    <row r="429" customFormat="false" ht="15" hidden="false" customHeight="false" outlineLevel="0" collapsed="false">
      <c r="B429" s="0" t="n">
        <f aca="false">B428-50</f>
        <v>42700</v>
      </c>
      <c r="C429" s="15" t="n">
        <f aca="false" t="array" ref="C429:C429">MATCH(MIN(ABS('LUT Implementation'!$F$9:$F$136-B429)),ABS('LUT Implementation'!$F$9:$F$136-B429),0)</f>
        <v>1</v>
      </c>
      <c r="D429" s="0" t="n">
        <f aca="false">INDEX('LUT Implementation'!$F$9:$F$136,C429)-INDEX('LUT Implementation'!$F$9:$F$136,C429+1)</f>
        <v>2627</v>
      </c>
      <c r="E429" s="0" t="n">
        <f aca="false">INDEX('LUT Implementation'!$C$9:$C$136,'Error plots'!C429)</f>
        <v>300</v>
      </c>
      <c r="F429" s="0" t="n">
        <f aca="false">TRUNC('LUT Implementation'!$C$4*(INDEX('LUT Implementation'!$F$9:$F$136,C429)-B429)/D429,0)</f>
        <v>-190</v>
      </c>
      <c r="G429" s="0" t="n">
        <f aca="false">E429+F429</f>
        <v>110</v>
      </c>
      <c r="H429" s="34" t="n">
        <f aca="false">Theory!$D$5/(SIN(RADIANS(Theory!$D$7*360*(('LUT Implementation'!$C$3*B429)/1000000000))))</f>
        <v>191.310828393004</v>
      </c>
      <c r="I429" s="43" t="n">
        <f aca="false">ABS(E429-H429)</f>
        <v>108.689171606996</v>
      </c>
      <c r="J429" s="43" t="n">
        <f aca="false">ABS(G429-H429)</f>
        <v>81.3108283930039</v>
      </c>
    </row>
    <row r="430" customFormat="false" ht="15" hidden="false" customHeight="false" outlineLevel="0" collapsed="false">
      <c r="B430" s="0" t="n">
        <f aca="false">B429-50</f>
        <v>42650</v>
      </c>
      <c r="C430" s="15" t="n">
        <f aca="false" t="array" ref="C430:C430">MATCH(MIN(ABS('LUT Implementation'!$F$9:$F$136-B430)),ABS('LUT Implementation'!$F$9:$F$136-B430),0)</f>
        <v>1</v>
      </c>
      <c r="D430" s="0" t="n">
        <f aca="false">INDEX('LUT Implementation'!$F$9:$F$136,C430)-INDEX('LUT Implementation'!$F$9:$F$136,C430+1)</f>
        <v>2627</v>
      </c>
      <c r="E430" s="0" t="n">
        <f aca="false">INDEX('LUT Implementation'!$C$9:$C$136,'Error plots'!C430)</f>
        <v>300</v>
      </c>
      <c r="F430" s="0" t="n">
        <f aca="false">TRUNC('LUT Implementation'!$C$4*(INDEX('LUT Implementation'!$F$9:$F$136,C430)-B430)/D430,0)</f>
        <v>-189</v>
      </c>
      <c r="G430" s="0" t="n">
        <f aca="false">E430+F430</f>
        <v>111</v>
      </c>
      <c r="H430" s="34" t="n">
        <f aca="false">Theory!$D$5/(SIN(RADIANS(Theory!$D$7*360*(('LUT Implementation'!$C$3*B430)/1000000000))))</f>
        <v>191.531435934848</v>
      </c>
      <c r="I430" s="43" t="n">
        <f aca="false">ABS(E430-H430)</f>
        <v>108.468564065152</v>
      </c>
      <c r="J430" s="43" t="n">
        <f aca="false">ABS(G430-H430)</f>
        <v>80.5314359348475</v>
      </c>
    </row>
    <row r="431" customFormat="false" ht="15" hidden="false" customHeight="false" outlineLevel="0" collapsed="false">
      <c r="B431" s="0" t="n">
        <f aca="false">B430-50</f>
        <v>42600</v>
      </c>
      <c r="C431" s="15" t="n">
        <f aca="false" t="array" ref="C431:C431">MATCH(MIN(ABS('LUT Implementation'!$F$9:$F$136-B431)),ABS('LUT Implementation'!$F$9:$F$136-B431),0)</f>
        <v>1</v>
      </c>
      <c r="D431" s="0" t="n">
        <f aca="false">INDEX('LUT Implementation'!$F$9:$F$136,C431)-INDEX('LUT Implementation'!$F$9:$F$136,C431+1)</f>
        <v>2627</v>
      </c>
      <c r="E431" s="0" t="n">
        <f aca="false">INDEX('LUT Implementation'!$C$9:$C$136,'Error plots'!C431)</f>
        <v>300</v>
      </c>
      <c r="F431" s="0" t="n">
        <f aca="false">TRUNC('LUT Implementation'!$C$4*(INDEX('LUT Implementation'!$F$9:$F$136,C431)-B431)/D431,0)</f>
        <v>-188</v>
      </c>
      <c r="G431" s="0" t="n">
        <f aca="false">E431+F431</f>
        <v>112</v>
      </c>
      <c r="H431" s="34" t="n">
        <f aca="false">Theory!$D$5/(SIN(RADIANS(Theory!$D$7*360*(('LUT Implementation'!$C$3*B431)/1000000000))))</f>
        <v>191.752565741227</v>
      </c>
      <c r="I431" s="43" t="n">
        <f aca="false">ABS(E431-H431)</f>
        <v>108.247434258773</v>
      </c>
      <c r="J431" s="43" t="n">
        <f aca="false">ABS(G431-H431)</f>
        <v>79.7525657412271</v>
      </c>
    </row>
    <row r="432" customFormat="false" ht="15" hidden="false" customHeight="false" outlineLevel="0" collapsed="false">
      <c r="B432" s="0" t="n">
        <f aca="false">B431-50</f>
        <v>42550</v>
      </c>
      <c r="C432" s="15" t="n">
        <f aca="false" t="array" ref="C432:C432">MATCH(MIN(ABS('LUT Implementation'!$F$9:$F$136-B432)),ABS('LUT Implementation'!$F$9:$F$136-B432),0)</f>
        <v>1</v>
      </c>
      <c r="D432" s="0" t="n">
        <f aca="false">INDEX('LUT Implementation'!$F$9:$F$136,C432)-INDEX('LUT Implementation'!$F$9:$F$136,C432+1)</f>
        <v>2627</v>
      </c>
      <c r="E432" s="0" t="n">
        <f aca="false">INDEX('LUT Implementation'!$C$9:$C$136,'Error plots'!C432)</f>
        <v>300</v>
      </c>
      <c r="F432" s="0" t="n">
        <f aca="false">TRUNC('LUT Implementation'!$C$4*(INDEX('LUT Implementation'!$F$9:$F$136,C432)-B432)/D432,0)</f>
        <v>-188</v>
      </c>
      <c r="G432" s="0" t="n">
        <f aca="false">E432+F432</f>
        <v>112</v>
      </c>
      <c r="H432" s="34" t="n">
        <f aca="false">Theory!$D$5/(SIN(RADIANS(Theory!$D$7*360*(('LUT Implementation'!$C$3*B432)/1000000000))))</f>
        <v>191.974219652912</v>
      </c>
      <c r="I432" s="43" t="n">
        <f aca="false">ABS(E432-H432)</f>
        <v>108.025780347088</v>
      </c>
      <c r="J432" s="43" t="n">
        <f aca="false">ABS(G432-H432)</f>
        <v>79.9742196529124</v>
      </c>
    </row>
    <row r="433" customFormat="false" ht="15" hidden="false" customHeight="false" outlineLevel="0" collapsed="false">
      <c r="B433" s="0" t="n">
        <f aca="false">B432-50</f>
        <v>42500</v>
      </c>
      <c r="C433" s="15" t="n">
        <f aca="false" t="array" ref="C433:C433">MATCH(MIN(ABS('LUT Implementation'!$F$9:$F$136-B433)),ABS('LUT Implementation'!$F$9:$F$136-B433),0)</f>
        <v>1</v>
      </c>
      <c r="D433" s="0" t="n">
        <f aca="false">INDEX('LUT Implementation'!$F$9:$F$136,C433)-INDEX('LUT Implementation'!$F$9:$F$136,C433+1)</f>
        <v>2627</v>
      </c>
      <c r="E433" s="0" t="n">
        <f aca="false">INDEX('LUT Implementation'!$C$9:$C$136,'Error plots'!C433)</f>
        <v>300</v>
      </c>
      <c r="F433" s="0" t="n">
        <f aca="false">TRUNC('LUT Implementation'!$C$4*(INDEX('LUT Implementation'!$F$9:$F$136,C433)-B433)/D433,0)</f>
        <v>-187</v>
      </c>
      <c r="G433" s="0" t="n">
        <f aca="false">E433+F433</f>
        <v>113</v>
      </c>
      <c r="H433" s="34" t="n">
        <f aca="false">Theory!$D$5/(SIN(RADIANS(Theory!$D$7*360*(('LUT Implementation'!$C$3*B433)/1000000000))))</f>
        <v>192.196399519336</v>
      </c>
      <c r="I433" s="43" t="n">
        <f aca="false">ABS(E433-H433)</f>
        <v>107.803600480664</v>
      </c>
      <c r="J433" s="43" t="n">
        <f aca="false">ABS(G433-H433)</f>
        <v>79.1963995193362</v>
      </c>
    </row>
    <row r="434" customFormat="false" ht="15" hidden="false" customHeight="false" outlineLevel="0" collapsed="false">
      <c r="B434" s="0" t="n">
        <f aca="false">B433-50</f>
        <v>42450</v>
      </c>
      <c r="C434" s="15" t="n">
        <f aca="false" t="array" ref="C434:C434">MATCH(MIN(ABS('LUT Implementation'!$F$9:$F$136-B434)),ABS('LUT Implementation'!$F$9:$F$136-B434),0)</f>
        <v>1</v>
      </c>
      <c r="D434" s="0" t="n">
        <f aca="false">INDEX('LUT Implementation'!$F$9:$F$136,C434)-INDEX('LUT Implementation'!$F$9:$F$136,C434+1)</f>
        <v>2627</v>
      </c>
      <c r="E434" s="0" t="n">
        <f aca="false">INDEX('LUT Implementation'!$C$9:$C$136,'Error plots'!C434)</f>
        <v>300</v>
      </c>
      <c r="F434" s="0" t="n">
        <f aca="false">TRUNC('LUT Implementation'!$C$4*(INDEX('LUT Implementation'!$F$9:$F$136,C434)-B434)/D434,0)</f>
        <v>-187</v>
      </c>
      <c r="G434" s="0" t="n">
        <f aca="false">E434+F434</f>
        <v>113</v>
      </c>
      <c r="H434" s="34" t="n">
        <f aca="false">Theory!$D$5/(SIN(RADIANS(Theory!$D$7*360*(('LUT Implementation'!$C$3*B434)/1000000000))))</f>
        <v>192.419107198645</v>
      </c>
      <c r="I434" s="43" t="n">
        <f aca="false">ABS(E434-H434)</f>
        <v>107.580892801355</v>
      </c>
      <c r="J434" s="43" t="n">
        <f aca="false">ABS(G434-H434)</f>
        <v>79.4191071986451</v>
      </c>
    </row>
    <row r="435" customFormat="false" ht="15" hidden="false" customHeight="false" outlineLevel="0" collapsed="false">
      <c r="B435" s="0" t="n">
        <f aca="false">B434-50</f>
        <v>42400</v>
      </c>
      <c r="C435" s="15" t="n">
        <f aca="false" t="array" ref="C435:C435">MATCH(MIN(ABS('LUT Implementation'!$F$9:$F$136-B435)),ABS('LUT Implementation'!$F$9:$F$136-B435),0)</f>
        <v>1</v>
      </c>
      <c r="D435" s="0" t="n">
        <f aca="false">INDEX('LUT Implementation'!$F$9:$F$136,C435)-INDEX('LUT Implementation'!$F$9:$F$136,C435+1)</f>
        <v>2627</v>
      </c>
      <c r="E435" s="0" t="n">
        <f aca="false">INDEX('LUT Implementation'!$C$9:$C$136,'Error plots'!C435)</f>
        <v>300</v>
      </c>
      <c r="F435" s="0" t="n">
        <f aca="false">TRUNC('LUT Implementation'!$C$4*(INDEX('LUT Implementation'!$F$9:$F$136,C435)-B435)/D435,0)</f>
        <v>-186</v>
      </c>
      <c r="G435" s="0" t="n">
        <f aca="false">E435+F435</f>
        <v>114</v>
      </c>
      <c r="H435" s="34" t="n">
        <f aca="false">Theory!$D$5/(SIN(RADIANS(Theory!$D$7*360*(('LUT Implementation'!$C$3*B435)/1000000000))))</f>
        <v>192.642344557751</v>
      </c>
      <c r="I435" s="43" t="n">
        <f aca="false">ABS(E435-H435)</f>
        <v>107.357655442249</v>
      </c>
      <c r="J435" s="43" t="n">
        <f aca="false">ABS(G435-H435)</f>
        <v>78.6423445577509</v>
      </c>
    </row>
    <row r="436" customFormat="false" ht="15" hidden="false" customHeight="false" outlineLevel="0" collapsed="false">
      <c r="B436" s="0" t="n">
        <f aca="false">B435-50</f>
        <v>42350</v>
      </c>
      <c r="C436" s="15" t="n">
        <f aca="false" t="array" ref="C436:C436">MATCH(MIN(ABS('LUT Implementation'!$F$9:$F$136-B436)),ABS('LUT Implementation'!$F$9:$F$136-B436),0)</f>
        <v>1</v>
      </c>
      <c r="D436" s="0" t="n">
        <f aca="false">INDEX('LUT Implementation'!$F$9:$F$136,C436)-INDEX('LUT Implementation'!$F$9:$F$136,C436+1)</f>
        <v>2627</v>
      </c>
      <c r="E436" s="0" t="n">
        <f aca="false">INDEX('LUT Implementation'!$C$9:$C$136,'Error plots'!C436)</f>
        <v>300</v>
      </c>
      <c r="F436" s="0" t="n">
        <f aca="false">TRUNC('LUT Implementation'!$C$4*(INDEX('LUT Implementation'!$F$9:$F$136,C436)-B436)/D436,0)</f>
        <v>-185</v>
      </c>
      <c r="G436" s="0" t="n">
        <f aca="false">E436+F436</f>
        <v>115</v>
      </c>
      <c r="H436" s="34" t="n">
        <f aca="false">Theory!$D$5/(SIN(RADIANS(Theory!$D$7*360*(('LUT Implementation'!$C$3*B436)/1000000000))))</f>
        <v>192.866113472382</v>
      </c>
      <c r="I436" s="43" t="n">
        <f aca="false">ABS(E436-H436)</f>
        <v>107.133886527618</v>
      </c>
      <c r="J436" s="43" t="n">
        <f aca="false">ABS(G436-H436)</f>
        <v>77.8661134723825</v>
      </c>
    </row>
    <row r="437" customFormat="false" ht="15" hidden="false" customHeight="false" outlineLevel="0" collapsed="false">
      <c r="B437" s="0" t="n">
        <f aca="false">B436-50</f>
        <v>42300</v>
      </c>
      <c r="C437" s="15" t="n">
        <f aca="false" t="array" ref="C437:C437">MATCH(MIN(ABS('LUT Implementation'!$F$9:$F$136-B437)),ABS('LUT Implementation'!$F$9:$F$136-B437),0)</f>
        <v>1</v>
      </c>
      <c r="D437" s="0" t="n">
        <f aca="false">INDEX('LUT Implementation'!$F$9:$F$136,C437)-INDEX('LUT Implementation'!$F$9:$F$136,C437+1)</f>
        <v>2627</v>
      </c>
      <c r="E437" s="0" t="n">
        <f aca="false">INDEX('LUT Implementation'!$C$9:$C$136,'Error plots'!C437)</f>
        <v>300</v>
      </c>
      <c r="F437" s="0" t="n">
        <f aca="false">TRUNC('LUT Implementation'!$C$4*(INDEX('LUT Implementation'!$F$9:$F$136,C437)-B437)/D437,0)</f>
        <v>-185</v>
      </c>
      <c r="G437" s="0" t="n">
        <f aca="false">E437+F437</f>
        <v>115</v>
      </c>
      <c r="H437" s="34" t="n">
        <f aca="false">Theory!$D$5/(SIN(RADIANS(Theory!$D$7*360*(('LUT Implementation'!$C$3*B437)/1000000000))))</f>
        <v>193.090415827138</v>
      </c>
      <c r="I437" s="43" t="n">
        <f aca="false">ABS(E437-H437)</f>
        <v>106.909584172862</v>
      </c>
      <c r="J437" s="43" t="n">
        <f aca="false">ABS(G437-H437)</f>
        <v>78.0904158271378</v>
      </c>
    </row>
    <row r="438" customFormat="false" ht="15" hidden="false" customHeight="false" outlineLevel="0" collapsed="false">
      <c r="B438" s="0" t="n">
        <f aca="false">B437-50</f>
        <v>42250</v>
      </c>
      <c r="C438" s="15" t="n">
        <f aca="false" t="array" ref="C438:C438">MATCH(MIN(ABS('LUT Implementation'!$F$9:$F$136-B438)),ABS('LUT Implementation'!$F$9:$F$136-B438),0)</f>
        <v>1</v>
      </c>
      <c r="D438" s="0" t="n">
        <f aca="false">INDEX('LUT Implementation'!$F$9:$F$136,C438)-INDEX('LUT Implementation'!$F$9:$F$136,C438+1)</f>
        <v>2627</v>
      </c>
      <c r="E438" s="0" t="n">
        <f aca="false">INDEX('LUT Implementation'!$C$9:$C$136,'Error plots'!C438)</f>
        <v>300</v>
      </c>
      <c r="F438" s="0" t="n">
        <f aca="false">TRUNC('LUT Implementation'!$C$4*(INDEX('LUT Implementation'!$F$9:$F$136,C438)-B438)/D438,0)</f>
        <v>-184</v>
      </c>
      <c r="G438" s="0" t="n">
        <f aca="false">E438+F438</f>
        <v>116</v>
      </c>
      <c r="H438" s="34" t="n">
        <f aca="false">Theory!$D$5/(SIN(RADIANS(Theory!$D$7*360*(('LUT Implementation'!$C$3*B438)/1000000000))))</f>
        <v>193.315253515537</v>
      </c>
      <c r="I438" s="43" t="n">
        <f aca="false">ABS(E438-H438)</f>
        <v>106.684746484463</v>
      </c>
      <c r="J438" s="43" t="n">
        <f aca="false">ABS(G438-H438)</f>
        <v>77.3152535155366</v>
      </c>
    </row>
    <row r="439" customFormat="false" ht="15" hidden="false" customHeight="false" outlineLevel="0" collapsed="false">
      <c r="B439" s="0" t="n">
        <f aca="false">B438-50</f>
        <v>42200</v>
      </c>
      <c r="C439" s="15" t="n">
        <f aca="false" t="array" ref="C439:C439">MATCH(MIN(ABS('LUT Implementation'!$F$9:$F$136-B439)),ABS('LUT Implementation'!$F$9:$F$136-B439),0)</f>
        <v>1</v>
      </c>
      <c r="D439" s="0" t="n">
        <f aca="false">INDEX('LUT Implementation'!$F$9:$F$136,C439)-INDEX('LUT Implementation'!$F$9:$F$136,C439+1)</f>
        <v>2627</v>
      </c>
      <c r="E439" s="0" t="n">
        <f aca="false">INDEX('LUT Implementation'!$C$9:$C$136,'Error plots'!C439)</f>
        <v>300</v>
      </c>
      <c r="F439" s="0" t="n">
        <f aca="false">TRUNC('LUT Implementation'!$C$4*(INDEX('LUT Implementation'!$F$9:$F$136,C439)-B439)/D439,0)</f>
        <v>-183</v>
      </c>
      <c r="G439" s="0" t="n">
        <f aca="false">E439+F439</f>
        <v>117</v>
      </c>
      <c r="H439" s="34" t="n">
        <f aca="false">Theory!$D$5/(SIN(RADIANS(Theory!$D$7*360*(('LUT Implementation'!$C$3*B439)/1000000000))))</f>
        <v>193.540628440073</v>
      </c>
      <c r="I439" s="43" t="n">
        <f aca="false">ABS(E439-H439)</f>
        <v>106.459371559927</v>
      </c>
      <c r="J439" s="43" t="n">
        <f aca="false">ABS(G439-H439)</f>
        <v>76.5406284400728</v>
      </c>
    </row>
    <row r="440" customFormat="false" ht="15" hidden="false" customHeight="false" outlineLevel="0" collapsed="false">
      <c r="B440" s="0" t="n">
        <f aca="false">B439-50</f>
        <v>42150</v>
      </c>
      <c r="C440" s="15" t="n">
        <f aca="false" t="array" ref="C440:C440">MATCH(MIN(ABS('LUT Implementation'!$F$9:$F$136-B440)),ABS('LUT Implementation'!$F$9:$F$136-B440),0)</f>
        <v>1</v>
      </c>
      <c r="D440" s="0" t="n">
        <f aca="false">INDEX('LUT Implementation'!$F$9:$F$136,C440)-INDEX('LUT Implementation'!$F$9:$F$136,C440+1)</f>
        <v>2627</v>
      </c>
      <c r="E440" s="0" t="n">
        <f aca="false">INDEX('LUT Implementation'!$C$9:$C$136,'Error plots'!C440)</f>
        <v>300</v>
      </c>
      <c r="F440" s="0" t="n">
        <f aca="false">TRUNC('LUT Implementation'!$C$4*(INDEX('LUT Implementation'!$F$9:$F$136,C440)-B440)/D440,0)</f>
        <v>-183</v>
      </c>
      <c r="G440" s="0" t="n">
        <f aca="false">E440+F440</f>
        <v>117</v>
      </c>
      <c r="H440" s="34" t="n">
        <f aca="false">Theory!$D$5/(SIN(RADIANS(Theory!$D$7*360*(('LUT Implementation'!$C$3*B440)/1000000000))))</f>
        <v>193.766542512268</v>
      </c>
      <c r="I440" s="43" t="n">
        <f aca="false">ABS(E440-H440)</f>
        <v>106.233457487732</v>
      </c>
      <c r="J440" s="43" t="n">
        <f aca="false">ABS(G440-H440)</f>
        <v>76.7665425122683</v>
      </c>
    </row>
    <row r="441" customFormat="false" ht="15" hidden="false" customHeight="false" outlineLevel="0" collapsed="false">
      <c r="B441" s="0" t="n">
        <f aca="false">B440-50</f>
        <v>42100</v>
      </c>
      <c r="C441" s="15" t="n">
        <f aca="false" t="array" ref="C441:C441">MATCH(MIN(ABS('LUT Implementation'!$F$9:$F$136-B441)),ABS('LUT Implementation'!$F$9:$F$136-B441),0)</f>
        <v>1</v>
      </c>
      <c r="D441" s="0" t="n">
        <f aca="false">INDEX('LUT Implementation'!$F$9:$F$136,C441)-INDEX('LUT Implementation'!$F$9:$F$136,C441+1)</f>
        <v>2627</v>
      </c>
      <c r="E441" s="0" t="n">
        <f aca="false">INDEX('LUT Implementation'!$C$9:$C$136,'Error plots'!C441)</f>
        <v>300</v>
      </c>
      <c r="F441" s="0" t="n">
        <f aca="false">TRUNC('LUT Implementation'!$C$4*(INDEX('LUT Implementation'!$F$9:$F$136,C441)-B441)/D441,0)</f>
        <v>-182</v>
      </c>
      <c r="G441" s="0" t="n">
        <f aca="false">E441+F441</f>
        <v>118</v>
      </c>
      <c r="H441" s="34" t="n">
        <f aca="false">Theory!$D$5/(SIN(RADIANS(Theory!$D$7*360*(('LUT Implementation'!$C$3*B441)/1000000000))))</f>
        <v>193.992997652726</v>
      </c>
      <c r="I441" s="43" t="n">
        <f aca="false">ABS(E441-H441)</f>
        <v>106.007002347274</v>
      </c>
      <c r="J441" s="43" t="n">
        <f aca="false">ABS(G441-H441)</f>
        <v>75.9929976527261</v>
      </c>
    </row>
    <row r="442" customFormat="false" ht="15" hidden="false" customHeight="false" outlineLevel="0" collapsed="false">
      <c r="B442" s="0" t="n">
        <f aca="false">B441-50</f>
        <v>42050</v>
      </c>
      <c r="C442" s="15" t="n">
        <f aca="false" t="array" ref="C442:C442">MATCH(MIN(ABS('LUT Implementation'!$F$9:$F$136-B442)),ABS('LUT Implementation'!$F$9:$F$136-B442),0)</f>
        <v>1</v>
      </c>
      <c r="D442" s="0" t="n">
        <f aca="false">INDEX('LUT Implementation'!$F$9:$F$136,C442)-INDEX('LUT Implementation'!$F$9:$F$136,C442+1)</f>
        <v>2627</v>
      </c>
      <c r="E442" s="0" t="n">
        <f aca="false">INDEX('LUT Implementation'!$C$9:$C$136,'Error plots'!C442)</f>
        <v>300</v>
      </c>
      <c r="F442" s="0" t="n">
        <f aca="false">TRUNC('LUT Implementation'!$C$4*(INDEX('LUT Implementation'!$F$9:$F$136,C442)-B442)/D442,0)</f>
        <v>-182</v>
      </c>
      <c r="G442" s="0" t="n">
        <f aca="false">E442+F442</f>
        <v>118</v>
      </c>
      <c r="H442" s="34" t="n">
        <f aca="false">Theory!$D$5/(SIN(RADIANS(Theory!$D$7*360*(('LUT Implementation'!$C$3*B442)/1000000000))))</f>
        <v>194.219995791185</v>
      </c>
      <c r="I442" s="43" t="n">
        <f aca="false">ABS(E442-H442)</f>
        <v>105.780004208815</v>
      </c>
      <c r="J442" s="43" t="n">
        <f aca="false">ABS(G442-H442)</f>
        <v>76.2199957911845</v>
      </c>
    </row>
    <row r="443" customFormat="false" ht="15" hidden="false" customHeight="false" outlineLevel="0" collapsed="false">
      <c r="B443" s="0" t="n">
        <f aca="false">B442-50</f>
        <v>42000</v>
      </c>
      <c r="C443" s="15" t="n">
        <f aca="false" t="array" ref="C443:C443">MATCH(MIN(ABS('LUT Implementation'!$F$9:$F$136-B443)),ABS('LUT Implementation'!$F$9:$F$136-B443),0)</f>
        <v>1</v>
      </c>
      <c r="D443" s="0" t="n">
        <f aca="false">INDEX('LUT Implementation'!$F$9:$F$136,C443)-INDEX('LUT Implementation'!$F$9:$F$136,C443+1)</f>
        <v>2627</v>
      </c>
      <c r="E443" s="0" t="n">
        <f aca="false">INDEX('LUT Implementation'!$C$9:$C$136,'Error plots'!C443)</f>
        <v>300</v>
      </c>
      <c r="F443" s="0" t="n">
        <f aca="false">TRUNC('LUT Implementation'!$C$4*(INDEX('LUT Implementation'!$F$9:$F$136,C443)-B443)/D443,0)</f>
        <v>-181</v>
      </c>
      <c r="G443" s="0" t="n">
        <f aca="false">E443+F443</f>
        <v>119</v>
      </c>
      <c r="H443" s="34" t="n">
        <f aca="false">Theory!$D$5/(SIN(RADIANS(Theory!$D$7*360*(('LUT Implementation'!$C$3*B443)/1000000000))))</f>
        <v>194.447538866572</v>
      </c>
      <c r="I443" s="43" t="n">
        <f aca="false">ABS(E443-H443)</f>
        <v>105.552461133428</v>
      </c>
      <c r="J443" s="43" t="n">
        <f aca="false">ABS(G443-H443)</f>
        <v>75.4475388665718</v>
      </c>
    </row>
    <row r="444" customFormat="false" ht="15" hidden="false" customHeight="false" outlineLevel="0" collapsed="false">
      <c r="B444" s="0" t="n">
        <f aca="false">B443-50</f>
        <v>41950</v>
      </c>
      <c r="C444" s="15" t="n">
        <f aca="false" t="array" ref="C444:C444">MATCH(MIN(ABS('LUT Implementation'!$F$9:$F$136-B444)),ABS('LUT Implementation'!$F$9:$F$136-B444),0)</f>
        <v>1</v>
      </c>
      <c r="D444" s="0" t="n">
        <f aca="false">INDEX('LUT Implementation'!$F$9:$F$136,C444)-INDEX('LUT Implementation'!$F$9:$F$136,C444+1)</f>
        <v>2627</v>
      </c>
      <c r="E444" s="0" t="n">
        <f aca="false">INDEX('LUT Implementation'!$C$9:$C$136,'Error plots'!C444)</f>
        <v>300</v>
      </c>
      <c r="F444" s="0" t="n">
        <f aca="false">TRUNC('LUT Implementation'!$C$4*(INDEX('LUT Implementation'!$F$9:$F$136,C444)-B444)/D444,0)</f>
        <v>-180</v>
      </c>
      <c r="G444" s="0" t="n">
        <f aca="false">E444+F444</f>
        <v>120</v>
      </c>
      <c r="H444" s="34" t="n">
        <f aca="false">Theory!$D$5/(SIN(RADIANS(Theory!$D$7*360*(('LUT Implementation'!$C$3*B444)/1000000000))))</f>
        <v>194.67562882706</v>
      </c>
      <c r="I444" s="43" t="n">
        <f aca="false">ABS(E444-H444)</f>
        <v>105.32437117294</v>
      </c>
      <c r="J444" s="43" t="n">
        <f aca="false">ABS(G444-H444)</f>
        <v>74.6756288270601</v>
      </c>
    </row>
    <row r="445" customFormat="false" ht="15" hidden="false" customHeight="false" outlineLevel="0" collapsed="false">
      <c r="B445" s="0" t="n">
        <f aca="false">B444-50</f>
        <v>41900</v>
      </c>
      <c r="C445" s="15" t="n">
        <f aca="false" t="array" ref="C445:C445">MATCH(MIN(ABS('LUT Implementation'!$F$9:$F$136-B445)),ABS('LUT Implementation'!$F$9:$F$136-B445),0)</f>
        <v>1</v>
      </c>
      <c r="D445" s="0" t="n">
        <f aca="false">INDEX('LUT Implementation'!$F$9:$F$136,C445)-INDEX('LUT Implementation'!$F$9:$F$136,C445+1)</f>
        <v>2627</v>
      </c>
      <c r="E445" s="0" t="n">
        <f aca="false">INDEX('LUT Implementation'!$C$9:$C$136,'Error plots'!C445)</f>
        <v>300</v>
      </c>
      <c r="F445" s="0" t="n">
        <f aca="false">TRUNC('LUT Implementation'!$C$4*(INDEX('LUT Implementation'!$F$9:$F$136,C445)-B445)/D445,0)</f>
        <v>-180</v>
      </c>
      <c r="G445" s="0" t="n">
        <f aca="false">E445+F445</f>
        <v>120</v>
      </c>
      <c r="H445" s="34" t="n">
        <f aca="false">Theory!$D$5/(SIN(RADIANS(Theory!$D$7*360*(('LUT Implementation'!$C$3*B445)/1000000000))))</f>
        <v>194.904267630122</v>
      </c>
      <c r="I445" s="43" t="n">
        <f aca="false">ABS(E445-H445)</f>
        <v>105.095732369878</v>
      </c>
      <c r="J445" s="43" t="n">
        <f aca="false">ABS(G445-H445)</f>
        <v>74.9042676301216</v>
      </c>
    </row>
    <row r="446" customFormat="false" ht="15" hidden="false" customHeight="false" outlineLevel="0" collapsed="false">
      <c r="B446" s="0" t="n">
        <f aca="false">B445-50</f>
        <v>41850</v>
      </c>
      <c r="C446" s="15" t="n">
        <f aca="false" t="array" ref="C446:C446">MATCH(MIN(ABS('LUT Implementation'!$F$9:$F$136-B446)),ABS('LUT Implementation'!$F$9:$F$136-B446),0)</f>
        <v>1</v>
      </c>
      <c r="D446" s="0" t="n">
        <f aca="false">INDEX('LUT Implementation'!$F$9:$F$136,C446)-INDEX('LUT Implementation'!$F$9:$F$136,C446+1)</f>
        <v>2627</v>
      </c>
      <c r="E446" s="0" t="n">
        <f aca="false">INDEX('LUT Implementation'!$C$9:$C$136,'Error plots'!C446)</f>
        <v>300</v>
      </c>
      <c r="F446" s="0" t="n">
        <f aca="false">TRUNC('LUT Implementation'!$C$4*(INDEX('LUT Implementation'!$F$9:$F$136,C446)-B446)/D446,0)</f>
        <v>-179</v>
      </c>
      <c r="G446" s="0" t="n">
        <f aca="false">E446+F446</f>
        <v>121</v>
      </c>
      <c r="H446" s="34" t="n">
        <f aca="false">Theory!$D$5/(SIN(RADIANS(Theory!$D$7*360*(('LUT Implementation'!$C$3*B446)/1000000000))))</f>
        <v>195.133457242584</v>
      </c>
      <c r="I446" s="43" t="n">
        <f aca="false">ABS(E446-H446)</f>
        <v>104.866542757416</v>
      </c>
      <c r="J446" s="43" t="n">
        <f aca="false">ABS(G446-H446)</f>
        <v>74.1334572425836</v>
      </c>
    </row>
    <row r="447" customFormat="false" ht="15" hidden="false" customHeight="false" outlineLevel="0" collapsed="false">
      <c r="B447" s="0" t="n">
        <f aca="false">B446-50</f>
        <v>41800</v>
      </c>
      <c r="C447" s="15" t="n">
        <f aca="false" t="array" ref="C447:C447">MATCH(MIN(ABS('LUT Implementation'!$F$9:$F$136-B447)),ABS('LUT Implementation'!$F$9:$F$136-B447),0)</f>
        <v>1</v>
      </c>
      <c r="D447" s="0" t="n">
        <f aca="false">INDEX('LUT Implementation'!$F$9:$F$136,C447)-INDEX('LUT Implementation'!$F$9:$F$136,C447+1)</f>
        <v>2627</v>
      </c>
      <c r="E447" s="0" t="n">
        <f aca="false">INDEX('LUT Implementation'!$C$9:$C$136,'Error plots'!C447)</f>
        <v>300</v>
      </c>
      <c r="F447" s="0" t="n">
        <f aca="false">TRUNC('LUT Implementation'!$C$4*(INDEX('LUT Implementation'!$F$9:$F$136,C447)-B447)/D447,0)</f>
        <v>-179</v>
      </c>
      <c r="G447" s="0" t="n">
        <f aca="false">E447+F447</f>
        <v>121</v>
      </c>
      <c r="H447" s="34" t="n">
        <f aca="false">Theory!$D$5/(SIN(RADIANS(Theory!$D$7*360*(('LUT Implementation'!$C$3*B447)/1000000000))))</f>
        <v>195.363199640684</v>
      </c>
      <c r="I447" s="43" t="n">
        <f aca="false">ABS(E447-H447)</f>
        <v>104.636800359316</v>
      </c>
      <c r="J447" s="43" t="n">
        <f aca="false">ABS(G447-H447)</f>
        <v>74.3631996406843</v>
      </c>
    </row>
    <row r="448" customFormat="false" ht="15" hidden="false" customHeight="false" outlineLevel="0" collapsed="false">
      <c r="B448" s="0" t="n">
        <f aca="false">B447-50</f>
        <v>41750</v>
      </c>
      <c r="C448" s="15" t="n">
        <f aca="false" t="array" ref="C448:C448">MATCH(MIN(ABS('LUT Implementation'!$F$9:$F$136-B448)),ABS('LUT Implementation'!$F$9:$F$136-B448),0)</f>
        <v>1</v>
      </c>
      <c r="D448" s="0" t="n">
        <f aca="false">INDEX('LUT Implementation'!$F$9:$F$136,C448)-INDEX('LUT Implementation'!$F$9:$F$136,C448+1)</f>
        <v>2627</v>
      </c>
      <c r="E448" s="0" t="n">
        <f aca="false">INDEX('LUT Implementation'!$C$9:$C$136,'Error plots'!C448)</f>
        <v>300</v>
      </c>
      <c r="F448" s="0" t="n">
        <f aca="false">TRUNC('LUT Implementation'!$C$4*(INDEX('LUT Implementation'!$F$9:$F$136,C448)-B448)/D448,0)</f>
        <v>-178</v>
      </c>
      <c r="G448" s="0" t="n">
        <f aca="false">E448+F448</f>
        <v>122</v>
      </c>
      <c r="H448" s="34" t="n">
        <f aca="false">Theory!$D$5/(SIN(RADIANS(Theory!$D$7*360*(('LUT Implementation'!$C$3*B448)/1000000000))))</f>
        <v>195.593496810129</v>
      </c>
      <c r="I448" s="43" t="n">
        <f aca="false">ABS(E448-H448)</f>
        <v>104.406503189871</v>
      </c>
      <c r="J448" s="43" t="n">
        <f aca="false">ABS(G448-H448)</f>
        <v>73.5934968101294</v>
      </c>
    </row>
    <row r="449" customFormat="false" ht="15" hidden="false" customHeight="false" outlineLevel="0" collapsed="false">
      <c r="B449" s="0" t="n">
        <f aca="false">B448-50</f>
        <v>41700</v>
      </c>
      <c r="C449" s="15" t="n">
        <f aca="false" t="array" ref="C449:C449">MATCH(MIN(ABS('LUT Implementation'!$F$9:$F$136-B449)),ABS('LUT Implementation'!$F$9:$F$136-B449),0)</f>
        <v>1</v>
      </c>
      <c r="D449" s="0" t="n">
        <f aca="false">INDEX('LUT Implementation'!$F$9:$F$136,C449)-INDEX('LUT Implementation'!$F$9:$F$136,C449+1)</f>
        <v>2627</v>
      </c>
      <c r="E449" s="0" t="n">
        <f aca="false">INDEX('LUT Implementation'!$C$9:$C$136,'Error plots'!C449)</f>
        <v>300</v>
      </c>
      <c r="F449" s="0" t="n">
        <f aca="false">TRUNC('LUT Implementation'!$C$4*(INDEX('LUT Implementation'!$F$9:$F$136,C449)-B449)/D449,0)</f>
        <v>-177</v>
      </c>
      <c r="G449" s="0" t="n">
        <f aca="false">E449+F449</f>
        <v>123</v>
      </c>
      <c r="H449" s="34" t="n">
        <f aca="false">Theory!$D$5/(SIN(RADIANS(Theory!$D$7*360*(('LUT Implementation'!$C$3*B449)/1000000000))))</f>
        <v>195.824350746149</v>
      </c>
      <c r="I449" s="43" t="n">
        <f aca="false">ABS(E449-H449)</f>
        <v>104.175649253851</v>
      </c>
      <c r="J449" s="43" t="n">
        <f aca="false">ABS(G449-H449)</f>
        <v>72.8243507461489</v>
      </c>
    </row>
    <row r="450" customFormat="false" ht="15" hidden="false" customHeight="false" outlineLevel="0" collapsed="false">
      <c r="B450" s="0" t="n">
        <f aca="false">B449-50</f>
        <v>41650</v>
      </c>
      <c r="C450" s="15" t="n">
        <f aca="false" t="array" ref="C450:C450">MATCH(MIN(ABS('LUT Implementation'!$F$9:$F$136-B450)),ABS('LUT Implementation'!$F$9:$F$136-B450),0)</f>
        <v>1</v>
      </c>
      <c r="D450" s="0" t="n">
        <f aca="false">INDEX('LUT Implementation'!$F$9:$F$136,C450)-INDEX('LUT Implementation'!$F$9:$F$136,C450+1)</f>
        <v>2627</v>
      </c>
      <c r="E450" s="0" t="n">
        <f aca="false">INDEX('LUT Implementation'!$C$9:$C$136,'Error plots'!C450)</f>
        <v>300</v>
      </c>
      <c r="F450" s="0" t="n">
        <f aca="false">TRUNC('LUT Implementation'!$C$4*(INDEX('LUT Implementation'!$F$9:$F$136,C450)-B450)/D450,0)</f>
        <v>-177</v>
      </c>
      <c r="G450" s="0" t="n">
        <f aca="false">E450+F450</f>
        <v>123</v>
      </c>
      <c r="H450" s="34" t="n">
        <f aca="false">Theory!$D$5/(SIN(RADIANS(Theory!$D$7*360*(('LUT Implementation'!$C$3*B450)/1000000000))))</f>
        <v>196.055763453554</v>
      </c>
      <c r="I450" s="43" t="n">
        <f aca="false">ABS(E450-H450)</f>
        <v>103.944236546446</v>
      </c>
      <c r="J450" s="43" t="n">
        <f aca="false">ABS(G450-H450)</f>
        <v>73.0557634535541</v>
      </c>
    </row>
    <row r="451" customFormat="false" ht="15" hidden="false" customHeight="false" outlineLevel="0" collapsed="false">
      <c r="B451" s="0" t="n">
        <f aca="false">B450-50</f>
        <v>41600</v>
      </c>
      <c r="C451" s="15" t="n">
        <f aca="false" t="array" ref="C451:C451">MATCH(MIN(ABS('LUT Implementation'!$F$9:$F$136-B451)),ABS('LUT Implementation'!$F$9:$F$136-B451),0)</f>
        <v>1</v>
      </c>
      <c r="D451" s="0" t="n">
        <f aca="false">INDEX('LUT Implementation'!$F$9:$F$136,C451)-INDEX('LUT Implementation'!$F$9:$F$136,C451+1)</f>
        <v>2627</v>
      </c>
      <c r="E451" s="0" t="n">
        <f aca="false">INDEX('LUT Implementation'!$C$9:$C$136,'Error plots'!C451)</f>
        <v>300</v>
      </c>
      <c r="F451" s="0" t="n">
        <f aca="false">TRUNC('LUT Implementation'!$C$4*(INDEX('LUT Implementation'!$F$9:$F$136,C451)-B451)/D451,0)</f>
        <v>-176</v>
      </c>
      <c r="G451" s="0" t="n">
        <f aca="false">E451+F451</f>
        <v>124</v>
      </c>
      <c r="H451" s="34" t="n">
        <f aca="false">Theory!$D$5/(SIN(RADIANS(Theory!$D$7*360*(('LUT Implementation'!$C$3*B451)/1000000000))))</f>
        <v>196.287736946795</v>
      </c>
      <c r="I451" s="43" t="n">
        <f aca="false">ABS(E451-H451)</f>
        <v>103.712263053205</v>
      </c>
      <c r="J451" s="43" t="n">
        <f aca="false">ABS(G451-H451)</f>
        <v>72.2877369467953</v>
      </c>
    </row>
    <row r="452" customFormat="false" ht="15" hidden="false" customHeight="false" outlineLevel="0" collapsed="false">
      <c r="B452" s="0" t="n">
        <f aca="false">B451-50</f>
        <v>41550</v>
      </c>
      <c r="C452" s="15" t="n">
        <f aca="false" t="array" ref="C452:C452">MATCH(MIN(ABS('LUT Implementation'!$F$9:$F$136-B452)),ABS('LUT Implementation'!$F$9:$F$136-B452),0)</f>
        <v>1</v>
      </c>
      <c r="D452" s="0" t="n">
        <f aca="false">INDEX('LUT Implementation'!$F$9:$F$136,C452)-INDEX('LUT Implementation'!$F$9:$F$136,C452+1)</f>
        <v>2627</v>
      </c>
      <c r="E452" s="0" t="n">
        <f aca="false">INDEX('LUT Implementation'!$C$9:$C$136,'Error plots'!C452)</f>
        <v>300</v>
      </c>
      <c r="F452" s="0" t="n">
        <f aca="false">TRUNC('LUT Implementation'!$C$4*(INDEX('LUT Implementation'!$F$9:$F$136,C452)-B452)/D452,0)</f>
        <v>-176</v>
      </c>
      <c r="G452" s="0" t="n">
        <f aca="false">E452+F452</f>
        <v>124</v>
      </c>
      <c r="H452" s="34" t="n">
        <f aca="false">Theory!$D$5/(SIN(RADIANS(Theory!$D$7*360*(('LUT Implementation'!$C$3*B452)/1000000000))))</f>
        <v>196.52027325002</v>
      </c>
      <c r="I452" s="43" t="n">
        <f aca="false">ABS(E452-H452)</f>
        <v>103.47972674998</v>
      </c>
      <c r="J452" s="43" t="n">
        <f aca="false">ABS(G452-H452)</f>
        <v>72.5202732500198</v>
      </c>
    </row>
    <row r="453" customFormat="false" ht="15" hidden="false" customHeight="false" outlineLevel="0" collapsed="false">
      <c r="B453" s="0" t="n">
        <f aca="false">B452-50</f>
        <v>41500</v>
      </c>
      <c r="C453" s="15" t="n">
        <f aca="false" t="array" ref="C453:C453">MATCH(MIN(ABS('LUT Implementation'!$F$9:$F$136-B453)),ABS('LUT Implementation'!$F$9:$F$136-B453),0)</f>
        <v>1</v>
      </c>
      <c r="D453" s="0" t="n">
        <f aca="false">INDEX('LUT Implementation'!$F$9:$F$136,C453)-INDEX('LUT Implementation'!$F$9:$F$136,C453+1)</f>
        <v>2627</v>
      </c>
      <c r="E453" s="0" t="n">
        <f aca="false">INDEX('LUT Implementation'!$C$9:$C$136,'Error plots'!C453)</f>
        <v>300</v>
      </c>
      <c r="F453" s="0" t="n">
        <f aca="false">TRUNC('LUT Implementation'!$C$4*(INDEX('LUT Implementation'!$F$9:$F$136,C453)-B453)/D453,0)</f>
        <v>-175</v>
      </c>
      <c r="G453" s="0" t="n">
        <f aca="false">E453+F453</f>
        <v>125</v>
      </c>
      <c r="H453" s="34" t="n">
        <f aca="false">Theory!$D$5/(SIN(RADIANS(Theory!$D$7*360*(('LUT Implementation'!$C$3*B453)/1000000000))))</f>
        <v>196.75337439713</v>
      </c>
      <c r="I453" s="43" t="n">
        <f aca="false">ABS(E453-H453)</f>
        <v>103.24662560287</v>
      </c>
      <c r="J453" s="43" t="n">
        <f aca="false">ABS(G453-H453)</f>
        <v>71.75337439713</v>
      </c>
    </row>
    <row r="454" customFormat="false" ht="15" hidden="false" customHeight="false" outlineLevel="0" collapsed="false">
      <c r="B454" s="0" t="n">
        <f aca="false">B453-50</f>
        <v>41450</v>
      </c>
      <c r="C454" s="15" t="n">
        <f aca="false" t="array" ref="C454:C454">MATCH(MIN(ABS('LUT Implementation'!$F$9:$F$136-B454)),ABS('LUT Implementation'!$F$9:$F$136-B454),0)</f>
        <v>1</v>
      </c>
      <c r="D454" s="0" t="n">
        <f aca="false">INDEX('LUT Implementation'!$F$9:$F$136,C454)-INDEX('LUT Implementation'!$F$9:$F$136,C454+1)</f>
        <v>2627</v>
      </c>
      <c r="E454" s="0" t="n">
        <f aca="false">INDEX('LUT Implementation'!$C$9:$C$136,'Error plots'!C454)</f>
        <v>300</v>
      </c>
      <c r="F454" s="0" t="n">
        <f aca="false">TRUNC('LUT Implementation'!$C$4*(INDEX('LUT Implementation'!$F$9:$F$136,C454)-B454)/D454,0)</f>
        <v>-174</v>
      </c>
      <c r="G454" s="0" t="n">
        <f aca="false">E454+F454</f>
        <v>126</v>
      </c>
      <c r="H454" s="34" t="n">
        <f aca="false">Theory!$D$5/(SIN(RADIANS(Theory!$D$7*360*(('LUT Implementation'!$C$3*B454)/1000000000))))</f>
        <v>196.987042431843</v>
      </c>
      <c r="I454" s="43" t="n">
        <f aca="false">ABS(E454-H454)</f>
        <v>103.012957568157</v>
      </c>
      <c r="J454" s="43" t="n">
        <f aca="false">ABS(G454-H454)</f>
        <v>70.987042431843</v>
      </c>
    </row>
    <row r="455" customFormat="false" ht="15" hidden="false" customHeight="false" outlineLevel="0" collapsed="false">
      <c r="B455" s="0" t="n">
        <f aca="false">B454-50</f>
        <v>41400</v>
      </c>
      <c r="C455" s="15" t="n">
        <f aca="false" t="array" ref="C455:C455">MATCH(MIN(ABS('LUT Implementation'!$F$9:$F$136-B455)),ABS('LUT Implementation'!$F$9:$F$136-B455),0)</f>
        <v>1</v>
      </c>
      <c r="D455" s="0" t="n">
        <f aca="false">INDEX('LUT Implementation'!$F$9:$F$136,C455)-INDEX('LUT Implementation'!$F$9:$F$136,C455+1)</f>
        <v>2627</v>
      </c>
      <c r="E455" s="0" t="n">
        <f aca="false">INDEX('LUT Implementation'!$C$9:$C$136,'Error plots'!C455)</f>
        <v>300</v>
      </c>
      <c r="F455" s="0" t="n">
        <f aca="false">TRUNC('LUT Implementation'!$C$4*(INDEX('LUT Implementation'!$F$9:$F$136,C455)-B455)/D455,0)</f>
        <v>-174</v>
      </c>
      <c r="G455" s="0" t="n">
        <f aca="false">E455+F455</f>
        <v>126</v>
      </c>
      <c r="H455" s="34" t="n">
        <f aca="false">Theory!$D$5/(SIN(RADIANS(Theory!$D$7*360*(('LUT Implementation'!$C$3*B455)/1000000000))))</f>
        <v>197.221279407749</v>
      </c>
      <c r="I455" s="43" t="n">
        <f aca="false">ABS(E455-H455)</f>
        <v>102.778720592251</v>
      </c>
      <c r="J455" s="43" t="n">
        <f aca="false">ABS(G455-H455)</f>
        <v>71.2212794077489</v>
      </c>
    </row>
    <row r="456" customFormat="false" ht="15" hidden="false" customHeight="false" outlineLevel="0" collapsed="false">
      <c r="B456" s="0" t="n">
        <f aca="false">B455-50</f>
        <v>41350</v>
      </c>
      <c r="C456" s="15" t="n">
        <f aca="false" t="array" ref="C456:C456">MATCH(MIN(ABS('LUT Implementation'!$F$9:$F$136-B456)),ABS('LUT Implementation'!$F$9:$F$136-B456),0)</f>
        <v>1</v>
      </c>
      <c r="D456" s="0" t="n">
        <f aca="false">INDEX('LUT Implementation'!$F$9:$F$136,C456)-INDEX('LUT Implementation'!$F$9:$F$136,C456+1)</f>
        <v>2627</v>
      </c>
      <c r="E456" s="0" t="n">
        <f aca="false">INDEX('LUT Implementation'!$C$9:$C$136,'Error plots'!C456)</f>
        <v>300</v>
      </c>
      <c r="F456" s="0" t="n">
        <f aca="false">TRUNC('LUT Implementation'!$C$4*(INDEX('LUT Implementation'!$F$9:$F$136,C456)-B456)/D456,0)</f>
        <v>-173</v>
      </c>
      <c r="G456" s="0" t="n">
        <f aca="false">E456+F456</f>
        <v>127</v>
      </c>
      <c r="H456" s="34" t="n">
        <f aca="false">Theory!$D$5/(SIN(RADIANS(Theory!$D$7*360*(('LUT Implementation'!$C$3*B456)/1000000000))))</f>
        <v>197.456087388371</v>
      </c>
      <c r="I456" s="43" t="n">
        <f aca="false">ABS(E456-H456)</f>
        <v>102.543912611629</v>
      </c>
      <c r="J456" s="43" t="n">
        <f aca="false">ABS(G456-H456)</f>
        <v>70.4560873883712</v>
      </c>
    </row>
    <row r="457" customFormat="false" ht="15" hidden="false" customHeight="false" outlineLevel="0" collapsed="false">
      <c r="B457" s="0" t="n">
        <f aca="false">B456-50</f>
        <v>41300</v>
      </c>
      <c r="C457" s="15" t="n">
        <f aca="false" t="array" ref="C457:C457">MATCH(MIN(ABS('LUT Implementation'!$F$9:$F$136-B457)),ABS('LUT Implementation'!$F$9:$F$136-B457),0)</f>
        <v>1</v>
      </c>
      <c r="D457" s="0" t="n">
        <f aca="false">INDEX('LUT Implementation'!$F$9:$F$136,C457)-INDEX('LUT Implementation'!$F$9:$F$136,C457+1)</f>
        <v>2627</v>
      </c>
      <c r="E457" s="0" t="n">
        <f aca="false">INDEX('LUT Implementation'!$C$9:$C$136,'Error plots'!C457)</f>
        <v>300</v>
      </c>
      <c r="F457" s="0" t="n">
        <f aca="false">TRUNC('LUT Implementation'!$C$4*(INDEX('LUT Implementation'!$F$9:$F$136,C457)-B457)/D457,0)</f>
        <v>-173</v>
      </c>
      <c r="G457" s="0" t="n">
        <f aca="false">E457+F457</f>
        <v>127</v>
      </c>
      <c r="H457" s="34" t="n">
        <f aca="false">Theory!$D$5/(SIN(RADIANS(Theory!$D$7*360*(('LUT Implementation'!$C$3*B457)/1000000000))))</f>
        <v>197.691468447227</v>
      </c>
      <c r="I457" s="43" t="n">
        <f aca="false">ABS(E457-H457)</f>
        <v>102.308531552773</v>
      </c>
      <c r="J457" s="43" t="n">
        <f aca="false">ABS(G457-H457)</f>
        <v>70.6914684472265</v>
      </c>
    </row>
    <row r="458" customFormat="false" ht="15" hidden="false" customHeight="false" outlineLevel="0" collapsed="false">
      <c r="B458" s="0" t="n">
        <f aca="false">B457-50</f>
        <v>41250</v>
      </c>
      <c r="C458" s="15" t="n">
        <f aca="false" t="array" ref="C458:C458">MATCH(MIN(ABS('LUT Implementation'!$F$9:$F$136-B458)),ABS('LUT Implementation'!$F$9:$F$136-B458),0)</f>
        <v>1</v>
      </c>
      <c r="D458" s="0" t="n">
        <f aca="false">INDEX('LUT Implementation'!$F$9:$F$136,C458)-INDEX('LUT Implementation'!$F$9:$F$136,C458+1)</f>
        <v>2627</v>
      </c>
      <c r="E458" s="0" t="n">
        <f aca="false">INDEX('LUT Implementation'!$C$9:$C$136,'Error plots'!C458)</f>
        <v>300</v>
      </c>
      <c r="F458" s="0" t="n">
        <f aca="false">TRUNC('LUT Implementation'!$C$4*(INDEX('LUT Implementation'!$F$9:$F$136,C458)-B458)/D458,0)</f>
        <v>-172</v>
      </c>
      <c r="G458" s="0" t="n">
        <f aca="false">E458+F458</f>
        <v>128</v>
      </c>
      <c r="H458" s="34" t="n">
        <f aca="false">Theory!$D$5/(SIN(RADIANS(Theory!$D$7*360*(('LUT Implementation'!$C$3*B458)/1000000000))))</f>
        <v>197.927424667886</v>
      </c>
      <c r="I458" s="43" t="n">
        <f aca="false">ABS(E458-H458)</f>
        <v>102.072575332114</v>
      </c>
      <c r="J458" s="43" t="n">
        <f aca="false">ABS(G458-H458)</f>
        <v>69.9274246678857</v>
      </c>
    </row>
    <row r="459" customFormat="false" ht="15" hidden="false" customHeight="false" outlineLevel="0" collapsed="false">
      <c r="B459" s="0" t="n">
        <f aca="false">B458-50</f>
        <v>41200</v>
      </c>
      <c r="C459" s="15" t="n">
        <f aca="false" t="array" ref="C459:C459">MATCH(MIN(ABS('LUT Implementation'!$F$9:$F$136-B459)),ABS('LUT Implementation'!$F$9:$F$136-B459),0)</f>
        <v>1</v>
      </c>
      <c r="D459" s="0" t="n">
        <f aca="false">INDEX('LUT Implementation'!$F$9:$F$136,C459)-INDEX('LUT Implementation'!$F$9:$F$136,C459+1)</f>
        <v>2627</v>
      </c>
      <c r="E459" s="0" t="n">
        <f aca="false">INDEX('LUT Implementation'!$C$9:$C$136,'Error plots'!C459)</f>
        <v>300</v>
      </c>
      <c r="F459" s="0" t="n">
        <f aca="false">TRUNC('LUT Implementation'!$C$4*(INDEX('LUT Implementation'!$F$9:$F$136,C459)-B459)/D459,0)</f>
        <v>-171</v>
      </c>
      <c r="G459" s="0" t="n">
        <f aca="false">E459+F459</f>
        <v>129</v>
      </c>
      <c r="H459" s="34" t="n">
        <f aca="false">Theory!$D$5/(SIN(RADIANS(Theory!$D$7*360*(('LUT Implementation'!$C$3*B459)/1000000000))))</f>
        <v>198.163958144034</v>
      </c>
      <c r="I459" s="43" t="n">
        <f aca="false">ABS(E459-H459)</f>
        <v>101.836041855966</v>
      </c>
      <c r="J459" s="43" t="n">
        <f aca="false">ABS(G459-H459)</f>
        <v>69.163958144034</v>
      </c>
    </row>
    <row r="460" customFormat="false" ht="15" hidden="false" customHeight="false" outlineLevel="0" collapsed="false">
      <c r="B460" s="0" t="n">
        <f aca="false">B459-50</f>
        <v>41150</v>
      </c>
      <c r="C460" s="15" t="n">
        <f aca="false" t="array" ref="C460:C460">MATCH(MIN(ABS('LUT Implementation'!$F$9:$F$136-B460)),ABS('LUT Implementation'!$F$9:$F$136-B460),0)</f>
        <v>1</v>
      </c>
      <c r="D460" s="0" t="n">
        <f aca="false">INDEX('LUT Implementation'!$F$9:$F$136,C460)-INDEX('LUT Implementation'!$F$9:$F$136,C460+1)</f>
        <v>2627</v>
      </c>
      <c r="E460" s="0" t="n">
        <f aca="false">INDEX('LUT Implementation'!$C$9:$C$136,'Error plots'!C460)</f>
        <v>300</v>
      </c>
      <c r="F460" s="0" t="n">
        <f aca="false">TRUNC('LUT Implementation'!$C$4*(INDEX('LUT Implementation'!$F$9:$F$136,C460)-B460)/D460,0)</f>
        <v>-171</v>
      </c>
      <c r="G460" s="0" t="n">
        <f aca="false">E460+F460</f>
        <v>129</v>
      </c>
      <c r="H460" s="34" t="n">
        <f aca="false">Theory!$D$5/(SIN(RADIANS(Theory!$D$7*360*(('LUT Implementation'!$C$3*B460)/1000000000))))</f>
        <v>198.401070979533</v>
      </c>
      <c r="I460" s="43" t="n">
        <f aca="false">ABS(E460-H460)</f>
        <v>101.598929020467</v>
      </c>
      <c r="J460" s="43" t="n">
        <f aca="false">ABS(G460-H460)</f>
        <v>69.4010709795333</v>
      </c>
    </row>
    <row r="461" customFormat="false" ht="15" hidden="false" customHeight="false" outlineLevel="0" collapsed="false">
      <c r="B461" s="0" t="n">
        <f aca="false">B460-50</f>
        <v>41100</v>
      </c>
      <c r="C461" s="15" t="n">
        <f aca="false" t="array" ref="C461:C461">MATCH(MIN(ABS('LUT Implementation'!$F$9:$F$136-B461)),ABS('LUT Implementation'!$F$9:$F$136-B461),0)</f>
        <v>1</v>
      </c>
      <c r="D461" s="0" t="n">
        <f aca="false">INDEX('LUT Implementation'!$F$9:$F$136,C461)-INDEX('LUT Implementation'!$F$9:$F$136,C461+1)</f>
        <v>2627</v>
      </c>
      <c r="E461" s="0" t="n">
        <f aca="false">INDEX('LUT Implementation'!$C$9:$C$136,'Error plots'!C461)</f>
        <v>300</v>
      </c>
      <c r="F461" s="0" t="n">
        <f aca="false">TRUNC('LUT Implementation'!$C$4*(INDEX('LUT Implementation'!$F$9:$F$136,C461)-B461)/D461,0)</f>
        <v>-170</v>
      </c>
      <c r="G461" s="0" t="n">
        <f aca="false">E461+F461</f>
        <v>130</v>
      </c>
      <c r="H461" s="34" t="n">
        <f aca="false">Theory!$D$5/(SIN(RADIANS(Theory!$D$7*360*(('LUT Implementation'!$C$3*B461)/1000000000))))</f>
        <v>198.638765288484</v>
      </c>
      <c r="I461" s="43" t="n">
        <f aca="false">ABS(E461-H461)</f>
        <v>101.361234711516</v>
      </c>
      <c r="J461" s="43" t="n">
        <f aca="false">ABS(G461-H461)</f>
        <v>68.6387652884836</v>
      </c>
    </row>
    <row r="462" customFormat="false" ht="15" hidden="false" customHeight="false" outlineLevel="0" collapsed="false">
      <c r="B462" s="0" t="n">
        <f aca="false">B461-50</f>
        <v>41050</v>
      </c>
      <c r="C462" s="15" t="n">
        <f aca="false" t="array" ref="C462:C462">MATCH(MIN(ABS('LUT Implementation'!$F$9:$F$136-B462)),ABS('LUT Implementation'!$F$9:$F$136-B462),0)</f>
        <v>1</v>
      </c>
      <c r="D462" s="0" t="n">
        <f aca="false">INDEX('LUT Implementation'!$F$9:$F$136,C462)-INDEX('LUT Implementation'!$F$9:$F$136,C462+1)</f>
        <v>2627</v>
      </c>
      <c r="E462" s="0" t="n">
        <f aca="false">INDEX('LUT Implementation'!$C$9:$C$136,'Error plots'!C462)</f>
        <v>300</v>
      </c>
      <c r="F462" s="0" t="n">
        <f aca="false">TRUNC('LUT Implementation'!$C$4*(INDEX('LUT Implementation'!$F$9:$F$136,C462)-B462)/D462,0)</f>
        <v>-169</v>
      </c>
      <c r="G462" s="0" t="n">
        <f aca="false">E462+F462</f>
        <v>131</v>
      </c>
      <c r="H462" s="34" t="n">
        <f aca="false">Theory!$D$5/(SIN(RADIANS(Theory!$D$7*360*(('LUT Implementation'!$C$3*B462)/1000000000))))</f>
        <v>198.877043195285</v>
      </c>
      <c r="I462" s="43" t="n">
        <f aca="false">ABS(E462-H462)</f>
        <v>101.122956804715</v>
      </c>
      <c r="J462" s="43" t="n">
        <f aca="false">ABS(G462-H462)</f>
        <v>67.8770431952854</v>
      </c>
    </row>
    <row r="463" customFormat="false" ht="15" hidden="false" customHeight="false" outlineLevel="0" collapsed="false">
      <c r="B463" s="0" t="n">
        <f aca="false">B462-50</f>
        <v>41000</v>
      </c>
      <c r="C463" s="15" t="n">
        <f aca="false" t="array" ref="C463:C463">MATCH(MIN(ABS('LUT Implementation'!$F$9:$F$136-B463)),ABS('LUT Implementation'!$F$9:$F$136-B463),0)</f>
        <v>1</v>
      </c>
      <c r="D463" s="0" t="n">
        <f aca="false">INDEX('LUT Implementation'!$F$9:$F$136,C463)-INDEX('LUT Implementation'!$F$9:$F$136,C463+1)</f>
        <v>2627</v>
      </c>
      <c r="E463" s="0" t="n">
        <f aca="false">INDEX('LUT Implementation'!$C$9:$C$136,'Error plots'!C463)</f>
        <v>300</v>
      </c>
      <c r="F463" s="0" t="n">
        <f aca="false">TRUNC('LUT Implementation'!$C$4*(INDEX('LUT Implementation'!$F$9:$F$136,C463)-B463)/D463,0)</f>
        <v>-169</v>
      </c>
      <c r="G463" s="0" t="n">
        <f aca="false">E463+F463</f>
        <v>131</v>
      </c>
      <c r="H463" s="34" t="n">
        <f aca="false">Theory!$D$5/(SIN(RADIANS(Theory!$D$7*360*(('LUT Implementation'!$C$3*B463)/1000000000))))</f>
        <v>199.115906834703</v>
      </c>
      <c r="I463" s="43" t="n">
        <f aca="false">ABS(E463-H463)</f>
        <v>100.884093165297</v>
      </c>
      <c r="J463" s="43" t="n">
        <f aca="false">ABS(G463-H463)</f>
        <v>68.1159068347027</v>
      </c>
    </row>
    <row r="464" customFormat="false" ht="15" hidden="false" customHeight="false" outlineLevel="0" collapsed="false">
      <c r="B464" s="0" t="n">
        <f aca="false">B463-50</f>
        <v>40950</v>
      </c>
      <c r="C464" s="15" t="n">
        <f aca="false" t="array" ref="C464:C464">MATCH(MIN(ABS('LUT Implementation'!$F$9:$F$136-B464)),ABS('LUT Implementation'!$F$9:$F$136-B464),0)</f>
        <v>1</v>
      </c>
      <c r="D464" s="0" t="n">
        <f aca="false">INDEX('LUT Implementation'!$F$9:$F$136,C464)-INDEX('LUT Implementation'!$F$9:$F$136,C464+1)</f>
        <v>2627</v>
      </c>
      <c r="E464" s="0" t="n">
        <f aca="false">INDEX('LUT Implementation'!$C$9:$C$136,'Error plots'!C464)</f>
        <v>300</v>
      </c>
      <c r="F464" s="0" t="n">
        <f aca="false">TRUNC('LUT Implementation'!$C$4*(INDEX('LUT Implementation'!$F$9:$F$136,C464)-B464)/D464,0)</f>
        <v>-168</v>
      </c>
      <c r="G464" s="0" t="n">
        <f aca="false">E464+F464</f>
        <v>132</v>
      </c>
      <c r="H464" s="34" t="n">
        <f aca="false">Theory!$D$5/(SIN(RADIANS(Theory!$D$7*360*(('LUT Implementation'!$C$3*B464)/1000000000))))</f>
        <v>199.355358351926</v>
      </c>
      <c r="I464" s="43" t="n">
        <f aca="false">ABS(E464-H464)</f>
        <v>100.644641648074</v>
      </c>
      <c r="J464" s="43" t="n">
        <f aca="false">ABS(G464-H464)</f>
        <v>67.3553583519261</v>
      </c>
    </row>
    <row r="465" customFormat="false" ht="15" hidden="false" customHeight="false" outlineLevel="0" collapsed="false">
      <c r="B465" s="0" t="n">
        <f aca="false">B464-50</f>
        <v>40900</v>
      </c>
      <c r="C465" s="15" t="n">
        <f aca="false" t="array" ref="C465:C465">MATCH(MIN(ABS('LUT Implementation'!$F$9:$F$136-B465)),ABS('LUT Implementation'!$F$9:$F$136-B465),0)</f>
        <v>1</v>
      </c>
      <c r="D465" s="0" t="n">
        <f aca="false">INDEX('LUT Implementation'!$F$9:$F$136,C465)-INDEX('LUT Implementation'!$F$9:$F$136,C465+1)</f>
        <v>2627</v>
      </c>
      <c r="E465" s="0" t="n">
        <f aca="false">INDEX('LUT Implementation'!$C$9:$C$136,'Error plots'!C465)</f>
        <v>300</v>
      </c>
      <c r="F465" s="0" t="n">
        <f aca="false">TRUNC('LUT Implementation'!$C$4*(INDEX('LUT Implementation'!$F$9:$F$136,C465)-B465)/D465,0)</f>
        <v>-168</v>
      </c>
      <c r="G465" s="0" t="n">
        <f aca="false">E465+F465</f>
        <v>132</v>
      </c>
      <c r="H465" s="34" t="n">
        <f aca="false">Theory!$D$5/(SIN(RADIANS(Theory!$D$7*360*(('LUT Implementation'!$C$3*B465)/1000000000))))</f>
        <v>199.595399902637</v>
      </c>
      <c r="I465" s="43" t="n">
        <f aca="false">ABS(E465-H465)</f>
        <v>100.404600097363</v>
      </c>
      <c r="J465" s="43" t="n">
        <f aca="false">ABS(G465-H465)</f>
        <v>67.5953999026365</v>
      </c>
    </row>
    <row r="466" customFormat="false" ht="15" hidden="false" customHeight="false" outlineLevel="0" collapsed="false">
      <c r="B466" s="0" t="n">
        <f aca="false">B465-50</f>
        <v>40850</v>
      </c>
      <c r="C466" s="15" t="n">
        <f aca="false" t="array" ref="C466:C466">MATCH(MIN(ABS('LUT Implementation'!$F$9:$F$136-B466)),ABS('LUT Implementation'!$F$9:$F$136-B466),0)</f>
        <v>1</v>
      </c>
      <c r="D466" s="0" t="n">
        <f aca="false">INDEX('LUT Implementation'!$F$9:$F$136,C466)-INDEX('LUT Implementation'!$F$9:$F$136,C466+1)</f>
        <v>2627</v>
      </c>
      <c r="E466" s="0" t="n">
        <f aca="false">INDEX('LUT Implementation'!$C$9:$C$136,'Error plots'!C466)</f>
        <v>300</v>
      </c>
      <c r="F466" s="0" t="n">
        <f aca="false">TRUNC('LUT Implementation'!$C$4*(INDEX('LUT Implementation'!$F$9:$F$136,C466)-B466)/D466,0)</f>
        <v>-167</v>
      </c>
      <c r="G466" s="0" t="n">
        <f aca="false">E466+F466</f>
        <v>133</v>
      </c>
      <c r="H466" s="34" t="n">
        <f aca="false">Theory!$D$5/(SIN(RADIANS(Theory!$D$7*360*(('LUT Implementation'!$C$3*B466)/1000000000))))</f>
        <v>199.83603365307</v>
      </c>
      <c r="I466" s="43" t="n">
        <f aca="false">ABS(E466-H466)</f>
        <v>100.163966346931</v>
      </c>
      <c r="J466" s="43" t="n">
        <f aca="false">ABS(G466-H466)</f>
        <v>66.8360336530695</v>
      </c>
    </row>
    <row r="467" customFormat="false" ht="15" hidden="false" customHeight="false" outlineLevel="0" collapsed="false">
      <c r="B467" s="0" t="n">
        <f aca="false">B466-50</f>
        <v>40800</v>
      </c>
      <c r="C467" s="15" t="n">
        <f aca="false" t="array" ref="C467:C467">MATCH(MIN(ABS('LUT Implementation'!$F$9:$F$136-B467)),ABS('LUT Implementation'!$F$9:$F$136-B467),0)</f>
        <v>1</v>
      </c>
      <c r="D467" s="0" t="n">
        <f aca="false">INDEX('LUT Implementation'!$F$9:$F$136,C467)-INDEX('LUT Implementation'!$F$9:$F$136,C467+1)</f>
        <v>2627</v>
      </c>
      <c r="E467" s="0" t="n">
        <f aca="false">INDEX('LUT Implementation'!$C$9:$C$136,'Error plots'!C467)</f>
        <v>300</v>
      </c>
      <c r="F467" s="0" t="n">
        <f aca="false">TRUNC('LUT Implementation'!$C$4*(INDEX('LUT Implementation'!$F$9:$F$136,C467)-B467)/D467,0)</f>
        <v>-166</v>
      </c>
      <c r="G467" s="0" t="n">
        <f aca="false">E467+F467</f>
        <v>134</v>
      </c>
      <c r="H467" s="34" t="n">
        <f aca="false">Theory!$D$5/(SIN(RADIANS(Theory!$D$7*360*(('LUT Implementation'!$C$3*B467)/1000000000))))</f>
        <v>200.07726178008</v>
      </c>
      <c r="I467" s="43" t="n">
        <f aca="false">ABS(E467-H467)</f>
        <v>99.9227382199201</v>
      </c>
      <c r="J467" s="43" t="n">
        <f aca="false">ABS(G467-H467)</f>
        <v>66.0772617800799</v>
      </c>
    </row>
    <row r="468" customFormat="false" ht="15" hidden="false" customHeight="false" outlineLevel="0" collapsed="false">
      <c r="B468" s="0" t="n">
        <f aca="false">B467-50</f>
        <v>40750</v>
      </c>
      <c r="C468" s="15" t="n">
        <f aca="false" t="array" ref="C468:C468">MATCH(MIN(ABS('LUT Implementation'!$F$9:$F$136-B468)),ABS('LUT Implementation'!$F$9:$F$136-B468),0)</f>
        <v>1</v>
      </c>
      <c r="D468" s="0" t="n">
        <f aca="false">INDEX('LUT Implementation'!$F$9:$F$136,C468)-INDEX('LUT Implementation'!$F$9:$F$136,C468+1)</f>
        <v>2627</v>
      </c>
      <c r="E468" s="0" t="n">
        <f aca="false">INDEX('LUT Implementation'!$C$9:$C$136,'Error plots'!C468)</f>
        <v>300</v>
      </c>
      <c r="F468" s="0" t="n">
        <f aca="false">TRUNC('LUT Implementation'!$C$4*(INDEX('LUT Implementation'!$F$9:$F$136,C468)-B468)/D468,0)</f>
        <v>-166</v>
      </c>
      <c r="G468" s="0" t="n">
        <f aca="false">E468+F468</f>
        <v>134</v>
      </c>
      <c r="H468" s="34" t="n">
        <f aca="false">Theory!$D$5/(SIN(RADIANS(Theory!$D$7*360*(('LUT Implementation'!$C$3*B468)/1000000000))))</f>
        <v>200.319086471207</v>
      </c>
      <c r="I468" s="43" t="n">
        <f aca="false">ABS(E468-H468)</f>
        <v>99.6809135287932</v>
      </c>
      <c r="J468" s="43" t="n">
        <f aca="false">ABS(G468-H468)</f>
        <v>66.3190864712068</v>
      </c>
    </row>
    <row r="469" customFormat="false" ht="15" hidden="false" customHeight="false" outlineLevel="0" collapsed="false">
      <c r="B469" s="0" t="n">
        <f aca="false">B468-50</f>
        <v>40700</v>
      </c>
      <c r="C469" s="15" t="n">
        <f aca="false" t="array" ref="C469:C469">MATCH(MIN(ABS('LUT Implementation'!$F$9:$F$136-B469)),ABS('LUT Implementation'!$F$9:$F$136-B469),0)</f>
        <v>1</v>
      </c>
      <c r="D469" s="0" t="n">
        <f aca="false">INDEX('LUT Implementation'!$F$9:$F$136,C469)-INDEX('LUT Implementation'!$F$9:$F$136,C469+1)</f>
        <v>2627</v>
      </c>
      <c r="E469" s="0" t="n">
        <f aca="false">INDEX('LUT Implementation'!$C$9:$C$136,'Error plots'!C469)</f>
        <v>300</v>
      </c>
      <c r="F469" s="0" t="n">
        <f aca="false">TRUNC('LUT Implementation'!$C$4*(INDEX('LUT Implementation'!$F$9:$F$136,C469)-B469)/D469,0)</f>
        <v>-165</v>
      </c>
      <c r="G469" s="0" t="n">
        <f aca="false">E469+F469</f>
        <v>135</v>
      </c>
      <c r="H469" s="34" t="n">
        <f aca="false">Theory!$D$5/(SIN(RADIANS(Theory!$D$7*360*(('LUT Implementation'!$C$3*B469)/1000000000))))</f>
        <v>200.56150992474</v>
      </c>
      <c r="I469" s="43" t="n">
        <f aca="false">ABS(E469-H469)</f>
        <v>99.4384900752605</v>
      </c>
      <c r="J469" s="43" t="n">
        <f aca="false">ABS(G469-H469)</f>
        <v>65.5615099247395</v>
      </c>
    </row>
    <row r="470" customFormat="false" ht="15" hidden="false" customHeight="false" outlineLevel="0" collapsed="false">
      <c r="B470" s="0" t="n">
        <f aca="false">B469-50</f>
        <v>40650</v>
      </c>
      <c r="C470" s="15" t="n">
        <f aca="false" t="array" ref="C470:C470">MATCH(MIN(ABS('LUT Implementation'!$F$9:$F$136-B470)),ABS('LUT Implementation'!$F$9:$F$136-B470),0)</f>
        <v>1</v>
      </c>
      <c r="D470" s="0" t="n">
        <f aca="false">INDEX('LUT Implementation'!$F$9:$F$136,C470)-INDEX('LUT Implementation'!$F$9:$F$136,C470+1)</f>
        <v>2627</v>
      </c>
      <c r="E470" s="0" t="n">
        <f aca="false">INDEX('LUT Implementation'!$C$9:$C$136,'Error plots'!C470)</f>
        <v>300</v>
      </c>
      <c r="F470" s="0" t="n">
        <f aca="false">TRUNC('LUT Implementation'!$C$4*(INDEX('LUT Implementation'!$F$9:$F$136,C470)-B470)/D470,0)</f>
        <v>-165</v>
      </c>
      <c r="G470" s="0" t="n">
        <f aca="false">E470+F470</f>
        <v>135</v>
      </c>
      <c r="H470" s="34" t="n">
        <f aca="false">Theory!$D$5/(SIN(RADIANS(Theory!$D$7*360*(('LUT Implementation'!$C$3*B470)/1000000000))))</f>
        <v>200.804534349783</v>
      </c>
      <c r="I470" s="43" t="n">
        <f aca="false">ABS(E470-H470)</f>
        <v>99.1954656502166</v>
      </c>
      <c r="J470" s="43" t="n">
        <f aca="false">ABS(G470-H470)</f>
        <v>65.8045343497834</v>
      </c>
    </row>
    <row r="471" customFormat="false" ht="15" hidden="false" customHeight="false" outlineLevel="0" collapsed="false">
      <c r="B471" s="0" t="n">
        <f aca="false">B470-50</f>
        <v>40600</v>
      </c>
      <c r="C471" s="15" t="n">
        <f aca="false" t="array" ref="C471:C471">MATCH(MIN(ABS('LUT Implementation'!$F$9:$F$136-B471)),ABS('LUT Implementation'!$F$9:$F$136-B471),0)</f>
        <v>1</v>
      </c>
      <c r="D471" s="0" t="n">
        <f aca="false">INDEX('LUT Implementation'!$F$9:$F$136,C471)-INDEX('LUT Implementation'!$F$9:$F$136,C471+1)</f>
        <v>2627</v>
      </c>
      <c r="E471" s="0" t="n">
        <f aca="false">INDEX('LUT Implementation'!$C$9:$C$136,'Error plots'!C471)</f>
        <v>300</v>
      </c>
      <c r="F471" s="0" t="n">
        <f aca="false">TRUNC('LUT Implementation'!$C$4*(INDEX('LUT Implementation'!$F$9:$F$136,C471)-B471)/D471,0)</f>
        <v>-164</v>
      </c>
      <c r="G471" s="0" t="n">
        <f aca="false">E471+F471</f>
        <v>136</v>
      </c>
      <c r="H471" s="34" t="n">
        <f aca="false">Theory!$D$5/(SIN(RADIANS(Theory!$D$7*360*(('LUT Implementation'!$C$3*B471)/1000000000))))</f>
        <v>201.048161966326</v>
      </c>
      <c r="I471" s="43" t="n">
        <f aca="false">ABS(E471-H471)</f>
        <v>98.9518380336735</v>
      </c>
      <c r="J471" s="43" t="n">
        <f aca="false">ABS(G471-H471)</f>
        <v>65.0481619663265</v>
      </c>
    </row>
    <row r="472" customFormat="false" ht="15" hidden="false" customHeight="false" outlineLevel="0" collapsed="false">
      <c r="B472" s="0" t="n">
        <f aca="false">B471-50</f>
        <v>40550</v>
      </c>
      <c r="C472" s="15" t="n">
        <f aca="false" t="array" ref="C472:C472">MATCH(MIN(ABS('LUT Implementation'!$F$9:$F$136-B472)),ABS('LUT Implementation'!$F$9:$F$136-B472),0)</f>
        <v>1</v>
      </c>
      <c r="D472" s="0" t="n">
        <f aca="false">INDEX('LUT Implementation'!$F$9:$F$136,C472)-INDEX('LUT Implementation'!$F$9:$F$136,C472+1)</f>
        <v>2627</v>
      </c>
      <c r="E472" s="0" t="n">
        <f aca="false">INDEX('LUT Implementation'!$C$9:$C$136,'Error plots'!C472)</f>
        <v>300</v>
      </c>
      <c r="F472" s="0" t="n">
        <f aca="false">TRUNC('LUT Implementation'!$C$4*(INDEX('LUT Implementation'!$F$9:$F$136,C472)-B472)/D472,0)</f>
        <v>-163</v>
      </c>
      <c r="G472" s="0" t="n">
        <f aca="false">E472+F472</f>
        <v>137</v>
      </c>
      <c r="H472" s="34" t="n">
        <f aca="false">Theory!$D$5/(SIN(RADIANS(Theory!$D$7*360*(('LUT Implementation'!$C$3*B472)/1000000000))))</f>
        <v>201.292395005307</v>
      </c>
      <c r="I472" s="43" t="n">
        <f aca="false">ABS(E472-H472)</f>
        <v>98.7076049946932</v>
      </c>
      <c r="J472" s="43" t="n">
        <f aca="false">ABS(G472-H472)</f>
        <v>64.2923950053068</v>
      </c>
    </row>
    <row r="473" customFormat="false" ht="15" hidden="false" customHeight="false" outlineLevel="0" collapsed="false">
      <c r="B473" s="0" t="n">
        <f aca="false">B472-50</f>
        <v>40500</v>
      </c>
      <c r="C473" s="15" t="n">
        <f aca="false" t="array" ref="C473:C473">MATCH(MIN(ABS('LUT Implementation'!$F$9:$F$136-B473)),ABS('LUT Implementation'!$F$9:$F$136-B473),0)</f>
        <v>1</v>
      </c>
      <c r="D473" s="0" t="n">
        <f aca="false">INDEX('LUT Implementation'!$F$9:$F$136,C473)-INDEX('LUT Implementation'!$F$9:$F$136,C473+1)</f>
        <v>2627</v>
      </c>
      <c r="E473" s="0" t="n">
        <f aca="false">INDEX('LUT Implementation'!$C$9:$C$136,'Error plots'!C473)</f>
        <v>300</v>
      </c>
      <c r="F473" s="0" t="n">
        <f aca="false">TRUNC('LUT Implementation'!$C$4*(INDEX('LUT Implementation'!$F$9:$F$136,C473)-B473)/D473,0)</f>
        <v>-163</v>
      </c>
      <c r="G473" s="0" t="n">
        <f aca="false">E473+F473</f>
        <v>137</v>
      </c>
      <c r="H473" s="34" t="n">
        <f aca="false">Theory!$D$5/(SIN(RADIANS(Theory!$D$7*360*(('LUT Implementation'!$C$3*B473)/1000000000))))</f>
        <v>201.53723570868</v>
      </c>
      <c r="I473" s="43" t="n">
        <f aca="false">ABS(E473-H473)</f>
        <v>98.4627642913204</v>
      </c>
      <c r="J473" s="43" t="n">
        <f aca="false">ABS(G473-H473)</f>
        <v>64.5372357086796</v>
      </c>
    </row>
    <row r="474" customFormat="false" ht="15" hidden="false" customHeight="false" outlineLevel="0" collapsed="false">
      <c r="B474" s="0" t="n">
        <f aca="false">B473-50</f>
        <v>40450</v>
      </c>
      <c r="C474" s="15" t="n">
        <f aca="false" t="array" ref="C474:C474">MATCH(MIN(ABS('LUT Implementation'!$F$9:$F$136-B474)),ABS('LUT Implementation'!$F$9:$F$136-B474),0)</f>
        <v>1</v>
      </c>
      <c r="D474" s="0" t="n">
        <f aca="false">INDEX('LUT Implementation'!$F$9:$F$136,C474)-INDEX('LUT Implementation'!$F$9:$F$136,C474+1)</f>
        <v>2627</v>
      </c>
      <c r="E474" s="0" t="n">
        <f aca="false">INDEX('LUT Implementation'!$C$9:$C$136,'Error plots'!C474)</f>
        <v>300</v>
      </c>
      <c r="F474" s="0" t="n">
        <f aca="false">TRUNC('LUT Implementation'!$C$4*(INDEX('LUT Implementation'!$F$9:$F$136,C474)-B474)/D474,0)</f>
        <v>-162</v>
      </c>
      <c r="G474" s="0" t="n">
        <f aca="false">E474+F474</f>
        <v>138</v>
      </c>
      <c r="H474" s="34" t="n">
        <f aca="false">Theory!$D$5/(SIN(RADIANS(Theory!$D$7*360*(('LUT Implementation'!$C$3*B474)/1000000000))))</f>
        <v>201.782686329486</v>
      </c>
      <c r="I474" s="43" t="n">
        <f aca="false">ABS(E474-H474)</f>
        <v>98.2173136705141</v>
      </c>
      <c r="J474" s="43" t="n">
        <f aca="false">ABS(G474-H474)</f>
        <v>63.7826863294859</v>
      </c>
    </row>
    <row r="475" customFormat="false" ht="15" hidden="false" customHeight="false" outlineLevel="0" collapsed="false">
      <c r="B475" s="0" t="n">
        <f aca="false">B474-50</f>
        <v>40400</v>
      </c>
      <c r="C475" s="15" t="n">
        <f aca="false" t="array" ref="C475:C475">MATCH(MIN(ABS('LUT Implementation'!$F$9:$F$136-B475)),ABS('LUT Implementation'!$F$9:$F$136-B475),0)</f>
        <v>1</v>
      </c>
      <c r="D475" s="0" t="n">
        <f aca="false">INDEX('LUT Implementation'!$F$9:$F$136,C475)-INDEX('LUT Implementation'!$F$9:$F$136,C475+1)</f>
        <v>2627</v>
      </c>
      <c r="E475" s="0" t="n">
        <f aca="false">INDEX('LUT Implementation'!$C$9:$C$136,'Error plots'!C475)</f>
        <v>300</v>
      </c>
      <c r="F475" s="0" t="n">
        <f aca="false">TRUNC('LUT Implementation'!$C$4*(INDEX('LUT Implementation'!$F$9:$F$136,C475)-B475)/D475,0)</f>
        <v>-162</v>
      </c>
      <c r="G475" s="0" t="n">
        <f aca="false">E475+F475</f>
        <v>138</v>
      </c>
      <c r="H475" s="34" t="n">
        <f aca="false">Theory!$D$5/(SIN(RADIANS(Theory!$D$7*360*(('LUT Implementation'!$C$3*B475)/1000000000))))</f>
        <v>202.028749131921</v>
      </c>
      <c r="I475" s="43" t="n">
        <f aca="false">ABS(E475-H475)</f>
        <v>97.9712508680794</v>
      </c>
      <c r="J475" s="43" t="n">
        <f aca="false">ABS(G475-H475)</f>
        <v>64.0287491319206</v>
      </c>
    </row>
    <row r="476" customFormat="false" ht="15" hidden="false" customHeight="false" outlineLevel="0" collapsed="false">
      <c r="B476" s="0" t="n">
        <f aca="false">B475-50</f>
        <v>40350</v>
      </c>
      <c r="C476" s="15" t="n">
        <f aca="false" t="array" ref="C476:C476">MATCH(MIN(ABS('LUT Implementation'!$F$9:$F$136-B476)),ABS('LUT Implementation'!$F$9:$F$136-B476),0)</f>
        <v>1</v>
      </c>
      <c r="D476" s="0" t="n">
        <f aca="false">INDEX('LUT Implementation'!$F$9:$F$136,C476)-INDEX('LUT Implementation'!$F$9:$F$136,C476+1)</f>
        <v>2627</v>
      </c>
      <c r="E476" s="0" t="n">
        <f aca="false">INDEX('LUT Implementation'!$C$9:$C$136,'Error plots'!C476)</f>
        <v>300</v>
      </c>
      <c r="F476" s="0" t="n">
        <f aca="false">TRUNC('LUT Implementation'!$C$4*(INDEX('LUT Implementation'!$F$9:$F$136,C476)-B476)/D476,0)</f>
        <v>-161</v>
      </c>
      <c r="G476" s="0" t="n">
        <f aca="false">E476+F476</f>
        <v>139</v>
      </c>
      <c r="H476" s="34" t="n">
        <f aca="false">Theory!$D$5/(SIN(RADIANS(Theory!$D$7*360*(('LUT Implementation'!$C$3*B476)/1000000000))))</f>
        <v>202.275426391402</v>
      </c>
      <c r="I476" s="43" t="n">
        <f aca="false">ABS(E476-H476)</f>
        <v>97.724573608598</v>
      </c>
      <c r="J476" s="43" t="n">
        <f aca="false">ABS(G476-H476)</f>
        <v>63.275426391402</v>
      </c>
    </row>
    <row r="477" customFormat="false" ht="15" hidden="false" customHeight="false" outlineLevel="0" collapsed="false">
      <c r="B477" s="0" t="n">
        <f aca="false">B476-50</f>
        <v>40300</v>
      </c>
      <c r="C477" s="15" t="n">
        <f aca="false" t="array" ref="C477:C477">MATCH(MIN(ABS('LUT Implementation'!$F$9:$F$136-B477)),ABS('LUT Implementation'!$F$9:$F$136-B477),0)</f>
        <v>1</v>
      </c>
      <c r="D477" s="0" t="n">
        <f aca="false">INDEX('LUT Implementation'!$F$9:$F$136,C477)-INDEX('LUT Implementation'!$F$9:$F$136,C477+1)</f>
        <v>2627</v>
      </c>
      <c r="E477" s="0" t="n">
        <f aca="false">INDEX('LUT Implementation'!$C$9:$C$136,'Error plots'!C477)</f>
        <v>300</v>
      </c>
      <c r="F477" s="0" t="n">
        <f aca="false">TRUNC('LUT Implementation'!$C$4*(INDEX('LUT Implementation'!$F$9:$F$136,C477)-B477)/D477,0)</f>
        <v>-160</v>
      </c>
      <c r="G477" s="0" t="n">
        <f aca="false">E477+F477</f>
        <v>140</v>
      </c>
      <c r="H477" s="34" t="n">
        <f aca="false">Theory!$D$5/(SIN(RADIANS(Theory!$D$7*360*(('LUT Implementation'!$C$3*B477)/1000000000))))</f>
        <v>202.522720394641</v>
      </c>
      <c r="I477" s="43" t="n">
        <f aca="false">ABS(E477-H477)</f>
        <v>97.4772796053587</v>
      </c>
      <c r="J477" s="43" t="n">
        <f aca="false">ABS(G477-H477)</f>
        <v>62.5227203946413</v>
      </c>
    </row>
    <row r="478" customFormat="false" ht="15" hidden="false" customHeight="false" outlineLevel="0" collapsed="false">
      <c r="B478" s="0" t="n">
        <f aca="false">B477-50</f>
        <v>40250</v>
      </c>
      <c r="C478" s="15" t="n">
        <f aca="false" t="array" ref="C478:C478">MATCH(MIN(ABS('LUT Implementation'!$F$9:$F$136-B478)),ABS('LUT Implementation'!$F$9:$F$136-B478),0)</f>
        <v>1</v>
      </c>
      <c r="D478" s="0" t="n">
        <f aca="false">INDEX('LUT Implementation'!$F$9:$F$136,C478)-INDEX('LUT Implementation'!$F$9:$F$136,C478+1)</f>
        <v>2627</v>
      </c>
      <c r="E478" s="0" t="n">
        <f aca="false">INDEX('LUT Implementation'!$C$9:$C$136,'Error plots'!C478)</f>
        <v>300</v>
      </c>
      <c r="F478" s="0" t="n">
        <f aca="false">TRUNC('LUT Implementation'!$C$4*(INDEX('LUT Implementation'!$F$9:$F$136,C478)-B478)/D478,0)</f>
        <v>-160</v>
      </c>
      <c r="G478" s="0" t="n">
        <f aca="false">E478+F478</f>
        <v>140</v>
      </c>
      <c r="H478" s="34" t="n">
        <f aca="false">Theory!$D$5/(SIN(RADIANS(Theory!$D$7*360*(('LUT Implementation'!$C$3*B478)/1000000000))))</f>
        <v>202.770633439712</v>
      </c>
      <c r="I478" s="43" t="n">
        <f aca="false">ABS(E478-H478)</f>
        <v>97.2293665602876</v>
      </c>
      <c r="J478" s="43" t="n">
        <f aca="false">ABS(G478-H478)</f>
        <v>62.7706334397124</v>
      </c>
    </row>
    <row r="479" customFormat="false" ht="15" hidden="false" customHeight="false" outlineLevel="0" collapsed="false">
      <c r="B479" s="0" t="n">
        <f aca="false">B478-50</f>
        <v>40200</v>
      </c>
      <c r="C479" s="15" t="n">
        <f aca="false" t="array" ref="C479:C479">MATCH(MIN(ABS('LUT Implementation'!$F$9:$F$136-B479)),ABS('LUT Implementation'!$F$9:$F$136-B479),0)</f>
        <v>1</v>
      </c>
      <c r="D479" s="0" t="n">
        <f aca="false">INDEX('LUT Implementation'!$F$9:$F$136,C479)-INDEX('LUT Implementation'!$F$9:$F$136,C479+1)</f>
        <v>2627</v>
      </c>
      <c r="E479" s="0" t="n">
        <f aca="false">INDEX('LUT Implementation'!$C$9:$C$136,'Error plots'!C479)</f>
        <v>300</v>
      </c>
      <c r="F479" s="0" t="n">
        <f aca="false">TRUNC('LUT Implementation'!$C$4*(INDEX('LUT Implementation'!$F$9:$F$136,C479)-B479)/D479,0)</f>
        <v>-159</v>
      </c>
      <c r="G479" s="0" t="n">
        <f aca="false">E479+F479</f>
        <v>141</v>
      </c>
      <c r="H479" s="34" t="n">
        <f aca="false">Theory!$D$5/(SIN(RADIANS(Theory!$D$7*360*(('LUT Implementation'!$C$3*B479)/1000000000))))</f>
        <v>203.019167836123</v>
      </c>
      <c r="I479" s="43" t="n">
        <f aca="false">ABS(E479-H479)</f>
        <v>96.9808321638769</v>
      </c>
      <c r="J479" s="43" t="n">
        <f aca="false">ABS(G479-H479)</f>
        <v>62.0191678361231</v>
      </c>
    </row>
    <row r="480" customFormat="false" ht="15" hidden="false" customHeight="false" outlineLevel="0" collapsed="false">
      <c r="B480" s="0" t="n">
        <f aca="false">B479-50</f>
        <v>40150</v>
      </c>
      <c r="C480" s="15" t="n">
        <f aca="false" t="array" ref="C480:C480">MATCH(MIN(ABS('LUT Implementation'!$F$9:$F$136-B480)),ABS('LUT Implementation'!$F$9:$F$136-B480),0)</f>
        <v>1</v>
      </c>
      <c r="D480" s="0" t="n">
        <f aca="false">INDEX('LUT Implementation'!$F$9:$F$136,C480)-INDEX('LUT Implementation'!$F$9:$F$136,C480+1)</f>
        <v>2627</v>
      </c>
      <c r="E480" s="0" t="n">
        <f aca="false">INDEX('LUT Implementation'!$C$9:$C$136,'Error plots'!C480)</f>
        <v>300</v>
      </c>
      <c r="F480" s="0" t="n">
        <f aca="false">TRUNC('LUT Implementation'!$C$4*(INDEX('LUT Implementation'!$F$9:$F$136,C480)-B480)/D480,0)</f>
        <v>-159</v>
      </c>
      <c r="G480" s="0" t="n">
        <f aca="false">E480+F480</f>
        <v>141</v>
      </c>
      <c r="H480" s="34" t="n">
        <f aca="false">Theory!$D$5/(SIN(RADIANS(Theory!$D$7*360*(('LUT Implementation'!$C$3*B480)/1000000000))))</f>
        <v>203.268325904886</v>
      </c>
      <c r="I480" s="43" t="n">
        <f aca="false">ABS(E480-H480)</f>
        <v>96.731674095114</v>
      </c>
      <c r="J480" s="43" t="n">
        <f aca="false">ABS(G480-H480)</f>
        <v>62.268325904886</v>
      </c>
    </row>
    <row r="481" customFormat="false" ht="15" hidden="false" customHeight="false" outlineLevel="0" collapsed="false">
      <c r="B481" s="0" t="n">
        <f aca="false">B480-50</f>
        <v>40100</v>
      </c>
      <c r="C481" s="15" t="n">
        <f aca="false" t="array" ref="C481:C481">MATCH(MIN(ABS('LUT Implementation'!$F$9:$F$136-B481)),ABS('LUT Implementation'!$F$9:$F$136-B481),0)</f>
        <v>1</v>
      </c>
      <c r="D481" s="0" t="n">
        <f aca="false">INDEX('LUT Implementation'!$F$9:$F$136,C481)-INDEX('LUT Implementation'!$F$9:$F$136,C481+1)</f>
        <v>2627</v>
      </c>
      <c r="E481" s="0" t="n">
        <f aca="false">INDEX('LUT Implementation'!$C$9:$C$136,'Error plots'!C481)</f>
        <v>300</v>
      </c>
      <c r="F481" s="0" t="n">
        <f aca="false">TRUNC('LUT Implementation'!$C$4*(INDEX('LUT Implementation'!$F$9:$F$136,C481)-B481)/D481,0)</f>
        <v>-158</v>
      </c>
      <c r="G481" s="0" t="n">
        <f aca="false">E481+F481</f>
        <v>142</v>
      </c>
      <c r="H481" s="34" t="n">
        <f aca="false">Theory!$D$5/(SIN(RADIANS(Theory!$D$7*360*(('LUT Implementation'!$C$3*B481)/1000000000))))</f>
        <v>203.51810997859</v>
      </c>
      <c r="I481" s="43" t="n">
        <f aca="false">ABS(E481-H481)</f>
        <v>96.4818900214096</v>
      </c>
      <c r="J481" s="43" t="n">
        <f aca="false">ABS(G481-H481)</f>
        <v>61.5181099785904</v>
      </c>
    </row>
    <row r="482" customFormat="false" ht="15" hidden="false" customHeight="false" outlineLevel="0" collapsed="false">
      <c r="B482" s="0" t="n">
        <f aca="false">B481-50</f>
        <v>40050</v>
      </c>
      <c r="C482" s="15" t="n">
        <f aca="false" t="array" ref="C482:C482">MATCH(MIN(ABS('LUT Implementation'!$F$9:$F$136-B482)),ABS('LUT Implementation'!$F$9:$F$136-B482),0)</f>
        <v>1</v>
      </c>
      <c r="D482" s="0" t="n">
        <f aca="false">INDEX('LUT Implementation'!$F$9:$F$136,C482)-INDEX('LUT Implementation'!$F$9:$F$136,C482+1)</f>
        <v>2627</v>
      </c>
      <c r="E482" s="0" t="n">
        <f aca="false">INDEX('LUT Implementation'!$C$9:$C$136,'Error plots'!C482)</f>
        <v>300</v>
      </c>
      <c r="F482" s="0" t="n">
        <f aca="false">TRUNC('LUT Implementation'!$C$4*(INDEX('LUT Implementation'!$F$9:$F$136,C482)-B482)/D482,0)</f>
        <v>-157</v>
      </c>
      <c r="G482" s="0" t="n">
        <f aca="false">E482+F482</f>
        <v>143</v>
      </c>
      <c r="H482" s="34" t="n">
        <f aca="false">Theory!$D$5/(SIN(RADIANS(Theory!$D$7*360*(('LUT Implementation'!$C$3*B482)/1000000000))))</f>
        <v>203.768522401474</v>
      </c>
      <c r="I482" s="43" t="n">
        <f aca="false">ABS(E482-H482)</f>
        <v>96.2314775985258</v>
      </c>
      <c r="J482" s="43" t="n">
        <f aca="false">ABS(G482-H482)</f>
        <v>60.7685224014742</v>
      </c>
    </row>
    <row r="483" customFormat="false" ht="15" hidden="false" customHeight="false" outlineLevel="0" collapsed="false">
      <c r="B483" s="0" t="n">
        <f aca="false">B482-50</f>
        <v>40000</v>
      </c>
      <c r="C483" s="15" t="n">
        <f aca="false" t="array" ref="C483:C483">MATCH(MIN(ABS('LUT Implementation'!$F$9:$F$136-B483)),ABS('LUT Implementation'!$F$9:$F$136-B483),0)</f>
        <v>1</v>
      </c>
      <c r="D483" s="0" t="n">
        <f aca="false">INDEX('LUT Implementation'!$F$9:$F$136,C483)-INDEX('LUT Implementation'!$F$9:$F$136,C483+1)</f>
        <v>2627</v>
      </c>
      <c r="E483" s="0" t="n">
        <f aca="false">INDEX('LUT Implementation'!$C$9:$C$136,'Error plots'!C483)</f>
        <v>300</v>
      </c>
      <c r="F483" s="0" t="n">
        <f aca="false">TRUNC('LUT Implementation'!$C$4*(INDEX('LUT Implementation'!$F$9:$F$136,C483)-B483)/D483,0)</f>
        <v>-157</v>
      </c>
      <c r="G483" s="0" t="n">
        <f aca="false">E483+F483</f>
        <v>143</v>
      </c>
      <c r="H483" s="34" t="n">
        <f aca="false">Theory!$D$5/(SIN(RADIANS(Theory!$D$7*360*(('LUT Implementation'!$C$3*B483)/1000000000))))</f>
        <v>204.019565529497</v>
      </c>
      <c r="I483" s="43" t="n">
        <f aca="false">ABS(E483-H483)</f>
        <v>95.9804344705031</v>
      </c>
      <c r="J483" s="43" t="n">
        <f aca="false">ABS(G483-H483)</f>
        <v>61.019565529497</v>
      </c>
    </row>
    <row r="484" customFormat="false" ht="15" hidden="false" customHeight="false" outlineLevel="0" collapsed="false">
      <c r="B484" s="0" t="n">
        <f aca="false">B483-50</f>
        <v>39950</v>
      </c>
      <c r="C484" s="15" t="n">
        <f aca="false" t="array" ref="C484:C484">MATCH(MIN(ABS('LUT Implementation'!$F$9:$F$136-B484)),ABS('LUT Implementation'!$F$9:$F$136-B484),0)</f>
        <v>1</v>
      </c>
      <c r="D484" s="0" t="n">
        <f aca="false">INDEX('LUT Implementation'!$F$9:$F$136,C484)-INDEX('LUT Implementation'!$F$9:$F$136,C484+1)</f>
        <v>2627</v>
      </c>
      <c r="E484" s="0" t="n">
        <f aca="false">INDEX('LUT Implementation'!$C$9:$C$136,'Error plots'!C484)</f>
        <v>300</v>
      </c>
      <c r="F484" s="0" t="n">
        <f aca="false">TRUNC('LUT Implementation'!$C$4*(INDEX('LUT Implementation'!$F$9:$F$136,C484)-B484)/D484,0)</f>
        <v>-156</v>
      </c>
      <c r="G484" s="0" t="n">
        <f aca="false">E484+F484</f>
        <v>144</v>
      </c>
      <c r="H484" s="34" t="n">
        <f aca="false">Theory!$D$5/(SIN(RADIANS(Theory!$D$7*360*(('LUT Implementation'!$C$3*B484)/1000000000))))</f>
        <v>204.271241730413</v>
      </c>
      <c r="I484" s="43" t="n">
        <f aca="false">ABS(E484-H484)</f>
        <v>95.7287582695865</v>
      </c>
      <c r="J484" s="43" t="n">
        <f aca="false">ABS(G484-H484)</f>
        <v>60.2712417304135</v>
      </c>
    </row>
    <row r="485" customFormat="false" ht="15" hidden="false" customHeight="false" outlineLevel="0" collapsed="false">
      <c r="B485" s="0" t="n">
        <f aca="false">B484-50</f>
        <v>39900</v>
      </c>
      <c r="C485" s="15" t="n">
        <f aca="false" t="array" ref="C485:C485">MATCH(MIN(ABS('LUT Implementation'!$F$9:$F$136-B485)),ABS('LUT Implementation'!$F$9:$F$136-B485),0)</f>
        <v>1</v>
      </c>
      <c r="D485" s="0" t="n">
        <f aca="false">INDEX('LUT Implementation'!$F$9:$F$136,C485)-INDEX('LUT Implementation'!$F$9:$F$136,C485+1)</f>
        <v>2627</v>
      </c>
      <c r="E485" s="0" t="n">
        <f aca="false">INDEX('LUT Implementation'!$C$9:$C$136,'Error plots'!C485)</f>
        <v>300</v>
      </c>
      <c r="F485" s="0" t="n">
        <f aca="false">TRUNC('LUT Implementation'!$C$4*(INDEX('LUT Implementation'!$F$9:$F$136,C485)-B485)/D485,0)</f>
        <v>-155</v>
      </c>
      <c r="G485" s="0" t="n">
        <f aca="false">E485+F485</f>
        <v>145</v>
      </c>
      <c r="H485" s="34" t="n">
        <f aca="false">Theory!$D$5/(SIN(RADIANS(Theory!$D$7*360*(('LUT Implementation'!$C$3*B485)/1000000000))))</f>
        <v>204.523553383847</v>
      </c>
      <c r="I485" s="43" t="n">
        <f aca="false">ABS(E485-H485)</f>
        <v>95.4764466161527</v>
      </c>
      <c r="J485" s="43" t="n">
        <f aca="false">ABS(G485-H485)</f>
        <v>59.5235533838473</v>
      </c>
    </row>
    <row r="486" customFormat="false" ht="15" hidden="false" customHeight="false" outlineLevel="0" collapsed="false">
      <c r="B486" s="0" t="n">
        <f aca="false">B485-50</f>
        <v>39850</v>
      </c>
      <c r="C486" s="15" t="n">
        <f aca="false" t="array" ref="C486:C486">MATCH(MIN(ABS('LUT Implementation'!$F$9:$F$136-B486)),ABS('LUT Implementation'!$F$9:$F$136-B486),0)</f>
        <v>1</v>
      </c>
      <c r="D486" s="0" t="n">
        <f aca="false">INDEX('LUT Implementation'!$F$9:$F$136,C486)-INDEX('LUT Implementation'!$F$9:$F$136,C486+1)</f>
        <v>2627</v>
      </c>
      <c r="E486" s="0" t="n">
        <f aca="false">INDEX('LUT Implementation'!$C$9:$C$136,'Error plots'!C486)</f>
        <v>300</v>
      </c>
      <c r="F486" s="0" t="n">
        <f aca="false">TRUNC('LUT Implementation'!$C$4*(INDEX('LUT Implementation'!$F$9:$F$136,C486)-B486)/D486,0)</f>
        <v>-155</v>
      </c>
      <c r="G486" s="0" t="n">
        <f aca="false">E486+F486</f>
        <v>145</v>
      </c>
      <c r="H486" s="34" t="n">
        <f aca="false">Theory!$D$5/(SIN(RADIANS(Theory!$D$7*360*(('LUT Implementation'!$C$3*B486)/1000000000))))</f>
        <v>204.776502881365</v>
      </c>
      <c r="I486" s="43" t="n">
        <f aca="false">ABS(E486-H486)</f>
        <v>95.2234971186346</v>
      </c>
      <c r="J486" s="43" t="n">
        <f aca="false">ABS(G486-H486)</f>
        <v>59.7765028813654</v>
      </c>
    </row>
    <row r="487" customFormat="false" ht="15" hidden="false" customHeight="false" outlineLevel="0" collapsed="false">
      <c r="B487" s="0" t="n">
        <f aca="false">B486-50</f>
        <v>39800</v>
      </c>
      <c r="C487" s="15" t="n">
        <f aca="false" t="array" ref="C487:C487">MATCH(MIN(ABS('LUT Implementation'!$F$9:$F$136-B487)),ABS('LUT Implementation'!$F$9:$F$136-B487),0)</f>
        <v>1</v>
      </c>
      <c r="D487" s="0" t="n">
        <f aca="false">INDEX('LUT Implementation'!$F$9:$F$136,C487)-INDEX('LUT Implementation'!$F$9:$F$136,C487+1)</f>
        <v>2627</v>
      </c>
      <c r="E487" s="0" t="n">
        <f aca="false">INDEX('LUT Implementation'!$C$9:$C$136,'Error plots'!C487)</f>
        <v>300</v>
      </c>
      <c r="F487" s="0" t="n">
        <f aca="false">TRUNC('LUT Implementation'!$C$4*(INDEX('LUT Implementation'!$F$9:$F$136,C487)-B487)/D487,0)</f>
        <v>-154</v>
      </c>
      <c r="G487" s="0" t="n">
        <f aca="false">E487+F487</f>
        <v>146</v>
      </c>
      <c r="H487" s="34" t="n">
        <f aca="false">Theory!$D$5/(SIN(RADIANS(Theory!$D$7*360*(('LUT Implementation'!$C$3*B487)/1000000000))))</f>
        <v>205.030092626553</v>
      </c>
      <c r="I487" s="43" t="n">
        <f aca="false">ABS(E487-H487)</f>
        <v>94.9699073734471</v>
      </c>
      <c r="J487" s="43" t="n">
        <f aca="false">ABS(G487-H487)</f>
        <v>59.0300926265529</v>
      </c>
    </row>
    <row r="488" customFormat="false" ht="15" hidden="false" customHeight="false" outlineLevel="0" collapsed="false">
      <c r="B488" s="0" t="n">
        <f aca="false">B487-50</f>
        <v>39750</v>
      </c>
      <c r="C488" s="15" t="n">
        <f aca="false" t="array" ref="C488:C488">MATCH(MIN(ABS('LUT Implementation'!$F$9:$F$136-B488)),ABS('LUT Implementation'!$F$9:$F$136-B488),0)</f>
        <v>1</v>
      </c>
      <c r="D488" s="0" t="n">
        <f aca="false">INDEX('LUT Implementation'!$F$9:$F$136,C488)-INDEX('LUT Implementation'!$F$9:$F$136,C488+1)</f>
        <v>2627</v>
      </c>
      <c r="E488" s="0" t="n">
        <f aca="false">INDEX('LUT Implementation'!$C$9:$C$136,'Error plots'!C488)</f>
        <v>300</v>
      </c>
      <c r="F488" s="0" t="n">
        <f aca="false">TRUNC('LUT Implementation'!$C$4*(INDEX('LUT Implementation'!$F$9:$F$136,C488)-B488)/D488,0)</f>
        <v>-154</v>
      </c>
      <c r="G488" s="0" t="n">
        <f aca="false">E488+F488</f>
        <v>146</v>
      </c>
      <c r="H488" s="34" t="n">
        <f aca="false">Theory!$D$5/(SIN(RADIANS(Theory!$D$7*360*(('LUT Implementation'!$C$3*B488)/1000000000))))</f>
        <v>205.284325035089</v>
      </c>
      <c r="I488" s="43" t="n">
        <f aca="false">ABS(E488-H488)</f>
        <v>94.7156749649108</v>
      </c>
      <c r="J488" s="43" t="n">
        <f aca="false">ABS(G488-H488)</f>
        <v>59.2843250350892</v>
      </c>
    </row>
    <row r="489" customFormat="false" ht="15" hidden="false" customHeight="false" outlineLevel="0" collapsed="false">
      <c r="B489" s="0" t="n">
        <f aca="false">B488-50</f>
        <v>39700</v>
      </c>
      <c r="C489" s="15" t="n">
        <f aca="false" t="array" ref="C489:C489">MATCH(MIN(ABS('LUT Implementation'!$F$9:$F$136-B489)),ABS('LUT Implementation'!$F$9:$F$136-B489),0)</f>
        <v>1</v>
      </c>
      <c r="D489" s="0" t="n">
        <f aca="false">INDEX('LUT Implementation'!$F$9:$F$136,C489)-INDEX('LUT Implementation'!$F$9:$F$136,C489+1)</f>
        <v>2627</v>
      </c>
      <c r="E489" s="0" t="n">
        <f aca="false">INDEX('LUT Implementation'!$C$9:$C$136,'Error plots'!C489)</f>
        <v>300</v>
      </c>
      <c r="F489" s="0" t="n">
        <f aca="false">TRUNC('LUT Implementation'!$C$4*(INDEX('LUT Implementation'!$F$9:$F$136,C489)-B489)/D489,0)</f>
        <v>-153</v>
      </c>
      <c r="G489" s="0" t="n">
        <f aca="false">E489+F489</f>
        <v>147</v>
      </c>
      <c r="H489" s="34" t="n">
        <f aca="false">Theory!$D$5/(SIN(RADIANS(Theory!$D$7*360*(('LUT Implementation'!$C$3*B489)/1000000000))))</f>
        <v>205.539202534824</v>
      </c>
      <c r="I489" s="43" t="n">
        <f aca="false">ABS(E489-H489)</f>
        <v>94.4607974651762</v>
      </c>
      <c r="J489" s="43" t="n">
        <f aca="false">ABS(G489-H489)</f>
        <v>58.5392025348238</v>
      </c>
    </row>
    <row r="490" customFormat="false" ht="15" hidden="false" customHeight="false" outlineLevel="0" collapsed="false">
      <c r="B490" s="0" t="n">
        <f aca="false">B489-50</f>
        <v>39650</v>
      </c>
      <c r="C490" s="15" t="n">
        <f aca="false" t="array" ref="C490:C490">MATCH(MIN(ABS('LUT Implementation'!$F$9:$F$136-B490)),ABS('LUT Implementation'!$F$9:$F$136-B490),0)</f>
        <v>1</v>
      </c>
      <c r="D490" s="0" t="n">
        <f aca="false">INDEX('LUT Implementation'!$F$9:$F$136,C490)-INDEX('LUT Implementation'!$F$9:$F$136,C490+1)</f>
        <v>2627</v>
      </c>
      <c r="E490" s="0" t="n">
        <f aca="false">INDEX('LUT Implementation'!$C$9:$C$136,'Error plots'!C490)</f>
        <v>300</v>
      </c>
      <c r="F490" s="0" t="n">
        <f aca="false">TRUNC('LUT Implementation'!$C$4*(INDEX('LUT Implementation'!$F$9:$F$136,C490)-B490)/D490,0)</f>
        <v>-152</v>
      </c>
      <c r="G490" s="0" t="n">
        <f aca="false">E490+F490</f>
        <v>148</v>
      </c>
      <c r="H490" s="34" t="n">
        <f aca="false">Theory!$D$5/(SIN(RADIANS(Theory!$D$7*360*(('LUT Implementation'!$C$3*B490)/1000000000))))</f>
        <v>205.794727565853</v>
      </c>
      <c r="I490" s="43" t="n">
        <f aca="false">ABS(E490-H490)</f>
        <v>94.2052724341473</v>
      </c>
      <c r="J490" s="43" t="n">
        <f aca="false">ABS(G490-H490)</f>
        <v>57.7947275658527</v>
      </c>
    </row>
    <row r="491" customFormat="false" ht="15" hidden="false" customHeight="false" outlineLevel="0" collapsed="false">
      <c r="B491" s="0" t="n">
        <f aca="false">B490-50</f>
        <v>39600</v>
      </c>
      <c r="C491" s="15" t="n">
        <f aca="false" t="array" ref="C491:C491">MATCH(MIN(ABS('LUT Implementation'!$F$9:$F$136-B491)),ABS('LUT Implementation'!$F$9:$F$136-B491),0)</f>
        <v>1</v>
      </c>
      <c r="D491" s="0" t="n">
        <f aca="false">INDEX('LUT Implementation'!$F$9:$F$136,C491)-INDEX('LUT Implementation'!$F$9:$F$136,C491+1)</f>
        <v>2627</v>
      </c>
      <c r="E491" s="0" t="n">
        <f aca="false">INDEX('LUT Implementation'!$C$9:$C$136,'Error plots'!C491)</f>
        <v>300</v>
      </c>
      <c r="F491" s="0" t="n">
        <f aca="false">TRUNC('LUT Implementation'!$C$4*(INDEX('LUT Implementation'!$F$9:$F$136,C491)-B491)/D491,0)</f>
        <v>-152</v>
      </c>
      <c r="G491" s="0" t="n">
        <f aca="false">E491+F491</f>
        <v>148</v>
      </c>
      <c r="H491" s="34" t="n">
        <f aca="false">Theory!$D$5/(SIN(RADIANS(Theory!$D$7*360*(('LUT Implementation'!$C$3*B491)/1000000000))))</f>
        <v>206.050902580597</v>
      </c>
      <c r="I491" s="43" t="n">
        <f aca="false">ABS(E491-H491)</f>
        <v>93.9490974194034</v>
      </c>
      <c r="J491" s="43" t="n">
        <f aca="false">ABS(G491-H491)</f>
        <v>58.0509025805966</v>
      </c>
    </row>
    <row r="492" customFormat="false" ht="15" hidden="false" customHeight="false" outlineLevel="0" collapsed="false">
      <c r="B492" s="0" t="n">
        <f aca="false">B491-50</f>
        <v>39550</v>
      </c>
      <c r="C492" s="15" t="n">
        <f aca="false" t="array" ref="C492:C492">MATCH(MIN(ABS('LUT Implementation'!$F$9:$F$136-B492)),ABS('LUT Implementation'!$F$9:$F$136-B492),0)</f>
        <v>1</v>
      </c>
      <c r="D492" s="0" t="n">
        <f aca="false">INDEX('LUT Implementation'!$F$9:$F$136,C492)-INDEX('LUT Implementation'!$F$9:$F$136,C492+1)</f>
        <v>2627</v>
      </c>
      <c r="E492" s="0" t="n">
        <f aca="false">INDEX('LUT Implementation'!$C$9:$C$136,'Error plots'!C492)</f>
        <v>300</v>
      </c>
      <c r="F492" s="0" t="n">
        <f aca="false">TRUNC('LUT Implementation'!$C$4*(INDEX('LUT Implementation'!$F$9:$F$136,C492)-B492)/D492,0)</f>
        <v>-151</v>
      </c>
      <c r="G492" s="0" t="n">
        <f aca="false">E492+F492</f>
        <v>149</v>
      </c>
      <c r="H492" s="34" t="n">
        <f aca="false">Theory!$D$5/(SIN(RADIANS(Theory!$D$7*360*(('LUT Implementation'!$C$3*B492)/1000000000))))</f>
        <v>206.307730043878</v>
      </c>
      <c r="I492" s="43" t="n">
        <f aca="false">ABS(E492-H492)</f>
        <v>93.6922699561221</v>
      </c>
      <c r="J492" s="43" t="n">
        <f aca="false">ABS(G492-H492)</f>
        <v>57.3077300438779</v>
      </c>
    </row>
    <row r="493" customFormat="false" ht="15" hidden="false" customHeight="false" outlineLevel="0" collapsed="false">
      <c r="B493" s="0" t="n">
        <f aca="false">B492-50</f>
        <v>39500</v>
      </c>
      <c r="C493" s="15" t="n">
        <f aca="false" t="array" ref="C493:C493">MATCH(MIN(ABS('LUT Implementation'!$F$9:$F$136-B493)),ABS('LUT Implementation'!$F$9:$F$136-B493),0)</f>
        <v>1</v>
      </c>
      <c r="D493" s="0" t="n">
        <f aca="false">INDEX('LUT Implementation'!$F$9:$F$136,C493)-INDEX('LUT Implementation'!$F$9:$F$136,C493+1)</f>
        <v>2627</v>
      </c>
      <c r="E493" s="0" t="n">
        <f aca="false">INDEX('LUT Implementation'!$C$9:$C$136,'Error plots'!C493)</f>
        <v>300</v>
      </c>
      <c r="F493" s="0" t="n">
        <f aca="false">TRUNC('LUT Implementation'!$C$4*(INDEX('LUT Implementation'!$F$9:$F$136,C493)-B493)/D493,0)</f>
        <v>-151</v>
      </c>
      <c r="G493" s="0" t="n">
        <f aca="false">E493+F493</f>
        <v>149</v>
      </c>
      <c r="H493" s="34" t="n">
        <f aca="false">Theory!$D$5/(SIN(RADIANS(Theory!$D$7*360*(('LUT Implementation'!$C$3*B493)/1000000000))))</f>
        <v>206.565212433</v>
      </c>
      <c r="I493" s="43" t="n">
        <f aca="false">ABS(E493-H493)</f>
        <v>93.4347875670002</v>
      </c>
      <c r="J493" s="43" t="n">
        <f aca="false">ABS(G493-H493)</f>
        <v>57.5652124329998</v>
      </c>
    </row>
    <row r="494" customFormat="false" ht="15" hidden="false" customHeight="false" outlineLevel="0" collapsed="false">
      <c r="B494" s="0" t="n">
        <f aca="false">B493-50</f>
        <v>39450</v>
      </c>
      <c r="C494" s="15" t="n">
        <f aca="false" t="array" ref="C494:C494">MATCH(MIN(ABS('LUT Implementation'!$F$9:$F$136-B494)),ABS('LUT Implementation'!$F$9:$F$136-B494),0)</f>
        <v>1</v>
      </c>
      <c r="D494" s="0" t="n">
        <f aca="false">INDEX('LUT Implementation'!$F$9:$F$136,C494)-INDEX('LUT Implementation'!$F$9:$F$136,C494+1)</f>
        <v>2627</v>
      </c>
      <c r="E494" s="0" t="n">
        <f aca="false">INDEX('LUT Implementation'!$C$9:$C$136,'Error plots'!C494)</f>
        <v>300</v>
      </c>
      <c r="F494" s="0" t="n">
        <f aca="false">TRUNC('LUT Implementation'!$C$4*(INDEX('LUT Implementation'!$F$9:$F$136,C494)-B494)/D494,0)</f>
        <v>-150</v>
      </c>
      <c r="G494" s="0" t="n">
        <f aca="false">E494+F494</f>
        <v>150</v>
      </c>
      <c r="H494" s="34" t="n">
        <f aca="false">Theory!$D$5/(SIN(RADIANS(Theory!$D$7*360*(('LUT Implementation'!$C$3*B494)/1000000000))))</f>
        <v>206.823352237825</v>
      </c>
      <c r="I494" s="43" t="n">
        <f aca="false">ABS(E494-H494)</f>
        <v>93.176647762175</v>
      </c>
      <c r="J494" s="43" t="n">
        <f aca="false">ABS(G494-H494)</f>
        <v>56.823352237825</v>
      </c>
    </row>
    <row r="495" customFormat="false" ht="15" hidden="false" customHeight="false" outlineLevel="0" collapsed="false">
      <c r="B495" s="0" t="n">
        <f aca="false">B494-50</f>
        <v>39400</v>
      </c>
      <c r="C495" s="15" t="n">
        <f aca="false" t="array" ref="C495:C495">MATCH(MIN(ABS('LUT Implementation'!$F$9:$F$136-B495)),ABS('LUT Implementation'!$F$9:$F$136-B495),0)</f>
        <v>1</v>
      </c>
      <c r="D495" s="0" t="n">
        <f aca="false">INDEX('LUT Implementation'!$F$9:$F$136,C495)-INDEX('LUT Implementation'!$F$9:$F$136,C495+1)</f>
        <v>2627</v>
      </c>
      <c r="E495" s="0" t="n">
        <f aca="false">INDEX('LUT Implementation'!$C$9:$C$136,'Error plots'!C495)</f>
        <v>300</v>
      </c>
      <c r="F495" s="0" t="n">
        <f aca="false">TRUNC('LUT Implementation'!$C$4*(INDEX('LUT Implementation'!$F$9:$F$136,C495)-B495)/D495,0)</f>
        <v>-149</v>
      </c>
      <c r="G495" s="0" t="n">
        <f aca="false">E495+F495</f>
        <v>151</v>
      </c>
      <c r="H495" s="34" t="n">
        <f aca="false">Theory!$D$5/(SIN(RADIANS(Theory!$D$7*360*(('LUT Implementation'!$C$3*B495)/1000000000))))</f>
        <v>207.082151960856</v>
      </c>
      <c r="I495" s="43" t="n">
        <f aca="false">ABS(E495-H495)</f>
        <v>92.9178480391444</v>
      </c>
      <c r="J495" s="43" t="n">
        <f aca="false">ABS(G495-H495)</f>
        <v>56.0821519608556</v>
      </c>
    </row>
    <row r="496" customFormat="false" ht="15" hidden="false" customHeight="false" outlineLevel="0" collapsed="false">
      <c r="B496" s="0" t="n">
        <f aca="false">B495-50</f>
        <v>39350</v>
      </c>
      <c r="C496" s="15" t="n">
        <f aca="false" t="array" ref="C496:C496">MATCH(MIN(ABS('LUT Implementation'!$F$9:$F$136-B496)),ABS('LUT Implementation'!$F$9:$F$136-B496),0)</f>
        <v>1</v>
      </c>
      <c r="D496" s="0" t="n">
        <f aca="false">INDEX('LUT Implementation'!$F$9:$F$136,C496)-INDEX('LUT Implementation'!$F$9:$F$136,C496+1)</f>
        <v>2627</v>
      </c>
      <c r="E496" s="0" t="n">
        <f aca="false">INDEX('LUT Implementation'!$C$9:$C$136,'Error plots'!C496)</f>
        <v>300</v>
      </c>
      <c r="F496" s="0" t="n">
        <f aca="false">TRUNC('LUT Implementation'!$C$4*(INDEX('LUT Implementation'!$F$9:$F$136,C496)-B496)/D496,0)</f>
        <v>-149</v>
      </c>
      <c r="G496" s="0" t="n">
        <f aca="false">E496+F496</f>
        <v>151</v>
      </c>
      <c r="H496" s="34" t="n">
        <f aca="false">Theory!$D$5/(SIN(RADIANS(Theory!$D$7*360*(('LUT Implementation'!$C$3*B496)/1000000000))))</f>
        <v>207.341614117313</v>
      </c>
      <c r="I496" s="43" t="n">
        <f aca="false">ABS(E496-H496)</f>
        <v>92.6583858826866</v>
      </c>
      <c r="J496" s="43" t="n">
        <f aca="false">ABS(G496-H496)</f>
        <v>56.3416141173134</v>
      </c>
    </row>
    <row r="497" customFormat="false" ht="15" hidden="false" customHeight="false" outlineLevel="0" collapsed="false">
      <c r="B497" s="0" t="n">
        <f aca="false">B496-50</f>
        <v>39300</v>
      </c>
      <c r="C497" s="15" t="n">
        <f aca="false" t="array" ref="C497:C497">MATCH(MIN(ABS('LUT Implementation'!$F$9:$F$136-B497)),ABS('LUT Implementation'!$F$9:$F$136-B497),0)</f>
        <v>1</v>
      </c>
      <c r="D497" s="0" t="n">
        <f aca="false">INDEX('LUT Implementation'!$F$9:$F$136,C497)-INDEX('LUT Implementation'!$F$9:$F$136,C497+1)</f>
        <v>2627</v>
      </c>
      <c r="E497" s="0" t="n">
        <f aca="false">INDEX('LUT Implementation'!$C$9:$C$136,'Error plots'!C497)</f>
        <v>300</v>
      </c>
      <c r="F497" s="0" t="n">
        <f aca="false">TRUNC('LUT Implementation'!$C$4*(INDEX('LUT Implementation'!$F$9:$F$136,C497)-B497)/D497,0)</f>
        <v>-148</v>
      </c>
      <c r="G497" s="0" t="n">
        <f aca="false">E497+F497</f>
        <v>152</v>
      </c>
      <c r="H497" s="34" t="n">
        <f aca="false">Theory!$D$5/(SIN(RADIANS(Theory!$D$7*360*(('LUT Implementation'!$C$3*B497)/1000000000))))</f>
        <v>207.601741235221</v>
      </c>
      <c r="I497" s="43" t="n">
        <f aca="false">ABS(E497-H497)</f>
        <v>92.3982587647792</v>
      </c>
      <c r="J497" s="43" t="n">
        <f aca="false">ABS(G497-H497)</f>
        <v>55.6017412352208</v>
      </c>
    </row>
    <row r="498" customFormat="false" ht="15" hidden="false" customHeight="false" outlineLevel="0" collapsed="false">
      <c r="B498" s="0" t="n">
        <f aca="false">B497-50</f>
        <v>39250</v>
      </c>
      <c r="C498" s="15" t="n">
        <f aca="false" t="array" ref="C498:C498">MATCH(MIN(ABS('LUT Implementation'!$F$9:$F$136-B498)),ABS('LUT Implementation'!$F$9:$F$136-B498),0)</f>
        <v>1</v>
      </c>
      <c r="D498" s="0" t="n">
        <f aca="false">INDEX('LUT Implementation'!$F$9:$F$136,C498)-INDEX('LUT Implementation'!$F$9:$F$136,C498+1)</f>
        <v>2627</v>
      </c>
      <c r="E498" s="0" t="n">
        <f aca="false">INDEX('LUT Implementation'!$C$9:$C$136,'Error plots'!C498)</f>
        <v>300</v>
      </c>
      <c r="F498" s="0" t="n">
        <f aca="false">TRUNC('LUT Implementation'!$C$4*(INDEX('LUT Implementation'!$F$9:$F$136,C498)-B498)/D498,0)</f>
        <v>-148</v>
      </c>
      <c r="G498" s="0" t="n">
        <f aca="false">E498+F498</f>
        <v>152</v>
      </c>
      <c r="H498" s="34" t="n">
        <f aca="false">Theory!$D$5/(SIN(RADIANS(Theory!$D$7*360*(('LUT Implementation'!$C$3*B498)/1000000000))))</f>
        <v>207.862535855482</v>
      </c>
      <c r="I498" s="43" t="n">
        <f aca="false">ABS(E498-H498)</f>
        <v>92.1374641445177</v>
      </c>
      <c r="J498" s="43" t="n">
        <f aca="false">ABS(G498-H498)</f>
        <v>55.8625358554823</v>
      </c>
    </row>
    <row r="499" customFormat="false" ht="15" hidden="false" customHeight="false" outlineLevel="0" collapsed="false">
      <c r="B499" s="0" t="n">
        <f aca="false">B498-50</f>
        <v>39200</v>
      </c>
      <c r="C499" s="15" t="n">
        <f aca="false" t="array" ref="C499:C499">MATCH(MIN(ABS('LUT Implementation'!$F$9:$F$136-B499)),ABS('LUT Implementation'!$F$9:$F$136-B499),0)</f>
        <v>1</v>
      </c>
      <c r="D499" s="0" t="n">
        <f aca="false">INDEX('LUT Implementation'!$F$9:$F$136,C499)-INDEX('LUT Implementation'!$F$9:$F$136,C499+1)</f>
        <v>2627</v>
      </c>
      <c r="E499" s="0" t="n">
        <f aca="false">INDEX('LUT Implementation'!$C$9:$C$136,'Error plots'!C499)</f>
        <v>300</v>
      </c>
      <c r="F499" s="0" t="n">
        <f aca="false">TRUNC('LUT Implementation'!$C$4*(INDEX('LUT Implementation'!$F$9:$F$136,C499)-B499)/D499,0)</f>
        <v>-147</v>
      </c>
      <c r="G499" s="0" t="n">
        <f aca="false">E499+F499</f>
        <v>153</v>
      </c>
      <c r="H499" s="34" t="n">
        <f aca="false">Theory!$D$5/(SIN(RADIANS(Theory!$D$7*360*(('LUT Implementation'!$C$3*B499)/1000000000))))</f>
        <v>208.124000531966</v>
      </c>
      <c r="I499" s="43" t="n">
        <f aca="false">ABS(E499-H499)</f>
        <v>91.8759994680335</v>
      </c>
      <c r="J499" s="43" t="n">
        <f aca="false">ABS(G499-H499)</f>
        <v>55.1240005319665</v>
      </c>
    </row>
    <row r="500" customFormat="false" ht="15" hidden="false" customHeight="false" outlineLevel="0" collapsed="false">
      <c r="B500" s="0" t="n">
        <f aca="false">B499-50</f>
        <v>39150</v>
      </c>
      <c r="C500" s="15" t="n">
        <f aca="false" t="array" ref="C500:C500">MATCH(MIN(ABS('LUT Implementation'!$F$9:$F$136-B500)),ABS('LUT Implementation'!$F$9:$F$136-B500),0)</f>
        <v>1</v>
      </c>
      <c r="D500" s="0" t="n">
        <f aca="false">INDEX('LUT Implementation'!$F$9:$F$136,C500)-INDEX('LUT Implementation'!$F$9:$F$136,C500+1)</f>
        <v>2627</v>
      </c>
      <c r="E500" s="0" t="n">
        <f aca="false">INDEX('LUT Implementation'!$C$9:$C$136,'Error plots'!C500)</f>
        <v>300</v>
      </c>
      <c r="F500" s="0" t="n">
        <f aca="false">TRUNC('LUT Implementation'!$C$4*(INDEX('LUT Implementation'!$F$9:$F$136,C500)-B500)/D500,0)</f>
        <v>-146</v>
      </c>
      <c r="G500" s="0" t="n">
        <f aca="false">E500+F500</f>
        <v>154</v>
      </c>
      <c r="H500" s="34" t="n">
        <f aca="false">Theory!$D$5/(SIN(RADIANS(Theory!$D$7*360*(('LUT Implementation'!$C$3*B500)/1000000000))))</f>
        <v>208.386137831589</v>
      </c>
      <c r="I500" s="43" t="n">
        <f aca="false">ABS(E500-H500)</f>
        <v>91.6138621684107</v>
      </c>
      <c r="J500" s="43" t="n">
        <f aca="false">ABS(G500-H500)</f>
        <v>54.3861378315893</v>
      </c>
    </row>
    <row r="501" customFormat="false" ht="15" hidden="false" customHeight="false" outlineLevel="0" collapsed="false">
      <c r="B501" s="0" t="n">
        <f aca="false">B500-50</f>
        <v>39100</v>
      </c>
      <c r="C501" s="15" t="n">
        <f aca="false" t="array" ref="C501:C501">MATCH(MIN(ABS('LUT Implementation'!$F$9:$F$136-B501)),ABS('LUT Implementation'!$F$9:$F$136-B501),0)</f>
        <v>1</v>
      </c>
      <c r="D501" s="0" t="n">
        <f aca="false">INDEX('LUT Implementation'!$F$9:$F$136,C501)-INDEX('LUT Implementation'!$F$9:$F$136,C501+1)</f>
        <v>2627</v>
      </c>
      <c r="E501" s="0" t="n">
        <f aca="false">INDEX('LUT Implementation'!$C$9:$C$136,'Error plots'!C501)</f>
        <v>300</v>
      </c>
      <c r="F501" s="0" t="n">
        <f aca="false">TRUNC('LUT Implementation'!$C$4*(INDEX('LUT Implementation'!$F$9:$F$136,C501)-B501)/D501,0)</f>
        <v>-146</v>
      </c>
      <c r="G501" s="0" t="n">
        <f aca="false">E501+F501</f>
        <v>154</v>
      </c>
      <c r="H501" s="34" t="n">
        <f aca="false">Theory!$D$5/(SIN(RADIANS(Theory!$D$7*360*(('LUT Implementation'!$C$3*B501)/1000000000))))</f>
        <v>208.648950334397</v>
      </c>
      <c r="I501" s="43" t="n">
        <f aca="false">ABS(E501-H501)</f>
        <v>91.3510496656031</v>
      </c>
      <c r="J501" s="43" t="n">
        <f aca="false">ABS(G501-H501)</f>
        <v>54.6489503343969</v>
      </c>
    </row>
    <row r="502" customFormat="false" ht="15" hidden="false" customHeight="false" outlineLevel="0" collapsed="false">
      <c r="B502" s="0" t="n">
        <f aca="false">B501-50</f>
        <v>39050</v>
      </c>
      <c r="C502" s="15" t="n">
        <f aca="false" t="array" ref="C502:C502">MATCH(MIN(ABS('LUT Implementation'!$F$9:$F$136-B502)),ABS('LUT Implementation'!$F$9:$F$136-B502),0)</f>
        <v>1</v>
      </c>
      <c r="D502" s="0" t="n">
        <f aca="false">INDEX('LUT Implementation'!$F$9:$F$136,C502)-INDEX('LUT Implementation'!$F$9:$F$136,C502+1)</f>
        <v>2627</v>
      </c>
      <c r="E502" s="0" t="n">
        <f aca="false">INDEX('LUT Implementation'!$C$9:$C$136,'Error plots'!C502)</f>
        <v>300</v>
      </c>
      <c r="F502" s="0" t="n">
        <f aca="false">TRUNC('LUT Implementation'!$C$4*(INDEX('LUT Implementation'!$F$9:$F$136,C502)-B502)/D502,0)</f>
        <v>-145</v>
      </c>
      <c r="G502" s="0" t="n">
        <f aca="false">E502+F502</f>
        <v>155</v>
      </c>
      <c r="H502" s="34" t="n">
        <f aca="false">Theory!$D$5/(SIN(RADIANS(Theory!$D$7*360*(('LUT Implementation'!$C$3*B502)/1000000000))))</f>
        <v>208.91244063365</v>
      </c>
      <c r="I502" s="43" t="n">
        <f aca="false">ABS(E502-H502)</f>
        <v>91.0875593663499</v>
      </c>
      <c r="J502" s="43" t="n">
        <f aca="false">ABS(G502-H502)</f>
        <v>53.9124406336501</v>
      </c>
    </row>
    <row r="503" customFormat="false" ht="15" hidden="false" customHeight="false" outlineLevel="0" collapsed="false">
      <c r="B503" s="0" t="n">
        <f aca="false">B502-50</f>
        <v>39000</v>
      </c>
      <c r="C503" s="15" t="n">
        <f aca="false" t="array" ref="C503:C503">MATCH(MIN(ABS('LUT Implementation'!$F$9:$F$136-B503)),ABS('LUT Implementation'!$F$9:$F$136-B503),0)</f>
        <v>1</v>
      </c>
      <c r="D503" s="0" t="n">
        <f aca="false">INDEX('LUT Implementation'!$F$9:$F$136,C503)-INDEX('LUT Implementation'!$F$9:$F$136,C503+1)</f>
        <v>2627</v>
      </c>
      <c r="E503" s="0" t="n">
        <f aca="false">INDEX('LUT Implementation'!$C$9:$C$136,'Error plots'!C503)</f>
        <v>300</v>
      </c>
      <c r="F503" s="0" t="n">
        <f aca="false">TRUNC('LUT Implementation'!$C$4*(INDEX('LUT Implementation'!$F$9:$F$136,C503)-B503)/D503,0)</f>
        <v>-144</v>
      </c>
      <c r="G503" s="0" t="n">
        <f aca="false">E503+F503</f>
        <v>156</v>
      </c>
      <c r="H503" s="34" t="n">
        <f aca="false">Theory!$D$5/(SIN(RADIANS(Theory!$D$7*360*(('LUT Implementation'!$C$3*B503)/1000000000))))</f>
        <v>209.176611335909</v>
      </c>
      <c r="I503" s="43" t="n">
        <f aca="false">ABS(E503-H503)</f>
        <v>90.8233886640911</v>
      </c>
      <c r="J503" s="43" t="n">
        <f aca="false">ABS(G503-H503)</f>
        <v>53.1766113359089</v>
      </c>
    </row>
    <row r="504" customFormat="false" ht="15" hidden="false" customHeight="false" outlineLevel="0" collapsed="false">
      <c r="B504" s="0" t="n">
        <f aca="false">B503-50</f>
        <v>38950</v>
      </c>
      <c r="C504" s="15" t="n">
        <f aca="false" t="array" ref="C504:C504">MATCH(MIN(ABS('LUT Implementation'!$F$9:$F$136-B504)),ABS('LUT Implementation'!$F$9:$F$136-B504),0)</f>
        <v>1</v>
      </c>
      <c r="D504" s="0" t="n">
        <f aca="false">INDEX('LUT Implementation'!$F$9:$F$136,C504)-INDEX('LUT Implementation'!$F$9:$F$136,C504+1)</f>
        <v>2627</v>
      </c>
      <c r="E504" s="0" t="n">
        <f aca="false">INDEX('LUT Implementation'!$C$9:$C$136,'Error plots'!C504)</f>
        <v>300</v>
      </c>
      <c r="F504" s="0" t="n">
        <f aca="false">TRUNC('LUT Implementation'!$C$4*(INDEX('LUT Implementation'!$F$9:$F$136,C504)-B504)/D504,0)</f>
        <v>-144</v>
      </c>
      <c r="G504" s="0" t="n">
        <f aca="false">E504+F504</f>
        <v>156</v>
      </c>
      <c r="H504" s="34" t="n">
        <f aca="false">Theory!$D$5/(SIN(RADIANS(Theory!$D$7*360*(('LUT Implementation'!$C$3*B504)/1000000000))))</f>
        <v>209.441465061118</v>
      </c>
      <c r="I504" s="43" t="n">
        <f aca="false">ABS(E504-H504)</f>
        <v>90.558534938882</v>
      </c>
      <c r="J504" s="43" t="n">
        <f aca="false">ABS(G504-H504)</f>
        <v>53.441465061118</v>
      </c>
    </row>
    <row r="505" customFormat="false" ht="15" hidden="false" customHeight="false" outlineLevel="0" collapsed="false">
      <c r="B505" s="0" t="n">
        <f aca="false">B504-50</f>
        <v>38900</v>
      </c>
      <c r="C505" s="15" t="n">
        <f aca="false" t="array" ref="C505:C505">MATCH(MIN(ABS('LUT Implementation'!$F$9:$F$136-B505)),ABS('LUT Implementation'!$F$9:$F$136-B505),0)</f>
        <v>1</v>
      </c>
      <c r="D505" s="0" t="n">
        <f aca="false">INDEX('LUT Implementation'!$F$9:$F$136,C505)-INDEX('LUT Implementation'!$F$9:$F$136,C505+1)</f>
        <v>2627</v>
      </c>
      <c r="E505" s="0" t="n">
        <f aca="false">INDEX('LUT Implementation'!$C$9:$C$136,'Error plots'!C505)</f>
        <v>300</v>
      </c>
      <c r="F505" s="0" t="n">
        <f aca="false">TRUNC('LUT Implementation'!$C$4*(INDEX('LUT Implementation'!$F$9:$F$136,C505)-B505)/D505,0)</f>
        <v>-143</v>
      </c>
      <c r="G505" s="0" t="n">
        <f aca="false">E505+F505</f>
        <v>157</v>
      </c>
      <c r="H505" s="34" t="n">
        <f aca="false">Theory!$D$5/(SIN(RADIANS(Theory!$D$7*360*(('LUT Implementation'!$C$3*B505)/1000000000))))</f>
        <v>209.707004442693</v>
      </c>
      <c r="I505" s="43" t="n">
        <f aca="false">ABS(E505-H505)</f>
        <v>90.2929955573075</v>
      </c>
      <c r="J505" s="43" t="n">
        <f aca="false">ABS(G505-H505)</f>
        <v>52.7070044426926</v>
      </c>
    </row>
    <row r="506" customFormat="false" ht="15" hidden="false" customHeight="false" outlineLevel="0" collapsed="false">
      <c r="B506" s="0" t="n">
        <f aca="false">B505-50</f>
        <v>38850</v>
      </c>
      <c r="C506" s="15" t="n">
        <f aca="false" t="array" ref="C506:C506">MATCH(MIN(ABS('LUT Implementation'!$F$9:$F$136-B506)),ABS('LUT Implementation'!$F$9:$F$136-B506),0)</f>
        <v>1</v>
      </c>
      <c r="D506" s="0" t="n">
        <f aca="false">INDEX('LUT Implementation'!$F$9:$F$136,C506)-INDEX('LUT Implementation'!$F$9:$F$136,C506+1)</f>
        <v>2627</v>
      </c>
      <c r="E506" s="0" t="n">
        <f aca="false">INDEX('LUT Implementation'!$C$9:$C$136,'Error plots'!C506)</f>
        <v>300</v>
      </c>
      <c r="F506" s="0" t="n">
        <f aca="false">TRUNC('LUT Implementation'!$C$4*(INDEX('LUT Implementation'!$F$9:$F$136,C506)-B506)/D506,0)</f>
        <v>-143</v>
      </c>
      <c r="G506" s="0" t="n">
        <f aca="false">E506+F506</f>
        <v>157</v>
      </c>
      <c r="H506" s="34" t="n">
        <f aca="false">Theory!$D$5/(SIN(RADIANS(Theory!$D$7*360*(('LUT Implementation'!$C$3*B506)/1000000000))))</f>
        <v>209.973232127605</v>
      </c>
      <c r="I506" s="43" t="n">
        <f aca="false">ABS(E506-H506)</f>
        <v>90.0267678723949</v>
      </c>
      <c r="J506" s="43" t="n">
        <f aca="false">ABS(G506-H506)</f>
        <v>52.9732321276051</v>
      </c>
    </row>
    <row r="507" customFormat="false" ht="15" hidden="false" customHeight="false" outlineLevel="0" collapsed="false">
      <c r="B507" s="0" t="n">
        <f aca="false">B506-50</f>
        <v>38800</v>
      </c>
      <c r="C507" s="15" t="n">
        <f aca="false" t="array" ref="C507:C507">MATCH(MIN(ABS('LUT Implementation'!$F$9:$F$136-B507)),ABS('LUT Implementation'!$F$9:$F$136-B507),0)</f>
        <v>1</v>
      </c>
      <c r="D507" s="0" t="n">
        <f aca="false">INDEX('LUT Implementation'!$F$9:$F$136,C507)-INDEX('LUT Implementation'!$F$9:$F$136,C507+1)</f>
        <v>2627</v>
      </c>
      <c r="E507" s="0" t="n">
        <f aca="false">INDEX('LUT Implementation'!$C$9:$C$136,'Error plots'!C507)</f>
        <v>300</v>
      </c>
      <c r="F507" s="0" t="n">
        <f aca="false">TRUNC('LUT Implementation'!$C$4*(INDEX('LUT Implementation'!$F$9:$F$136,C507)-B507)/D507,0)</f>
        <v>-142</v>
      </c>
      <c r="G507" s="0" t="n">
        <f aca="false">E507+F507</f>
        <v>158</v>
      </c>
      <c r="H507" s="34" t="n">
        <f aca="false">Theory!$D$5/(SIN(RADIANS(Theory!$D$7*360*(('LUT Implementation'!$C$3*B507)/1000000000))))</f>
        <v>210.240150776473</v>
      </c>
      <c r="I507" s="43" t="n">
        <f aca="false">ABS(E507-H507)</f>
        <v>89.7598492235271</v>
      </c>
      <c r="J507" s="43" t="n">
        <f aca="false">ABS(G507-H507)</f>
        <v>52.2401507764729</v>
      </c>
    </row>
    <row r="508" customFormat="false" ht="15" hidden="false" customHeight="false" outlineLevel="0" collapsed="false">
      <c r="B508" s="0" t="n">
        <f aca="false">B507-50</f>
        <v>38750</v>
      </c>
      <c r="C508" s="15" t="n">
        <f aca="false" t="array" ref="C508:C508">MATCH(MIN(ABS('LUT Implementation'!$F$9:$F$136-B508)),ABS('LUT Implementation'!$F$9:$F$136-B508),0)</f>
        <v>1</v>
      </c>
      <c r="D508" s="0" t="n">
        <f aca="false">INDEX('LUT Implementation'!$F$9:$F$136,C508)-INDEX('LUT Implementation'!$F$9:$F$136,C508+1)</f>
        <v>2627</v>
      </c>
      <c r="E508" s="0" t="n">
        <f aca="false">INDEX('LUT Implementation'!$C$9:$C$136,'Error plots'!C508)</f>
        <v>300</v>
      </c>
      <c r="F508" s="0" t="n">
        <f aca="false">TRUNC('LUT Implementation'!$C$4*(INDEX('LUT Implementation'!$F$9:$F$136,C508)-B508)/D508,0)</f>
        <v>-141</v>
      </c>
      <c r="G508" s="0" t="n">
        <f aca="false">E508+F508</f>
        <v>159</v>
      </c>
      <c r="H508" s="34" t="n">
        <f aca="false">Theory!$D$5/(SIN(RADIANS(Theory!$D$7*360*(('LUT Implementation'!$C$3*B508)/1000000000))))</f>
        <v>210.507763063646</v>
      </c>
      <c r="I508" s="43" t="n">
        <f aca="false">ABS(E508-H508)</f>
        <v>89.4922369363542</v>
      </c>
      <c r="J508" s="43" t="n">
        <f aca="false">ABS(G508-H508)</f>
        <v>51.5077630636458</v>
      </c>
    </row>
    <row r="509" customFormat="false" ht="15" hidden="false" customHeight="false" outlineLevel="0" collapsed="false">
      <c r="B509" s="0" t="n">
        <f aca="false">B508-50</f>
        <v>38700</v>
      </c>
      <c r="C509" s="15" t="n">
        <f aca="false" t="array" ref="C509:C509">MATCH(MIN(ABS('LUT Implementation'!$F$9:$F$136-B509)),ABS('LUT Implementation'!$F$9:$F$136-B509),0)</f>
        <v>1</v>
      </c>
      <c r="D509" s="0" t="n">
        <f aca="false">INDEX('LUT Implementation'!$F$9:$F$136,C509)-INDEX('LUT Implementation'!$F$9:$F$136,C509+1)</f>
        <v>2627</v>
      </c>
      <c r="E509" s="0" t="n">
        <f aca="false">INDEX('LUT Implementation'!$C$9:$C$136,'Error plots'!C509)</f>
        <v>300</v>
      </c>
      <c r="F509" s="0" t="n">
        <f aca="false">TRUNC('LUT Implementation'!$C$4*(INDEX('LUT Implementation'!$F$9:$F$136,C509)-B509)/D509,0)</f>
        <v>-141</v>
      </c>
      <c r="G509" s="0" t="n">
        <f aca="false">E509+F509</f>
        <v>159</v>
      </c>
      <c r="H509" s="34" t="n">
        <f aca="false">Theory!$D$5/(SIN(RADIANS(Theory!$D$7*360*(('LUT Implementation'!$C$3*B509)/1000000000))))</f>
        <v>210.776071677295</v>
      </c>
      <c r="I509" s="43" t="n">
        <f aca="false">ABS(E509-H509)</f>
        <v>89.2239283227049</v>
      </c>
      <c r="J509" s="43" t="n">
        <f aca="false">ABS(G509-H509)</f>
        <v>51.7760716772951</v>
      </c>
    </row>
    <row r="510" customFormat="false" ht="15" hidden="false" customHeight="false" outlineLevel="0" collapsed="false">
      <c r="B510" s="0" t="n">
        <f aca="false">B509-50</f>
        <v>38650</v>
      </c>
      <c r="C510" s="15" t="n">
        <f aca="false" t="array" ref="C510:C510">MATCH(MIN(ABS('LUT Implementation'!$F$9:$F$136-B510)),ABS('LUT Implementation'!$F$9:$F$136-B510),0)</f>
        <v>1</v>
      </c>
      <c r="D510" s="0" t="n">
        <f aca="false">INDEX('LUT Implementation'!$F$9:$F$136,C510)-INDEX('LUT Implementation'!$F$9:$F$136,C510+1)</f>
        <v>2627</v>
      </c>
      <c r="E510" s="0" t="n">
        <f aca="false">INDEX('LUT Implementation'!$C$9:$C$136,'Error plots'!C510)</f>
        <v>300</v>
      </c>
      <c r="F510" s="0" t="n">
        <f aca="false">TRUNC('LUT Implementation'!$C$4*(INDEX('LUT Implementation'!$F$9:$F$136,C510)-B510)/D510,0)</f>
        <v>-140</v>
      </c>
      <c r="G510" s="0" t="n">
        <f aca="false">E510+F510</f>
        <v>160</v>
      </c>
      <c r="H510" s="34" t="n">
        <f aca="false">Theory!$D$5/(SIN(RADIANS(Theory!$D$7*360*(('LUT Implementation'!$C$3*B510)/1000000000))))</f>
        <v>211.045079319503</v>
      </c>
      <c r="I510" s="43" t="n">
        <f aca="false">ABS(E510-H510)</f>
        <v>88.9549206804971</v>
      </c>
      <c r="J510" s="43" t="n">
        <f aca="false">ABS(G510-H510)</f>
        <v>51.0450793195029</v>
      </c>
    </row>
    <row r="511" customFormat="false" ht="15" hidden="false" customHeight="false" outlineLevel="0" collapsed="false">
      <c r="B511" s="0" t="n">
        <f aca="false">B510-50</f>
        <v>38600</v>
      </c>
      <c r="C511" s="15" t="n">
        <f aca="false" t="array" ref="C511:C511">MATCH(MIN(ABS('LUT Implementation'!$F$9:$F$136-B511)),ABS('LUT Implementation'!$F$9:$F$136-B511),0)</f>
        <v>1</v>
      </c>
      <c r="D511" s="0" t="n">
        <f aca="false">INDEX('LUT Implementation'!$F$9:$F$136,C511)-INDEX('LUT Implementation'!$F$9:$F$136,C511+1)</f>
        <v>2627</v>
      </c>
      <c r="E511" s="0" t="n">
        <f aca="false">INDEX('LUT Implementation'!$C$9:$C$136,'Error plots'!C511)</f>
        <v>300</v>
      </c>
      <c r="F511" s="0" t="n">
        <f aca="false">TRUNC('LUT Implementation'!$C$4*(INDEX('LUT Implementation'!$F$9:$F$136,C511)-B511)/D511,0)</f>
        <v>-140</v>
      </c>
      <c r="G511" s="0" t="n">
        <f aca="false">E511+F511</f>
        <v>160</v>
      </c>
      <c r="H511" s="34" t="n">
        <f aca="false">Theory!$D$5/(SIN(RADIANS(Theory!$D$7*360*(('LUT Implementation'!$C$3*B511)/1000000000))))</f>
        <v>211.314788706352</v>
      </c>
      <c r="I511" s="43" t="n">
        <f aca="false">ABS(E511-H511)</f>
        <v>88.6852112936478</v>
      </c>
      <c r="J511" s="43" t="n">
        <f aca="false">ABS(G511-H511)</f>
        <v>51.3147887063522</v>
      </c>
    </row>
    <row r="512" customFormat="false" ht="15" hidden="false" customHeight="false" outlineLevel="0" collapsed="false">
      <c r="B512" s="0" t="n">
        <f aca="false">B511-50</f>
        <v>38550</v>
      </c>
      <c r="C512" s="15" t="n">
        <f aca="false" t="array" ref="C512:C512">MATCH(MIN(ABS('LUT Implementation'!$F$9:$F$136-B512)),ABS('LUT Implementation'!$F$9:$F$136-B512),0)</f>
        <v>1</v>
      </c>
      <c r="D512" s="0" t="n">
        <f aca="false">INDEX('LUT Implementation'!$F$9:$F$136,C512)-INDEX('LUT Implementation'!$F$9:$F$136,C512+1)</f>
        <v>2627</v>
      </c>
      <c r="E512" s="0" t="n">
        <f aca="false">INDEX('LUT Implementation'!$C$9:$C$136,'Error plots'!C512)</f>
        <v>300</v>
      </c>
      <c r="F512" s="0" t="n">
        <f aca="false">TRUNC('LUT Implementation'!$C$4*(INDEX('LUT Implementation'!$F$9:$F$136,C512)-B512)/D512,0)</f>
        <v>-139</v>
      </c>
      <c r="G512" s="0" t="n">
        <f aca="false">E512+F512</f>
        <v>161</v>
      </c>
      <c r="H512" s="34" t="n">
        <f aca="false">Theory!$D$5/(SIN(RADIANS(Theory!$D$7*360*(('LUT Implementation'!$C$3*B512)/1000000000))))</f>
        <v>211.585202568018</v>
      </c>
      <c r="I512" s="43" t="n">
        <f aca="false">ABS(E512-H512)</f>
        <v>88.4147974319824</v>
      </c>
      <c r="J512" s="43" t="n">
        <f aca="false">ABS(G512-H512)</f>
        <v>50.5852025680176</v>
      </c>
    </row>
    <row r="513" customFormat="false" ht="15" hidden="false" customHeight="false" outlineLevel="0" collapsed="false">
      <c r="B513" s="0" t="n">
        <f aca="false">B512-50</f>
        <v>38500</v>
      </c>
      <c r="C513" s="15" t="n">
        <f aca="false" t="array" ref="C513:C513">MATCH(MIN(ABS('LUT Implementation'!$F$9:$F$136-B513)),ABS('LUT Implementation'!$F$9:$F$136-B513),0)</f>
        <v>1</v>
      </c>
      <c r="D513" s="0" t="n">
        <f aca="false">INDEX('LUT Implementation'!$F$9:$F$136,C513)-INDEX('LUT Implementation'!$F$9:$F$136,C513+1)</f>
        <v>2627</v>
      </c>
      <c r="E513" s="0" t="n">
        <f aca="false">INDEX('LUT Implementation'!$C$9:$C$136,'Error plots'!C513)</f>
        <v>300</v>
      </c>
      <c r="F513" s="0" t="n">
        <f aca="false">TRUNC('LUT Implementation'!$C$4*(INDEX('LUT Implementation'!$F$9:$F$136,C513)-B513)/D513,0)</f>
        <v>-138</v>
      </c>
      <c r="G513" s="0" t="n">
        <f aca="false">E513+F513</f>
        <v>162</v>
      </c>
      <c r="H513" s="34" t="n">
        <f aca="false">Theory!$D$5/(SIN(RADIANS(Theory!$D$7*360*(('LUT Implementation'!$C$3*B513)/1000000000))))</f>
        <v>211.856323648857</v>
      </c>
      <c r="I513" s="43" t="n">
        <f aca="false">ABS(E513-H513)</f>
        <v>88.1436763511429</v>
      </c>
      <c r="J513" s="43" t="n">
        <f aca="false">ABS(G513-H513)</f>
        <v>49.8563236488571</v>
      </c>
    </row>
    <row r="514" customFormat="false" ht="15" hidden="false" customHeight="false" outlineLevel="0" collapsed="false">
      <c r="B514" s="0" t="n">
        <f aca="false">B513-50</f>
        <v>38450</v>
      </c>
      <c r="C514" s="15" t="n">
        <f aca="false" t="array" ref="C514:C514">MATCH(MIN(ABS('LUT Implementation'!$F$9:$F$136-B514)),ABS('LUT Implementation'!$F$9:$F$136-B514),0)</f>
        <v>1</v>
      </c>
      <c r="D514" s="0" t="n">
        <f aca="false">INDEX('LUT Implementation'!$F$9:$F$136,C514)-INDEX('LUT Implementation'!$F$9:$F$136,C514+1)</f>
        <v>2627</v>
      </c>
      <c r="E514" s="0" t="n">
        <f aca="false">INDEX('LUT Implementation'!$C$9:$C$136,'Error plots'!C514)</f>
        <v>300</v>
      </c>
      <c r="F514" s="0" t="n">
        <f aca="false">TRUNC('LUT Implementation'!$C$4*(INDEX('LUT Implementation'!$F$9:$F$136,C514)-B514)/D514,0)</f>
        <v>-138</v>
      </c>
      <c r="G514" s="0" t="n">
        <f aca="false">E514+F514</f>
        <v>162</v>
      </c>
      <c r="H514" s="34" t="n">
        <f aca="false">Theory!$D$5/(SIN(RADIANS(Theory!$D$7*360*(('LUT Implementation'!$C$3*B514)/1000000000))))</f>
        <v>212.128154707504</v>
      </c>
      <c r="I514" s="43" t="n">
        <f aca="false">ABS(E514-H514)</f>
        <v>87.8718452924962</v>
      </c>
      <c r="J514" s="43" t="n">
        <f aca="false">ABS(G514-H514)</f>
        <v>50.1281547075039</v>
      </c>
    </row>
    <row r="515" customFormat="false" ht="15" hidden="false" customHeight="false" outlineLevel="0" collapsed="false">
      <c r="B515" s="0" t="n">
        <f aca="false">B514-50</f>
        <v>38400</v>
      </c>
      <c r="C515" s="15" t="n">
        <f aca="false" t="array" ref="C515:C515">MATCH(MIN(ABS('LUT Implementation'!$F$9:$F$136-B515)),ABS('LUT Implementation'!$F$9:$F$136-B515),0)</f>
        <v>1</v>
      </c>
      <c r="D515" s="0" t="n">
        <f aca="false">INDEX('LUT Implementation'!$F$9:$F$136,C515)-INDEX('LUT Implementation'!$F$9:$F$136,C515+1)</f>
        <v>2627</v>
      </c>
      <c r="E515" s="0" t="n">
        <f aca="false">INDEX('LUT Implementation'!$C$9:$C$136,'Error plots'!C515)</f>
        <v>300</v>
      </c>
      <c r="F515" s="0" t="n">
        <f aca="false">TRUNC('LUT Implementation'!$C$4*(INDEX('LUT Implementation'!$F$9:$F$136,C515)-B515)/D515,0)</f>
        <v>-137</v>
      </c>
      <c r="G515" s="0" t="n">
        <f aca="false">E515+F515</f>
        <v>163</v>
      </c>
      <c r="H515" s="34" t="n">
        <f aca="false">Theory!$D$5/(SIN(RADIANS(Theory!$D$7*360*(('LUT Implementation'!$C$3*B515)/1000000000))))</f>
        <v>212.40069851696</v>
      </c>
      <c r="I515" s="43" t="n">
        <f aca="false">ABS(E515-H515)</f>
        <v>87.5993014830405</v>
      </c>
      <c r="J515" s="43" t="n">
        <f aca="false">ABS(G515-H515)</f>
        <v>49.4006985169596</v>
      </c>
    </row>
    <row r="516" customFormat="false" ht="15" hidden="false" customHeight="false" outlineLevel="0" collapsed="false">
      <c r="B516" s="0" t="n">
        <f aca="false">B515-50</f>
        <v>38350</v>
      </c>
      <c r="C516" s="15" t="n">
        <f aca="false" t="array" ref="C516:C516">MATCH(MIN(ABS('LUT Implementation'!$F$9:$F$136-B516)),ABS('LUT Implementation'!$F$9:$F$136-B516),0)</f>
        <v>1</v>
      </c>
      <c r="D516" s="0" t="n">
        <f aca="false">INDEX('LUT Implementation'!$F$9:$F$136,C516)-INDEX('LUT Implementation'!$F$9:$F$136,C516+1)</f>
        <v>2627</v>
      </c>
      <c r="E516" s="0" t="n">
        <f aca="false">INDEX('LUT Implementation'!$C$9:$C$136,'Error plots'!C516)</f>
        <v>300</v>
      </c>
      <c r="F516" s="0" t="n">
        <f aca="false">TRUNC('LUT Implementation'!$C$4*(INDEX('LUT Implementation'!$F$9:$F$136,C516)-B516)/D516,0)</f>
        <v>-137</v>
      </c>
      <c r="G516" s="0" t="n">
        <f aca="false">E516+F516</f>
        <v>163</v>
      </c>
      <c r="H516" s="34" t="n">
        <f aca="false">Theory!$D$5/(SIN(RADIANS(Theory!$D$7*360*(('LUT Implementation'!$C$3*B516)/1000000000))))</f>
        <v>212.673957864688</v>
      </c>
      <c r="I516" s="43" t="n">
        <f aca="false">ABS(E516-H516)</f>
        <v>87.3260421353121</v>
      </c>
      <c r="J516" s="43" t="n">
        <f aca="false">ABS(G516-H516)</f>
        <v>49.6739578646879</v>
      </c>
    </row>
    <row r="517" customFormat="false" ht="15" hidden="false" customHeight="false" outlineLevel="0" collapsed="false">
      <c r="B517" s="0" t="n">
        <f aca="false">B516-50</f>
        <v>38300</v>
      </c>
      <c r="C517" s="15" t="n">
        <f aca="false" t="array" ref="C517:C517">MATCH(MIN(ABS('LUT Implementation'!$F$9:$F$136-B517)),ABS('LUT Implementation'!$F$9:$F$136-B517),0)</f>
        <v>1</v>
      </c>
      <c r="D517" s="0" t="n">
        <f aca="false">INDEX('LUT Implementation'!$F$9:$F$136,C517)-INDEX('LUT Implementation'!$F$9:$F$136,C517+1)</f>
        <v>2627</v>
      </c>
      <c r="E517" s="0" t="n">
        <f aca="false">INDEX('LUT Implementation'!$C$9:$C$136,'Error plots'!C517)</f>
        <v>300</v>
      </c>
      <c r="F517" s="0" t="n">
        <f aca="false">TRUNC('LUT Implementation'!$C$4*(INDEX('LUT Implementation'!$F$9:$F$136,C517)-B517)/D517,0)</f>
        <v>-136</v>
      </c>
      <c r="G517" s="0" t="n">
        <f aca="false">E517+F517</f>
        <v>164</v>
      </c>
      <c r="H517" s="34" t="n">
        <f aca="false">Theory!$D$5/(SIN(RADIANS(Theory!$D$7*360*(('LUT Implementation'!$C$3*B517)/1000000000))))</f>
        <v>212.947935552709</v>
      </c>
      <c r="I517" s="43" t="n">
        <f aca="false">ABS(E517-H517)</f>
        <v>87.052064447291</v>
      </c>
      <c r="J517" s="43" t="n">
        <f aca="false">ABS(G517-H517)</f>
        <v>48.947935552709</v>
      </c>
    </row>
    <row r="518" customFormat="false" ht="15" hidden="false" customHeight="false" outlineLevel="0" collapsed="false">
      <c r="B518" s="0" t="n">
        <f aca="false">B517-50</f>
        <v>38250</v>
      </c>
      <c r="C518" s="15" t="n">
        <f aca="false" t="array" ref="C518:C518">MATCH(MIN(ABS('LUT Implementation'!$F$9:$F$136-B518)),ABS('LUT Implementation'!$F$9:$F$136-B518),0)</f>
        <v>1</v>
      </c>
      <c r="D518" s="0" t="n">
        <f aca="false">INDEX('LUT Implementation'!$F$9:$F$136,C518)-INDEX('LUT Implementation'!$F$9:$F$136,C518+1)</f>
        <v>2627</v>
      </c>
      <c r="E518" s="0" t="n">
        <f aca="false">INDEX('LUT Implementation'!$C$9:$C$136,'Error plots'!C518)</f>
        <v>300</v>
      </c>
      <c r="F518" s="0" t="n">
        <f aca="false">TRUNC('LUT Implementation'!$C$4*(INDEX('LUT Implementation'!$F$9:$F$136,C518)-B518)/D518,0)</f>
        <v>-135</v>
      </c>
      <c r="G518" s="0" t="n">
        <f aca="false">E518+F518</f>
        <v>165</v>
      </c>
      <c r="H518" s="34" t="n">
        <f aca="false">Theory!$D$5/(SIN(RADIANS(Theory!$D$7*360*(('LUT Implementation'!$C$3*B518)/1000000000))))</f>
        <v>213.222634397694</v>
      </c>
      <c r="I518" s="43" t="n">
        <f aca="false">ABS(E518-H518)</f>
        <v>86.7773656023056</v>
      </c>
      <c r="J518" s="43" t="n">
        <f aca="false">ABS(G518-H518)</f>
        <v>48.2226343976944</v>
      </c>
    </row>
    <row r="519" customFormat="false" ht="15" hidden="false" customHeight="false" outlineLevel="0" collapsed="false">
      <c r="B519" s="0" t="n">
        <f aca="false">B518-50</f>
        <v>38200</v>
      </c>
      <c r="C519" s="15" t="n">
        <f aca="false" t="array" ref="C519:C519">MATCH(MIN(ABS('LUT Implementation'!$F$9:$F$136-B519)),ABS('LUT Implementation'!$F$9:$F$136-B519),0)</f>
        <v>1</v>
      </c>
      <c r="D519" s="0" t="n">
        <f aca="false">INDEX('LUT Implementation'!$F$9:$F$136,C519)-INDEX('LUT Implementation'!$F$9:$F$136,C519+1)</f>
        <v>2627</v>
      </c>
      <c r="E519" s="0" t="n">
        <f aca="false">INDEX('LUT Implementation'!$C$9:$C$136,'Error plots'!C519)</f>
        <v>300</v>
      </c>
      <c r="F519" s="0" t="n">
        <f aca="false">TRUNC('LUT Implementation'!$C$4*(INDEX('LUT Implementation'!$F$9:$F$136,C519)-B519)/D519,0)</f>
        <v>-135</v>
      </c>
      <c r="G519" s="0" t="n">
        <f aca="false">E519+F519</f>
        <v>165</v>
      </c>
      <c r="H519" s="34" t="n">
        <f aca="false">Theory!$D$5/(SIN(RADIANS(Theory!$D$7*360*(('LUT Implementation'!$C$3*B519)/1000000000))))</f>
        <v>213.498057231063</v>
      </c>
      <c r="I519" s="43" t="n">
        <f aca="false">ABS(E519-H519)</f>
        <v>86.5019427689368</v>
      </c>
      <c r="J519" s="43" t="n">
        <f aca="false">ABS(G519-H519)</f>
        <v>48.4980572310633</v>
      </c>
    </row>
    <row r="520" customFormat="false" ht="15" hidden="false" customHeight="false" outlineLevel="0" collapsed="false">
      <c r="B520" s="0" t="n">
        <f aca="false">B519-50</f>
        <v>38150</v>
      </c>
      <c r="C520" s="15" t="n">
        <f aca="false" t="array" ref="C520:C520">MATCH(MIN(ABS('LUT Implementation'!$F$9:$F$136-B520)),ABS('LUT Implementation'!$F$9:$F$136-B520),0)</f>
        <v>1</v>
      </c>
      <c r="D520" s="0" t="n">
        <f aca="false">INDEX('LUT Implementation'!$F$9:$F$136,C520)-INDEX('LUT Implementation'!$F$9:$F$136,C520+1)</f>
        <v>2627</v>
      </c>
      <c r="E520" s="0" t="n">
        <f aca="false">INDEX('LUT Implementation'!$C$9:$C$136,'Error plots'!C520)</f>
        <v>300</v>
      </c>
      <c r="F520" s="0" t="n">
        <f aca="false">TRUNC('LUT Implementation'!$C$4*(INDEX('LUT Implementation'!$F$9:$F$136,C520)-B520)/D520,0)</f>
        <v>-134</v>
      </c>
      <c r="G520" s="0" t="n">
        <f aca="false">E520+F520</f>
        <v>166</v>
      </c>
      <c r="H520" s="34" t="n">
        <f aca="false">Theory!$D$5/(SIN(RADIANS(Theory!$D$7*360*(('LUT Implementation'!$C$3*B520)/1000000000))))</f>
        <v>213.774206899079</v>
      </c>
      <c r="I520" s="43" t="n">
        <f aca="false">ABS(E520-H520)</f>
        <v>86.2257931009212</v>
      </c>
      <c r="J520" s="43" t="n">
        <f aca="false">ABS(G520-H520)</f>
        <v>47.7742068990788</v>
      </c>
    </row>
    <row r="521" customFormat="false" ht="15" hidden="false" customHeight="false" outlineLevel="0" collapsed="false">
      <c r="B521" s="0" t="n">
        <f aca="false">B520-50</f>
        <v>38100</v>
      </c>
      <c r="C521" s="15" t="n">
        <f aca="false" t="array" ref="C521:C521">MATCH(MIN(ABS('LUT Implementation'!$F$9:$F$136-B521)),ABS('LUT Implementation'!$F$9:$F$136-B521),0)</f>
        <v>1</v>
      </c>
      <c r="D521" s="0" t="n">
        <f aca="false">INDEX('LUT Implementation'!$F$9:$F$136,C521)-INDEX('LUT Implementation'!$F$9:$F$136,C521+1)</f>
        <v>2627</v>
      </c>
      <c r="E521" s="0" t="n">
        <f aca="false">INDEX('LUT Implementation'!$C$9:$C$136,'Error plots'!C521)</f>
        <v>300</v>
      </c>
      <c r="F521" s="0" t="n">
        <f aca="false">TRUNC('LUT Implementation'!$C$4*(INDEX('LUT Implementation'!$F$9:$F$136,C521)-B521)/D521,0)</f>
        <v>-134</v>
      </c>
      <c r="G521" s="0" t="n">
        <f aca="false">E521+F521</f>
        <v>166</v>
      </c>
      <c r="H521" s="34" t="n">
        <f aca="false">Theory!$D$5/(SIN(RADIANS(Theory!$D$7*360*(('LUT Implementation'!$C$3*B521)/1000000000))))</f>
        <v>214.051086262946</v>
      </c>
      <c r="I521" s="43" t="n">
        <f aca="false">ABS(E521-H521)</f>
        <v>85.9489137370545</v>
      </c>
      <c r="J521" s="43" t="n">
        <f aca="false">ABS(G521-H521)</f>
        <v>48.0510862629455</v>
      </c>
    </row>
    <row r="522" customFormat="false" ht="15" hidden="false" customHeight="false" outlineLevel="0" collapsed="false">
      <c r="B522" s="0" t="n">
        <f aca="false">B521-50</f>
        <v>38050</v>
      </c>
      <c r="C522" s="15" t="n">
        <f aca="false" t="array" ref="C522:C522">MATCH(MIN(ABS('LUT Implementation'!$F$9:$F$136-B522)),ABS('LUT Implementation'!$F$9:$F$136-B522),0)</f>
        <v>1</v>
      </c>
      <c r="D522" s="0" t="n">
        <f aca="false">INDEX('LUT Implementation'!$F$9:$F$136,C522)-INDEX('LUT Implementation'!$F$9:$F$136,C522+1)</f>
        <v>2627</v>
      </c>
      <c r="E522" s="0" t="n">
        <f aca="false">INDEX('LUT Implementation'!$C$9:$C$136,'Error plots'!C522)</f>
        <v>300</v>
      </c>
      <c r="F522" s="0" t="n">
        <f aca="false">TRUNC('LUT Implementation'!$C$4*(INDEX('LUT Implementation'!$F$9:$F$136,C522)-B522)/D522,0)</f>
        <v>-133</v>
      </c>
      <c r="G522" s="0" t="n">
        <f aca="false">E522+F522</f>
        <v>167</v>
      </c>
      <c r="H522" s="34" t="n">
        <f aca="false">Theory!$D$5/(SIN(RADIANS(Theory!$D$7*360*(('LUT Implementation'!$C$3*B522)/1000000000))))</f>
        <v>214.328698198908</v>
      </c>
      <c r="I522" s="43" t="n">
        <f aca="false">ABS(E522-H522)</f>
        <v>85.671301801092</v>
      </c>
      <c r="J522" s="43" t="n">
        <f aca="false">ABS(G522-H522)</f>
        <v>47.328698198908</v>
      </c>
    </row>
    <row r="523" customFormat="false" ht="15" hidden="false" customHeight="false" outlineLevel="0" collapsed="false">
      <c r="B523" s="0" t="n">
        <f aca="false">B522-50</f>
        <v>38000</v>
      </c>
      <c r="C523" s="15" t="n">
        <f aca="false" t="array" ref="C523:C523">MATCH(MIN(ABS('LUT Implementation'!$F$9:$F$136-B523)),ABS('LUT Implementation'!$F$9:$F$136-B523),0)</f>
        <v>1</v>
      </c>
      <c r="D523" s="0" t="n">
        <f aca="false">INDEX('LUT Implementation'!$F$9:$F$136,C523)-INDEX('LUT Implementation'!$F$9:$F$136,C523+1)</f>
        <v>2627</v>
      </c>
      <c r="E523" s="0" t="n">
        <f aca="false">INDEX('LUT Implementation'!$C$9:$C$136,'Error plots'!C523)</f>
        <v>300</v>
      </c>
      <c r="F523" s="0" t="n">
        <f aca="false">TRUNC('LUT Implementation'!$C$4*(INDEX('LUT Implementation'!$F$9:$F$136,C523)-B523)/D523,0)</f>
        <v>-132</v>
      </c>
      <c r="G523" s="0" t="n">
        <f aca="false">E523+F523</f>
        <v>168</v>
      </c>
      <c r="H523" s="34" t="n">
        <f aca="false">Theory!$D$5/(SIN(RADIANS(Theory!$D$7*360*(('LUT Implementation'!$C$3*B523)/1000000000))))</f>
        <v>214.607045598349</v>
      </c>
      <c r="I523" s="43" t="n">
        <f aca="false">ABS(E523-H523)</f>
        <v>85.3929544016511</v>
      </c>
      <c r="J523" s="43" t="n">
        <f aca="false">ABS(G523-H523)</f>
        <v>46.607045598349</v>
      </c>
    </row>
    <row r="524" customFormat="false" ht="15" hidden="false" customHeight="false" outlineLevel="0" collapsed="false">
      <c r="B524" s="0" t="n">
        <f aca="false">B523-50</f>
        <v>37950</v>
      </c>
      <c r="C524" s="15" t="n">
        <f aca="false" t="array" ref="C524:C524">MATCH(MIN(ABS('LUT Implementation'!$F$9:$F$136-B524)),ABS('LUT Implementation'!$F$9:$F$136-B524),0)</f>
        <v>1</v>
      </c>
      <c r="D524" s="0" t="n">
        <f aca="false">INDEX('LUT Implementation'!$F$9:$F$136,C524)-INDEX('LUT Implementation'!$F$9:$F$136,C524+1)</f>
        <v>2627</v>
      </c>
      <c r="E524" s="0" t="n">
        <f aca="false">INDEX('LUT Implementation'!$C$9:$C$136,'Error plots'!C524)</f>
        <v>300</v>
      </c>
      <c r="F524" s="0" t="n">
        <f aca="false">TRUNC('LUT Implementation'!$C$4*(INDEX('LUT Implementation'!$F$9:$F$136,C524)-B524)/D524,0)</f>
        <v>-132</v>
      </c>
      <c r="G524" s="0" t="n">
        <f aca="false">E524+F524</f>
        <v>168</v>
      </c>
      <c r="H524" s="34" t="n">
        <f aca="false">Theory!$D$5/(SIN(RADIANS(Theory!$D$7*360*(('LUT Implementation'!$C$3*B524)/1000000000))))</f>
        <v>214.88613136789</v>
      </c>
      <c r="I524" s="43" t="n">
        <f aca="false">ABS(E524-H524)</f>
        <v>85.1138686321102</v>
      </c>
      <c r="J524" s="43" t="n">
        <f aca="false">ABS(G524-H524)</f>
        <v>46.8861313678898</v>
      </c>
    </row>
    <row r="525" customFormat="false" ht="15" hidden="false" customHeight="false" outlineLevel="0" collapsed="false">
      <c r="B525" s="0" t="n">
        <f aca="false">B524-50</f>
        <v>37900</v>
      </c>
      <c r="C525" s="15" t="n">
        <f aca="false" t="array" ref="C525:C525">MATCH(MIN(ABS('LUT Implementation'!$F$9:$F$136-B525)),ABS('LUT Implementation'!$F$9:$F$136-B525),0)</f>
        <v>1</v>
      </c>
      <c r="D525" s="0" t="n">
        <f aca="false">INDEX('LUT Implementation'!$F$9:$F$136,C525)-INDEX('LUT Implementation'!$F$9:$F$136,C525+1)</f>
        <v>2627</v>
      </c>
      <c r="E525" s="0" t="n">
        <f aca="false">INDEX('LUT Implementation'!$C$9:$C$136,'Error plots'!C525)</f>
        <v>300</v>
      </c>
      <c r="F525" s="0" t="n">
        <f aca="false">TRUNC('LUT Implementation'!$C$4*(INDEX('LUT Implementation'!$F$9:$F$136,C525)-B525)/D525,0)</f>
        <v>-131</v>
      </c>
      <c r="G525" s="0" t="n">
        <f aca="false">E525+F525</f>
        <v>169</v>
      </c>
      <c r="H525" s="34" t="n">
        <f aca="false">Theory!$D$5/(SIN(RADIANS(Theory!$D$7*360*(('LUT Implementation'!$C$3*B525)/1000000000))))</f>
        <v>215.165958429491</v>
      </c>
      <c r="I525" s="43" t="n">
        <f aca="false">ABS(E525-H525)</f>
        <v>84.8340415705095</v>
      </c>
      <c r="J525" s="43" t="n">
        <f aca="false">ABS(G525-H525)</f>
        <v>46.1659584294905</v>
      </c>
    </row>
    <row r="526" customFormat="false" ht="15" hidden="false" customHeight="false" outlineLevel="0" collapsed="false">
      <c r="B526" s="0" t="n">
        <f aca="false">B525-50</f>
        <v>37850</v>
      </c>
      <c r="C526" s="15" t="n">
        <f aca="false" t="array" ref="C526:C526">MATCH(MIN(ABS('LUT Implementation'!$F$9:$F$136-B526)),ABS('LUT Implementation'!$F$9:$F$136-B526),0)</f>
        <v>1</v>
      </c>
      <c r="D526" s="0" t="n">
        <f aca="false">INDEX('LUT Implementation'!$F$9:$F$136,C526)-INDEX('LUT Implementation'!$F$9:$F$136,C526+1)</f>
        <v>2627</v>
      </c>
      <c r="E526" s="0" t="n">
        <f aca="false">INDEX('LUT Implementation'!$C$9:$C$136,'Error plots'!C526)</f>
        <v>300</v>
      </c>
      <c r="F526" s="0" t="n">
        <f aca="false">TRUNC('LUT Implementation'!$C$4*(INDEX('LUT Implementation'!$F$9:$F$136,C526)-B526)/D526,0)</f>
        <v>-130</v>
      </c>
      <c r="G526" s="0" t="n">
        <f aca="false">E526+F526</f>
        <v>170</v>
      </c>
      <c r="H526" s="34" t="n">
        <f aca="false">Theory!$D$5/(SIN(RADIANS(Theory!$D$7*360*(('LUT Implementation'!$C$3*B526)/1000000000))))</f>
        <v>215.446529720551</v>
      </c>
      <c r="I526" s="43" t="n">
        <f aca="false">ABS(E526-H526)</f>
        <v>84.5534702794485</v>
      </c>
      <c r="J526" s="43" t="n">
        <f aca="false">ABS(G526-H526)</f>
        <v>45.4465297205515</v>
      </c>
    </row>
    <row r="527" customFormat="false" ht="15" hidden="false" customHeight="false" outlineLevel="0" collapsed="false">
      <c r="B527" s="0" t="n">
        <f aca="false">B526-50</f>
        <v>37800</v>
      </c>
      <c r="C527" s="15" t="n">
        <f aca="false" t="array" ref="C527:C527">MATCH(MIN(ABS('LUT Implementation'!$F$9:$F$136-B527)),ABS('LUT Implementation'!$F$9:$F$136-B527),0)</f>
        <v>1</v>
      </c>
      <c r="D527" s="0" t="n">
        <f aca="false">INDEX('LUT Implementation'!$F$9:$F$136,C527)-INDEX('LUT Implementation'!$F$9:$F$136,C527+1)</f>
        <v>2627</v>
      </c>
      <c r="E527" s="0" t="n">
        <f aca="false">INDEX('LUT Implementation'!$C$9:$C$136,'Error plots'!C527)</f>
        <v>300</v>
      </c>
      <c r="F527" s="0" t="n">
        <f aca="false">TRUNC('LUT Implementation'!$C$4*(INDEX('LUT Implementation'!$F$9:$F$136,C527)-B527)/D527,0)</f>
        <v>-130</v>
      </c>
      <c r="G527" s="0" t="n">
        <f aca="false">E527+F527</f>
        <v>170</v>
      </c>
      <c r="H527" s="34" t="n">
        <f aca="false">Theory!$D$5/(SIN(RADIANS(Theory!$D$7*360*(('LUT Implementation'!$C$3*B527)/1000000000))))</f>
        <v>215.727848194015</v>
      </c>
      <c r="I527" s="43" t="n">
        <f aca="false">ABS(E527-H527)</f>
        <v>84.2721518059847</v>
      </c>
      <c r="J527" s="43" t="n">
        <f aca="false">ABS(G527-H527)</f>
        <v>45.7278481940153</v>
      </c>
    </row>
    <row r="528" customFormat="false" ht="15" hidden="false" customHeight="false" outlineLevel="0" collapsed="false">
      <c r="B528" s="0" t="n">
        <f aca="false">B527-50</f>
        <v>37750</v>
      </c>
      <c r="C528" s="15" t="n">
        <f aca="false" t="array" ref="C528:C528">MATCH(MIN(ABS('LUT Implementation'!$F$9:$F$136-B528)),ABS('LUT Implementation'!$F$9:$F$136-B528),0)</f>
        <v>1</v>
      </c>
      <c r="D528" s="0" t="n">
        <f aca="false">INDEX('LUT Implementation'!$F$9:$F$136,C528)-INDEX('LUT Implementation'!$F$9:$F$136,C528+1)</f>
        <v>2627</v>
      </c>
      <c r="E528" s="0" t="n">
        <f aca="false">INDEX('LUT Implementation'!$C$9:$C$136,'Error plots'!C528)</f>
        <v>300</v>
      </c>
      <c r="F528" s="0" t="n">
        <f aca="false">TRUNC('LUT Implementation'!$C$4*(INDEX('LUT Implementation'!$F$9:$F$136,C528)-B528)/D528,0)</f>
        <v>-129</v>
      </c>
      <c r="G528" s="0" t="n">
        <f aca="false">E528+F528</f>
        <v>171</v>
      </c>
      <c r="H528" s="34" t="n">
        <f aca="false">Theory!$D$5/(SIN(RADIANS(Theory!$D$7*360*(('LUT Implementation'!$C$3*B528)/1000000000))))</f>
        <v>216.00991681847</v>
      </c>
      <c r="I528" s="43" t="n">
        <f aca="false">ABS(E528-H528)</f>
        <v>83.9900831815303</v>
      </c>
      <c r="J528" s="43" t="n">
        <f aca="false">ABS(G528-H528)</f>
        <v>45.0099168184697</v>
      </c>
    </row>
    <row r="529" customFormat="false" ht="15" hidden="false" customHeight="false" outlineLevel="0" collapsed="false">
      <c r="B529" s="0" t="n">
        <f aca="false">B528-50</f>
        <v>37700</v>
      </c>
      <c r="C529" s="15" t="n">
        <f aca="false" t="array" ref="C529:C529">MATCH(MIN(ABS('LUT Implementation'!$F$9:$F$136-B529)),ABS('LUT Implementation'!$F$9:$F$136-B529),0)</f>
        <v>1</v>
      </c>
      <c r="D529" s="0" t="n">
        <f aca="false">INDEX('LUT Implementation'!$F$9:$F$136,C529)-INDEX('LUT Implementation'!$F$9:$F$136,C529+1)</f>
        <v>2627</v>
      </c>
      <c r="E529" s="0" t="n">
        <f aca="false">INDEX('LUT Implementation'!$C$9:$C$136,'Error plots'!C529)</f>
        <v>300</v>
      </c>
      <c r="F529" s="0" t="n">
        <f aca="false">TRUNC('LUT Implementation'!$C$4*(INDEX('LUT Implementation'!$F$9:$F$136,C529)-B529)/D529,0)</f>
        <v>-129</v>
      </c>
      <c r="G529" s="0" t="n">
        <f aca="false">E529+F529</f>
        <v>171</v>
      </c>
      <c r="H529" s="34" t="n">
        <f aca="false">Theory!$D$5/(SIN(RADIANS(Theory!$D$7*360*(('LUT Implementation'!$C$3*B529)/1000000000))))</f>
        <v>216.292738578251</v>
      </c>
      <c r="I529" s="43" t="n">
        <f aca="false">ABS(E529-H529)</f>
        <v>83.7072614217487</v>
      </c>
      <c r="J529" s="43" t="n">
        <f aca="false">ABS(G529-H529)</f>
        <v>45.2927385782513</v>
      </c>
    </row>
    <row r="530" customFormat="false" ht="15" hidden="false" customHeight="false" outlineLevel="0" collapsed="false">
      <c r="B530" s="0" t="n">
        <f aca="false">B529-50</f>
        <v>37650</v>
      </c>
      <c r="C530" s="15" t="n">
        <f aca="false" t="array" ref="C530:C530">MATCH(MIN(ABS('LUT Implementation'!$F$9:$F$136-B530)),ABS('LUT Implementation'!$F$9:$F$136-B530),0)</f>
        <v>1</v>
      </c>
      <c r="D530" s="0" t="n">
        <f aca="false">INDEX('LUT Implementation'!$F$9:$F$136,C530)-INDEX('LUT Implementation'!$F$9:$F$136,C530+1)</f>
        <v>2627</v>
      </c>
      <c r="E530" s="0" t="n">
        <f aca="false">INDEX('LUT Implementation'!$C$9:$C$136,'Error plots'!C530)</f>
        <v>300</v>
      </c>
      <c r="F530" s="0" t="n">
        <f aca="false">TRUNC('LUT Implementation'!$C$4*(INDEX('LUT Implementation'!$F$9:$F$136,C530)-B530)/D530,0)</f>
        <v>-128</v>
      </c>
      <c r="G530" s="0" t="n">
        <f aca="false">E530+F530</f>
        <v>172</v>
      </c>
      <c r="H530" s="34" t="n">
        <f aca="false">Theory!$D$5/(SIN(RADIANS(Theory!$D$7*360*(('LUT Implementation'!$C$3*B530)/1000000000))))</f>
        <v>216.57631647355</v>
      </c>
      <c r="I530" s="43" t="n">
        <f aca="false">ABS(E530-H530)</f>
        <v>83.4236835264495</v>
      </c>
      <c r="J530" s="43" t="n">
        <f aca="false">ABS(G530-H530)</f>
        <v>44.5763164735505</v>
      </c>
    </row>
    <row r="531" customFormat="false" ht="15" hidden="false" customHeight="false" outlineLevel="0" collapsed="false">
      <c r="B531" s="0" t="n">
        <f aca="false">B530-50</f>
        <v>37600</v>
      </c>
      <c r="C531" s="15" t="n">
        <f aca="false" t="array" ref="C531:C531">MATCH(MIN(ABS('LUT Implementation'!$F$9:$F$136-B531)),ABS('LUT Implementation'!$F$9:$F$136-B531),0)</f>
        <v>1</v>
      </c>
      <c r="D531" s="0" t="n">
        <f aca="false">INDEX('LUT Implementation'!$F$9:$F$136,C531)-INDEX('LUT Implementation'!$F$9:$F$136,C531+1)</f>
        <v>2627</v>
      </c>
      <c r="E531" s="0" t="n">
        <f aca="false">INDEX('LUT Implementation'!$C$9:$C$136,'Error plots'!C531)</f>
        <v>300</v>
      </c>
      <c r="F531" s="0" t="n">
        <f aca="false">TRUNC('LUT Implementation'!$C$4*(INDEX('LUT Implementation'!$F$9:$F$136,C531)-B531)/D531,0)</f>
        <v>-127</v>
      </c>
      <c r="G531" s="0" t="n">
        <f aca="false">E531+F531</f>
        <v>173</v>
      </c>
      <c r="H531" s="34" t="n">
        <f aca="false">Theory!$D$5/(SIN(RADIANS(Theory!$D$7*360*(('LUT Implementation'!$C$3*B531)/1000000000))))</f>
        <v>216.860653520516</v>
      </c>
      <c r="I531" s="43" t="n">
        <f aca="false">ABS(E531-H531)</f>
        <v>83.1393464794835</v>
      </c>
      <c r="J531" s="43" t="n">
        <f aca="false">ABS(G531-H531)</f>
        <v>43.8606535205165</v>
      </c>
    </row>
    <row r="532" customFormat="false" ht="15" hidden="false" customHeight="false" outlineLevel="0" collapsed="false">
      <c r="B532" s="0" t="n">
        <f aca="false">B531-50</f>
        <v>37550</v>
      </c>
      <c r="C532" s="15" t="n">
        <f aca="false" t="array" ref="C532:C532">MATCH(MIN(ABS('LUT Implementation'!$F$9:$F$136-B532)),ABS('LUT Implementation'!$F$9:$F$136-B532),0)</f>
        <v>1</v>
      </c>
      <c r="D532" s="0" t="n">
        <f aca="false">INDEX('LUT Implementation'!$F$9:$F$136,C532)-INDEX('LUT Implementation'!$F$9:$F$136,C532+1)</f>
        <v>2627</v>
      </c>
      <c r="E532" s="0" t="n">
        <f aca="false">INDEX('LUT Implementation'!$C$9:$C$136,'Error plots'!C532)</f>
        <v>300</v>
      </c>
      <c r="F532" s="0" t="n">
        <f aca="false">TRUNC('LUT Implementation'!$C$4*(INDEX('LUT Implementation'!$F$9:$F$136,C532)-B532)/D532,0)</f>
        <v>-127</v>
      </c>
      <c r="G532" s="0" t="n">
        <f aca="false">E532+F532</f>
        <v>173</v>
      </c>
      <c r="H532" s="34" t="n">
        <f aca="false">Theory!$D$5/(SIN(RADIANS(Theory!$D$7*360*(('LUT Implementation'!$C$3*B532)/1000000000))))</f>
        <v>217.145752751363</v>
      </c>
      <c r="I532" s="43" t="n">
        <f aca="false">ABS(E532-H532)</f>
        <v>82.8542472486365</v>
      </c>
      <c r="J532" s="43" t="n">
        <f aca="false">ABS(G532-H532)</f>
        <v>44.1457527513635</v>
      </c>
    </row>
    <row r="533" customFormat="false" ht="15" hidden="false" customHeight="false" outlineLevel="0" collapsed="false">
      <c r="B533" s="0" t="n">
        <f aca="false">B532-50</f>
        <v>37500</v>
      </c>
      <c r="C533" s="15" t="n">
        <f aca="false" t="array" ref="C533:C533">MATCH(MIN(ABS('LUT Implementation'!$F$9:$F$136-B533)),ABS('LUT Implementation'!$F$9:$F$136-B533),0)</f>
        <v>1</v>
      </c>
      <c r="D533" s="0" t="n">
        <f aca="false">INDEX('LUT Implementation'!$F$9:$F$136,C533)-INDEX('LUT Implementation'!$F$9:$F$136,C533+1)</f>
        <v>2627</v>
      </c>
      <c r="E533" s="0" t="n">
        <f aca="false">INDEX('LUT Implementation'!$C$9:$C$136,'Error plots'!C533)</f>
        <v>300</v>
      </c>
      <c r="F533" s="0" t="n">
        <f aca="false">TRUNC('LUT Implementation'!$C$4*(INDEX('LUT Implementation'!$F$9:$F$136,C533)-B533)/D533,0)</f>
        <v>-126</v>
      </c>
      <c r="G533" s="0" t="n">
        <f aca="false">E533+F533</f>
        <v>174</v>
      </c>
      <c r="H533" s="34" t="n">
        <f aca="false">Theory!$D$5/(SIN(RADIANS(Theory!$D$7*360*(('LUT Implementation'!$C$3*B533)/1000000000))))</f>
        <v>217.431617214478</v>
      </c>
      <c r="I533" s="43" t="n">
        <f aca="false">ABS(E533-H533)</f>
        <v>82.5683827855217</v>
      </c>
      <c r="J533" s="43" t="n">
        <f aca="false">ABS(G533-H533)</f>
        <v>43.4316172144783</v>
      </c>
    </row>
    <row r="534" customFormat="false" ht="15" hidden="false" customHeight="false" outlineLevel="0" collapsed="false">
      <c r="B534" s="0" t="n">
        <f aca="false">B533-50</f>
        <v>37450</v>
      </c>
      <c r="C534" s="15" t="n">
        <f aca="false" t="array" ref="C534:C534">MATCH(MIN(ABS('LUT Implementation'!$F$9:$F$136-B534)),ABS('LUT Implementation'!$F$9:$F$136-B534),0)</f>
        <v>1</v>
      </c>
      <c r="D534" s="0" t="n">
        <f aca="false">INDEX('LUT Implementation'!$F$9:$F$136,C534)-INDEX('LUT Implementation'!$F$9:$F$136,C534+1)</f>
        <v>2627</v>
      </c>
      <c r="E534" s="0" t="n">
        <f aca="false">INDEX('LUT Implementation'!$C$9:$C$136,'Error plots'!C534)</f>
        <v>300</v>
      </c>
      <c r="F534" s="0" t="n">
        <f aca="false">TRUNC('LUT Implementation'!$C$4*(INDEX('LUT Implementation'!$F$9:$F$136,C534)-B534)/D534,0)</f>
        <v>-126</v>
      </c>
      <c r="G534" s="0" t="n">
        <f aca="false">E534+F534</f>
        <v>174</v>
      </c>
      <c r="H534" s="34" t="n">
        <f aca="false">Theory!$D$5/(SIN(RADIANS(Theory!$D$7*360*(('LUT Implementation'!$C$3*B534)/1000000000))))</f>
        <v>217.718249974528</v>
      </c>
      <c r="I534" s="43" t="n">
        <f aca="false">ABS(E534-H534)</f>
        <v>82.2817500254721</v>
      </c>
      <c r="J534" s="43" t="n">
        <f aca="false">ABS(G534-H534)</f>
        <v>43.7182499745279</v>
      </c>
    </row>
    <row r="535" customFormat="false" ht="15" hidden="false" customHeight="false" outlineLevel="0" collapsed="false">
      <c r="B535" s="0" t="n">
        <f aca="false">B534-50</f>
        <v>37400</v>
      </c>
      <c r="C535" s="15" t="n">
        <f aca="false" t="array" ref="C535:C535">MATCH(MIN(ABS('LUT Implementation'!$F$9:$F$136-B535)),ABS('LUT Implementation'!$F$9:$F$136-B535),0)</f>
        <v>1</v>
      </c>
      <c r="D535" s="0" t="n">
        <f aca="false">INDEX('LUT Implementation'!$F$9:$F$136,C535)-INDEX('LUT Implementation'!$F$9:$F$136,C535+1)</f>
        <v>2627</v>
      </c>
      <c r="E535" s="0" t="n">
        <f aca="false">INDEX('LUT Implementation'!$C$9:$C$136,'Error plots'!C535)</f>
        <v>300</v>
      </c>
      <c r="F535" s="0" t="n">
        <f aca="false">TRUNC('LUT Implementation'!$C$4*(INDEX('LUT Implementation'!$F$9:$F$136,C535)-B535)/D535,0)</f>
        <v>-125</v>
      </c>
      <c r="G535" s="0" t="n">
        <f aca="false">E535+F535</f>
        <v>175</v>
      </c>
      <c r="H535" s="34" t="n">
        <f aca="false">Theory!$D$5/(SIN(RADIANS(Theory!$D$7*360*(('LUT Implementation'!$C$3*B535)/1000000000))))</f>
        <v>218.005654112568</v>
      </c>
      <c r="I535" s="43" t="n">
        <f aca="false">ABS(E535-H535)</f>
        <v>81.9943458874317</v>
      </c>
      <c r="J535" s="43" t="n">
        <f aca="false">ABS(G535-H535)</f>
        <v>43.0056541125683</v>
      </c>
    </row>
    <row r="536" customFormat="false" ht="15" hidden="false" customHeight="false" outlineLevel="0" collapsed="false">
      <c r="B536" s="0" t="n">
        <f aca="false">B535-50</f>
        <v>37350</v>
      </c>
      <c r="C536" s="15" t="n">
        <f aca="false" t="array" ref="C536:C536">MATCH(MIN(ABS('LUT Implementation'!$F$9:$F$136-B536)),ABS('LUT Implementation'!$F$9:$F$136-B536),0)</f>
        <v>1</v>
      </c>
      <c r="D536" s="0" t="n">
        <f aca="false">INDEX('LUT Implementation'!$F$9:$F$136,C536)-INDEX('LUT Implementation'!$F$9:$F$136,C536+1)</f>
        <v>2627</v>
      </c>
      <c r="E536" s="0" t="n">
        <f aca="false">INDEX('LUT Implementation'!$C$9:$C$136,'Error plots'!C536)</f>
        <v>300</v>
      </c>
      <c r="F536" s="0" t="n">
        <f aca="false">TRUNC('LUT Implementation'!$C$4*(INDEX('LUT Implementation'!$F$9:$F$136,C536)-B536)/D536,0)</f>
        <v>-124</v>
      </c>
      <c r="G536" s="0" t="n">
        <f aca="false">E536+F536</f>
        <v>176</v>
      </c>
      <c r="H536" s="34" t="n">
        <f aca="false">Theory!$D$5/(SIN(RADIANS(Theory!$D$7*360*(('LUT Implementation'!$C$3*B536)/1000000000))))</f>
        <v>218.293832726154</v>
      </c>
      <c r="I536" s="43" t="n">
        <f aca="false">ABS(E536-H536)</f>
        <v>81.7061672738458</v>
      </c>
      <c r="J536" s="43" t="n">
        <f aca="false">ABS(G536-H536)</f>
        <v>42.2938327261542</v>
      </c>
    </row>
    <row r="537" customFormat="false" ht="15" hidden="false" customHeight="false" outlineLevel="0" collapsed="false">
      <c r="B537" s="0" t="n">
        <f aca="false">B536-50</f>
        <v>37300</v>
      </c>
      <c r="C537" s="15" t="n">
        <f aca="false" t="array" ref="C537:C537">MATCH(MIN(ABS('LUT Implementation'!$F$9:$F$136-B537)),ABS('LUT Implementation'!$F$9:$F$136-B537),0)</f>
        <v>1</v>
      </c>
      <c r="D537" s="0" t="n">
        <f aca="false">INDEX('LUT Implementation'!$F$9:$F$136,C537)-INDEX('LUT Implementation'!$F$9:$F$136,C537+1)</f>
        <v>2627</v>
      </c>
      <c r="E537" s="0" t="n">
        <f aca="false">INDEX('LUT Implementation'!$C$9:$C$136,'Error plots'!C537)</f>
        <v>300</v>
      </c>
      <c r="F537" s="0" t="n">
        <f aca="false">TRUNC('LUT Implementation'!$C$4*(INDEX('LUT Implementation'!$F$9:$F$136,C537)-B537)/D537,0)</f>
        <v>-124</v>
      </c>
      <c r="G537" s="0" t="n">
        <f aca="false">E537+F537</f>
        <v>176</v>
      </c>
      <c r="H537" s="34" t="n">
        <f aca="false">Theory!$D$5/(SIN(RADIANS(Theory!$D$7*360*(('LUT Implementation'!$C$3*B537)/1000000000))))</f>
        <v>218.58278892945</v>
      </c>
      <c r="I537" s="43" t="n">
        <f aca="false">ABS(E537-H537)</f>
        <v>81.4172110705502</v>
      </c>
      <c r="J537" s="43" t="n">
        <f aca="false">ABS(G537-H537)</f>
        <v>42.5827889294498</v>
      </c>
    </row>
    <row r="538" customFormat="false" ht="15" hidden="false" customHeight="false" outlineLevel="0" collapsed="false">
      <c r="B538" s="0" t="n">
        <f aca="false">B537-50</f>
        <v>37250</v>
      </c>
      <c r="C538" s="15" t="n">
        <f aca="false" t="array" ref="C538:C538">MATCH(MIN(ABS('LUT Implementation'!$F$9:$F$136-B538)),ABS('LUT Implementation'!$F$9:$F$136-B538),0)</f>
        <v>1</v>
      </c>
      <c r="D538" s="0" t="n">
        <f aca="false">INDEX('LUT Implementation'!$F$9:$F$136,C538)-INDEX('LUT Implementation'!$F$9:$F$136,C538+1)</f>
        <v>2627</v>
      </c>
      <c r="E538" s="0" t="n">
        <f aca="false">INDEX('LUT Implementation'!$C$9:$C$136,'Error plots'!C538)</f>
        <v>300</v>
      </c>
      <c r="F538" s="0" t="n">
        <f aca="false">TRUNC('LUT Implementation'!$C$4*(INDEX('LUT Implementation'!$F$9:$F$136,C538)-B538)/D538,0)</f>
        <v>-123</v>
      </c>
      <c r="G538" s="0" t="n">
        <f aca="false">E538+F538</f>
        <v>177</v>
      </c>
      <c r="H538" s="34" t="n">
        <f aca="false">Theory!$D$5/(SIN(RADIANS(Theory!$D$7*360*(('LUT Implementation'!$C$3*B538)/1000000000))))</f>
        <v>218.87252585334</v>
      </c>
      <c r="I538" s="43" t="n">
        <f aca="false">ABS(E538-H538)</f>
        <v>81.1274741466599</v>
      </c>
      <c r="J538" s="43" t="n">
        <f aca="false">ABS(G538-H538)</f>
        <v>41.8725258533401</v>
      </c>
    </row>
    <row r="539" customFormat="false" ht="15" hidden="false" customHeight="false" outlineLevel="0" collapsed="false">
      <c r="B539" s="0" t="n">
        <f aca="false">B538-50</f>
        <v>37200</v>
      </c>
      <c r="C539" s="15" t="n">
        <f aca="false" t="array" ref="C539:C539">MATCH(MIN(ABS('LUT Implementation'!$F$9:$F$136-B539)),ABS('LUT Implementation'!$F$9:$F$136-B539),0)</f>
        <v>1</v>
      </c>
      <c r="D539" s="0" t="n">
        <f aca="false">INDEX('LUT Implementation'!$F$9:$F$136,C539)-INDEX('LUT Implementation'!$F$9:$F$136,C539+1)</f>
        <v>2627</v>
      </c>
      <c r="E539" s="0" t="n">
        <f aca="false">INDEX('LUT Implementation'!$C$9:$C$136,'Error plots'!C539)</f>
        <v>300</v>
      </c>
      <c r="F539" s="0" t="n">
        <f aca="false">TRUNC('LUT Implementation'!$C$4*(INDEX('LUT Implementation'!$F$9:$F$136,C539)-B539)/D539,0)</f>
        <v>-123</v>
      </c>
      <c r="G539" s="0" t="n">
        <f aca="false">E539+F539</f>
        <v>177</v>
      </c>
      <c r="H539" s="34" t="n">
        <f aca="false">Theory!$D$5/(SIN(RADIANS(Theory!$D$7*360*(('LUT Implementation'!$C$3*B539)/1000000000))))</f>
        <v>219.163046645543</v>
      </c>
      <c r="I539" s="43" t="n">
        <f aca="false">ABS(E539-H539)</f>
        <v>80.8369533544569</v>
      </c>
      <c r="J539" s="43" t="n">
        <f aca="false">ABS(G539-H539)</f>
        <v>42.1630466455432</v>
      </c>
    </row>
    <row r="540" customFormat="false" ht="15" hidden="false" customHeight="false" outlineLevel="0" collapsed="false">
      <c r="B540" s="0" t="n">
        <f aca="false">B539-50</f>
        <v>37150</v>
      </c>
      <c r="C540" s="15" t="n">
        <f aca="false" t="array" ref="C540:C540">MATCH(MIN(ABS('LUT Implementation'!$F$9:$F$136-B540)),ABS('LUT Implementation'!$F$9:$F$136-B540),0)</f>
        <v>1</v>
      </c>
      <c r="D540" s="0" t="n">
        <f aca="false">INDEX('LUT Implementation'!$F$9:$F$136,C540)-INDEX('LUT Implementation'!$F$9:$F$136,C540+1)</f>
        <v>2627</v>
      </c>
      <c r="E540" s="0" t="n">
        <f aca="false">INDEX('LUT Implementation'!$C$9:$C$136,'Error plots'!C540)</f>
        <v>300</v>
      </c>
      <c r="F540" s="0" t="n">
        <f aca="false">TRUNC('LUT Implementation'!$C$4*(INDEX('LUT Implementation'!$F$9:$F$136,C540)-B540)/D540,0)</f>
        <v>-122</v>
      </c>
      <c r="G540" s="0" t="n">
        <f aca="false">E540+F540</f>
        <v>178</v>
      </c>
      <c r="H540" s="34" t="n">
        <f aca="false">Theory!$D$5/(SIN(RADIANS(Theory!$D$7*360*(('LUT Implementation'!$C$3*B540)/1000000000))))</f>
        <v>219.454354470724</v>
      </c>
      <c r="I540" s="43" t="n">
        <f aca="false">ABS(E540-H540)</f>
        <v>80.5456455292762</v>
      </c>
      <c r="J540" s="43" t="n">
        <f aca="false">ABS(G540-H540)</f>
        <v>41.4543544707238</v>
      </c>
    </row>
    <row r="541" customFormat="false" ht="15" hidden="false" customHeight="false" outlineLevel="0" collapsed="false">
      <c r="B541" s="0" t="n">
        <f aca="false">B540-50</f>
        <v>37100</v>
      </c>
      <c r="C541" s="15" t="n">
        <f aca="false" t="array" ref="C541:C541">MATCH(MIN(ABS('LUT Implementation'!$F$9:$F$136-B541)),ABS('LUT Implementation'!$F$9:$F$136-B541),0)</f>
        <v>1</v>
      </c>
      <c r="D541" s="0" t="n">
        <f aca="false">INDEX('LUT Implementation'!$F$9:$F$136,C541)-INDEX('LUT Implementation'!$F$9:$F$136,C541+1)</f>
        <v>2627</v>
      </c>
      <c r="E541" s="0" t="n">
        <f aca="false">INDEX('LUT Implementation'!$C$9:$C$136,'Error plots'!C541)</f>
        <v>300</v>
      </c>
      <c r="F541" s="0" t="n">
        <f aca="false">TRUNC('LUT Implementation'!$C$4*(INDEX('LUT Implementation'!$F$9:$F$136,C541)-B541)/D541,0)</f>
        <v>-121</v>
      </c>
      <c r="G541" s="0" t="n">
        <f aca="false">E541+F541</f>
        <v>179</v>
      </c>
      <c r="H541" s="34" t="n">
        <f aca="false">Theory!$D$5/(SIN(RADIANS(Theory!$D$7*360*(('LUT Implementation'!$C$3*B541)/1000000000))))</f>
        <v>219.746452510607</v>
      </c>
      <c r="I541" s="43" t="n">
        <f aca="false">ABS(E541-H541)</f>
        <v>80.2535474893928</v>
      </c>
      <c r="J541" s="43" t="n">
        <f aca="false">ABS(G541-H541)</f>
        <v>40.7464525106072</v>
      </c>
    </row>
    <row r="542" customFormat="false" ht="15" hidden="false" customHeight="false" outlineLevel="0" collapsed="false">
      <c r="B542" s="0" t="n">
        <f aca="false">B541-50</f>
        <v>37050</v>
      </c>
      <c r="C542" s="15" t="n">
        <f aca="false" t="array" ref="C542:C542">MATCH(MIN(ABS('LUT Implementation'!$F$9:$F$136-B542)),ABS('LUT Implementation'!$F$9:$F$136-B542),0)</f>
        <v>1</v>
      </c>
      <c r="D542" s="0" t="n">
        <f aca="false">INDEX('LUT Implementation'!$F$9:$F$136,C542)-INDEX('LUT Implementation'!$F$9:$F$136,C542+1)</f>
        <v>2627</v>
      </c>
      <c r="E542" s="0" t="n">
        <f aca="false">INDEX('LUT Implementation'!$C$9:$C$136,'Error plots'!C542)</f>
        <v>300</v>
      </c>
      <c r="F542" s="0" t="n">
        <f aca="false">TRUNC('LUT Implementation'!$C$4*(INDEX('LUT Implementation'!$F$9:$F$136,C542)-B542)/D542,0)</f>
        <v>-121</v>
      </c>
      <c r="G542" s="0" t="n">
        <f aca="false">E542+F542</f>
        <v>179</v>
      </c>
      <c r="H542" s="34" t="n">
        <f aca="false">Theory!$D$5/(SIN(RADIANS(Theory!$D$7*360*(('LUT Implementation'!$C$3*B542)/1000000000))))</f>
        <v>220.039343964095</v>
      </c>
      <c r="I542" s="43" t="n">
        <f aca="false">ABS(E542-H542)</f>
        <v>79.9606560359054</v>
      </c>
      <c r="J542" s="43" t="n">
        <f aca="false">ABS(G542-H542)</f>
        <v>41.0393439640946</v>
      </c>
    </row>
    <row r="543" customFormat="false" ht="15" hidden="false" customHeight="false" outlineLevel="0" collapsed="false">
      <c r="B543" s="0" t="n">
        <f aca="false">B542-50</f>
        <v>37000</v>
      </c>
      <c r="C543" s="15" t="n">
        <f aca="false" t="array" ref="C543:C543">MATCH(MIN(ABS('LUT Implementation'!$F$9:$F$136-B543)),ABS('LUT Implementation'!$F$9:$F$136-B543),0)</f>
        <v>1</v>
      </c>
      <c r="D543" s="0" t="n">
        <f aca="false">INDEX('LUT Implementation'!$F$9:$F$136,C543)-INDEX('LUT Implementation'!$F$9:$F$136,C543+1)</f>
        <v>2627</v>
      </c>
      <c r="E543" s="0" t="n">
        <f aca="false">INDEX('LUT Implementation'!$C$9:$C$136,'Error plots'!C543)</f>
        <v>300</v>
      </c>
      <c r="F543" s="0" t="n">
        <f aca="false">TRUNC('LUT Implementation'!$C$4*(INDEX('LUT Implementation'!$F$9:$F$136,C543)-B543)/D543,0)</f>
        <v>-120</v>
      </c>
      <c r="G543" s="0" t="n">
        <f aca="false">E543+F543</f>
        <v>180</v>
      </c>
      <c r="H543" s="34" t="n">
        <f aca="false">Theory!$D$5/(SIN(RADIANS(Theory!$D$7*360*(('LUT Implementation'!$C$3*B543)/1000000000))))</f>
        <v>220.333032047379</v>
      </c>
      <c r="I543" s="43" t="n">
        <f aca="false">ABS(E543-H543)</f>
        <v>79.6669679526211</v>
      </c>
      <c r="J543" s="43" t="n">
        <f aca="false">ABS(G543-H543)</f>
        <v>40.3330320473789</v>
      </c>
    </row>
    <row r="544" customFormat="false" ht="15" hidden="false" customHeight="false" outlineLevel="0" collapsed="false">
      <c r="B544" s="0" t="n">
        <f aca="false">B543-50</f>
        <v>36950</v>
      </c>
      <c r="C544" s="15" t="n">
        <f aca="false" t="array" ref="C544:C544">MATCH(MIN(ABS('LUT Implementation'!$F$9:$F$136-B544)),ABS('LUT Implementation'!$F$9:$F$136-B544),0)</f>
        <v>1</v>
      </c>
      <c r="D544" s="0" t="n">
        <f aca="false">INDEX('LUT Implementation'!$F$9:$F$136,C544)-INDEX('LUT Implementation'!$F$9:$F$136,C544+1)</f>
        <v>2627</v>
      </c>
      <c r="E544" s="0" t="n">
        <f aca="false">INDEX('LUT Implementation'!$C$9:$C$136,'Error plots'!C544)</f>
        <v>300</v>
      </c>
      <c r="F544" s="0" t="n">
        <f aca="false">TRUNC('LUT Implementation'!$C$4*(INDEX('LUT Implementation'!$F$9:$F$136,C544)-B544)/D544,0)</f>
        <v>-120</v>
      </c>
      <c r="G544" s="0" t="n">
        <f aca="false">E544+F544</f>
        <v>180</v>
      </c>
      <c r="H544" s="34" t="n">
        <f aca="false">Theory!$D$5/(SIN(RADIANS(Theory!$D$7*360*(('LUT Implementation'!$C$3*B544)/1000000000))))</f>
        <v>220.627519994062</v>
      </c>
      <c r="I544" s="43" t="n">
        <f aca="false">ABS(E544-H544)</f>
        <v>79.372480005938</v>
      </c>
      <c r="J544" s="43" t="n">
        <f aca="false">ABS(G544-H544)</f>
        <v>40.627519994062</v>
      </c>
    </row>
    <row r="545" customFormat="false" ht="15" hidden="false" customHeight="false" outlineLevel="0" collapsed="false">
      <c r="B545" s="0" t="n">
        <f aca="false">B544-50</f>
        <v>36900</v>
      </c>
      <c r="C545" s="15" t="n">
        <f aca="false" t="array" ref="C545:C545">MATCH(MIN(ABS('LUT Implementation'!$F$9:$F$136-B545)),ABS('LUT Implementation'!$F$9:$F$136-B545),0)</f>
        <v>1</v>
      </c>
      <c r="D545" s="0" t="n">
        <f aca="false">INDEX('LUT Implementation'!$F$9:$F$136,C545)-INDEX('LUT Implementation'!$F$9:$F$136,C545+1)</f>
        <v>2627</v>
      </c>
      <c r="E545" s="0" t="n">
        <f aca="false">INDEX('LUT Implementation'!$C$9:$C$136,'Error plots'!C545)</f>
        <v>300</v>
      </c>
      <c r="F545" s="0" t="n">
        <f aca="false">TRUNC('LUT Implementation'!$C$4*(INDEX('LUT Implementation'!$F$9:$F$136,C545)-B545)/D545,0)</f>
        <v>-119</v>
      </c>
      <c r="G545" s="0" t="n">
        <f aca="false">E545+F545</f>
        <v>181</v>
      </c>
      <c r="H545" s="34" t="n">
        <f aca="false">Theory!$D$5/(SIN(RADIANS(Theory!$D$7*360*(('LUT Implementation'!$C$3*B545)/1000000000))))</f>
        <v>220.922811055272</v>
      </c>
      <c r="I545" s="43" t="n">
        <f aca="false">ABS(E545-H545)</f>
        <v>79.0771889447277</v>
      </c>
      <c r="J545" s="43" t="n">
        <f aca="false">ABS(G545-H545)</f>
        <v>39.9228110552723</v>
      </c>
    </row>
    <row r="546" customFormat="false" ht="15" hidden="false" customHeight="false" outlineLevel="0" collapsed="false">
      <c r="B546" s="0" t="n">
        <f aca="false">B545-50</f>
        <v>36850</v>
      </c>
      <c r="C546" s="15" t="n">
        <f aca="false" t="array" ref="C546:C546">MATCH(MIN(ABS('LUT Implementation'!$F$9:$F$136-B546)),ABS('LUT Implementation'!$F$9:$F$136-B546),0)</f>
        <v>1</v>
      </c>
      <c r="D546" s="0" t="n">
        <f aca="false">INDEX('LUT Implementation'!$F$9:$F$136,C546)-INDEX('LUT Implementation'!$F$9:$F$136,C546+1)</f>
        <v>2627</v>
      </c>
      <c r="E546" s="0" t="n">
        <f aca="false">INDEX('LUT Implementation'!$C$9:$C$136,'Error plots'!C546)</f>
        <v>300</v>
      </c>
      <c r="F546" s="0" t="n">
        <f aca="false">TRUNC('LUT Implementation'!$C$4*(INDEX('LUT Implementation'!$F$9:$F$136,C546)-B546)/D546,0)</f>
        <v>-118</v>
      </c>
      <c r="G546" s="0" t="n">
        <f aca="false">E546+F546</f>
        <v>182</v>
      </c>
      <c r="H546" s="34" t="n">
        <f aca="false">Theory!$D$5/(SIN(RADIANS(Theory!$D$7*360*(('LUT Implementation'!$C$3*B546)/1000000000))))</f>
        <v>221.218908499784</v>
      </c>
      <c r="I546" s="43" t="n">
        <f aca="false">ABS(E546-H546)</f>
        <v>78.7810915002156</v>
      </c>
      <c r="J546" s="43" t="n">
        <f aca="false">ABS(G546-H546)</f>
        <v>39.2189084997844</v>
      </c>
    </row>
    <row r="547" customFormat="false" ht="15" hidden="false" customHeight="false" outlineLevel="0" collapsed="false">
      <c r="B547" s="0" t="n">
        <f aca="false">B546-50</f>
        <v>36800</v>
      </c>
      <c r="C547" s="15" t="n">
        <f aca="false" t="array" ref="C547:C547">MATCH(MIN(ABS('LUT Implementation'!$F$9:$F$136-B547)),ABS('LUT Implementation'!$F$9:$F$136-B547),0)</f>
        <v>1</v>
      </c>
      <c r="D547" s="0" t="n">
        <f aca="false">INDEX('LUT Implementation'!$F$9:$F$136,C547)-INDEX('LUT Implementation'!$F$9:$F$136,C547+1)</f>
        <v>2627</v>
      </c>
      <c r="E547" s="0" t="n">
        <f aca="false">INDEX('LUT Implementation'!$C$9:$C$136,'Error plots'!C547)</f>
        <v>300</v>
      </c>
      <c r="F547" s="0" t="n">
        <f aca="false">TRUNC('LUT Implementation'!$C$4*(INDEX('LUT Implementation'!$F$9:$F$136,C547)-B547)/D547,0)</f>
        <v>-118</v>
      </c>
      <c r="G547" s="0" t="n">
        <f aca="false">E547+F547</f>
        <v>182</v>
      </c>
      <c r="H547" s="34" t="n">
        <f aca="false">Theory!$D$5/(SIN(RADIANS(Theory!$D$7*360*(('LUT Implementation'!$C$3*B547)/1000000000))))</f>
        <v>221.515815614138</v>
      </c>
      <c r="I547" s="43" t="n">
        <f aca="false">ABS(E547-H547)</f>
        <v>78.4841843858621</v>
      </c>
      <c r="J547" s="43" t="n">
        <f aca="false">ABS(G547-H547)</f>
        <v>39.5158156141379</v>
      </c>
    </row>
    <row r="548" customFormat="false" ht="15" hidden="false" customHeight="false" outlineLevel="0" collapsed="false">
      <c r="B548" s="0" t="n">
        <f aca="false">B547-50</f>
        <v>36750</v>
      </c>
      <c r="C548" s="15" t="n">
        <f aca="false" t="array" ref="C548:C548">MATCH(MIN(ABS('LUT Implementation'!$F$9:$F$136-B548)),ABS('LUT Implementation'!$F$9:$F$136-B548),0)</f>
        <v>1</v>
      </c>
      <c r="D548" s="0" t="n">
        <f aca="false">INDEX('LUT Implementation'!$F$9:$F$136,C548)-INDEX('LUT Implementation'!$F$9:$F$136,C548+1)</f>
        <v>2627</v>
      </c>
      <c r="E548" s="0" t="n">
        <f aca="false">INDEX('LUT Implementation'!$C$9:$C$136,'Error plots'!C548)</f>
        <v>300</v>
      </c>
      <c r="F548" s="0" t="n">
        <f aca="false">TRUNC('LUT Implementation'!$C$4*(INDEX('LUT Implementation'!$F$9:$F$136,C548)-B548)/D548,0)</f>
        <v>-117</v>
      </c>
      <c r="G548" s="0" t="n">
        <f aca="false">E548+F548</f>
        <v>183</v>
      </c>
      <c r="H548" s="34" t="n">
        <f aca="false">Theory!$D$5/(SIN(RADIANS(Theory!$D$7*360*(('LUT Implementation'!$C$3*B548)/1000000000))))</f>
        <v>221.813535702759</v>
      </c>
      <c r="I548" s="43" t="n">
        <f aca="false">ABS(E548-H548)</f>
        <v>78.1864642972408</v>
      </c>
      <c r="J548" s="43" t="n">
        <f aca="false">ABS(G548-H548)</f>
        <v>38.8135357027592</v>
      </c>
    </row>
    <row r="549" customFormat="false" ht="15" hidden="false" customHeight="false" outlineLevel="0" collapsed="false">
      <c r="B549" s="0" t="n">
        <f aca="false">B548-50</f>
        <v>36700</v>
      </c>
      <c r="C549" s="15" t="n">
        <f aca="false" t="array" ref="C549:C549">MATCH(MIN(ABS('LUT Implementation'!$F$9:$F$136-B549)),ABS('LUT Implementation'!$F$9:$F$136-B549),0)</f>
        <v>1</v>
      </c>
      <c r="D549" s="0" t="n">
        <f aca="false">INDEX('LUT Implementation'!$F$9:$F$136,C549)-INDEX('LUT Implementation'!$F$9:$F$136,C549+1)</f>
        <v>2627</v>
      </c>
      <c r="E549" s="0" t="n">
        <f aca="false">INDEX('LUT Implementation'!$C$9:$C$136,'Error plots'!C549)</f>
        <v>300</v>
      </c>
      <c r="F549" s="0" t="n">
        <f aca="false">TRUNC('LUT Implementation'!$C$4*(INDEX('LUT Implementation'!$F$9:$F$136,C549)-B549)/D549,0)</f>
        <v>-116</v>
      </c>
      <c r="G549" s="0" t="n">
        <f aca="false">E549+F549</f>
        <v>184</v>
      </c>
      <c r="H549" s="34" t="n">
        <f aca="false">Theory!$D$5/(SIN(RADIANS(Theory!$D$7*360*(('LUT Implementation'!$C$3*B549)/1000000000))))</f>
        <v>222.112072088083</v>
      </c>
      <c r="I549" s="43" t="n">
        <f aca="false">ABS(E549-H549)</f>
        <v>77.8879279119172</v>
      </c>
      <c r="J549" s="43" t="n">
        <f aca="false">ABS(G549-H549)</f>
        <v>38.1120720880828</v>
      </c>
    </row>
    <row r="550" customFormat="false" ht="15" hidden="false" customHeight="false" outlineLevel="0" collapsed="false">
      <c r="B550" s="0" t="n">
        <f aca="false">B549-50</f>
        <v>36650</v>
      </c>
      <c r="C550" s="15" t="n">
        <f aca="false" t="array" ref="C550:C550">MATCH(MIN(ABS('LUT Implementation'!$F$9:$F$136-B550)),ABS('LUT Implementation'!$F$9:$F$136-B550),0)</f>
        <v>1</v>
      </c>
      <c r="D550" s="0" t="n">
        <f aca="false">INDEX('LUT Implementation'!$F$9:$F$136,C550)-INDEX('LUT Implementation'!$F$9:$F$136,C550+1)</f>
        <v>2627</v>
      </c>
      <c r="E550" s="0" t="n">
        <f aca="false">INDEX('LUT Implementation'!$C$9:$C$136,'Error plots'!C550)</f>
        <v>300</v>
      </c>
      <c r="F550" s="0" t="n">
        <f aca="false">TRUNC('LUT Implementation'!$C$4*(INDEX('LUT Implementation'!$F$9:$F$136,C550)-B550)/D550,0)</f>
        <v>-116</v>
      </c>
      <c r="G550" s="0" t="n">
        <f aca="false">E550+F550</f>
        <v>184</v>
      </c>
      <c r="H550" s="34" t="n">
        <f aca="false">Theory!$D$5/(SIN(RADIANS(Theory!$D$7*360*(('LUT Implementation'!$C$3*B550)/1000000000))))</f>
        <v>222.411428110674</v>
      </c>
      <c r="I550" s="43" t="n">
        <f aca="false">ABS(E550-H550)</f>
        <v>77.5885718893256</v>
      </c>
      <c r="J550" s="43" t="n">
        <f aca="false">ABS(G550-H550)</f>
        <v>38.4114281106744</v>
      </c>
    </row>
    <row r="551" customFormat="false" ht="15" hidden="false" customHeight="false" outlineLevel="0" collapsed="false">
      <c r="B551" s="0" t="n">
        <f aca="false">B550-50</f>
        <v>36600</v>
      </c>
      <c r="C551" s="15" t="n">
        <f aca="false" t="array" ref="C551:C551">MATCH(MIN(ABS('LUT Implementation'!$F$9:$F$136-B551)),ABS('LUT Implementation'!$F$9:$F$136-B551),0)</f>
        <v>1</v>
      </c>
      <c r="D551" s="0" t="n">
        <f aca="false">INDEX('LUT Implementation'!$F$9:$F$136,C551)-INDEX('LUT Implementation'!$F$9:$F$136,C551+1)</f>
        <v>2627</v>
      </c>
      <c r="E551" s="0" t="n">
        <f aca="false">INDEX('LUT Implementation'!$C$9:$C$136,'Error plots'!C551)</f>
        <v>300</v>
      </c>
      <c r="F551" s="0" t="n">
        <f aca="false">TRUNC('LUT Implementation'!$C$4*(INDEX('LUT Implementation'!$F$9:$F$136,C551)-B551)/D551,0)</f>
        <v>-115</v>
      </c>
      <c r="G551" s="0" t="n">
        <f aca="false">E551+F551</f>
        <v>185</v>
      </c>
      <c r="H551" s="34" t="n">
        <f aca="false">Theory!$D$5/(SIN(RADIANS(Theory!$D$7*360*(('LUT Implementation'!$C$3*B551)/1000000000))))</f>
        <v>222.711607129355</v>
      </c>
      <c r="I551" s="43" t="n">
        <f aca="false">ABS(E551-H551)</f>
        <v>77.2883928706455</v>
      </c>
      <c r="J551" s="43" t="n">
        <f aca="false">ABS(G551-H551)</f>
        <v>37.7116071293545</v>
      </c>
    </row>
    <row r="552" customFormat="false" ht="15" hidden="false" customHeight="false" outlineLevel="0" collapsed="false">
      <c r="B552" s="0" t="n">
        <f aca="false">B551-50</f>
        <v>36550</v>
      </c>
      <c r="C552" s="15" t="n">
        <f aca="false" t="array" ref="C552:C552">MATCH(MIN(ABS('LUT Implementation'!$F$9:$F$136-B552)),ABS('LUT Implementation'!$F$9:$F$136-B552),0)</f>
        <v>1</v>
      </c>
      <c r="D552" s="0" t="n">
        <f aca="false">INDEX('LUT Implementation'!$F$9:$F$136,C552)-INDEX('LUT Implementation'!$F$9:$F$136,C552+1)</f>
        <v>2627</v>
      </c>
      <c r="E552" s="0" t="n">
        <f aca="false">INDEX('LUT Implementation'!$C$9:$C$136,'Error plots'!C552)</f>
        <v>300</v>
      </c>
      <c r="F552" s="0" t="n">
        <f aca="false">TRUNC('LUT Implementation'!$C$4*(INDEX('LUT Implementation'!$F$9:$F$136,C552)-B552)/D552,0)</f>
        <v>-115</v>
      </c>
      <c r="G552" s="0" t="n">
        <f aca="false">E552+F552</f>
        <v>185</v>
      </c>
      <c r="H552" s="34" t="n">
        <f aca="false">Theory!$D$5/(SIN(RADIANS(Theory!$D$7*360*(('LUT Implementation'!$C$3*B552)/1000000000))))</f>
        <v>223.012612521324</v>
      </c>
      <c r="I552" s="43" t="n">
        <f aca="false">ABS(E552-H552)</f>
        <v>76.9873874786763</v>
      </c>
      <c r="J552" s="43" t="n">
        <f aca="false">ABS(G552-H552)</f>
        <v>38.0126125213237</v>
      </c>
    </row>
    <row r="553" customFormat="false" ht="15" hidden="false" customHeight="false" outlineLevel="0" collapsed="false">
      <c r="B553" s="0" t="n">
        <f aca="false">B552-50</f>
        <v>36500</v>
      </c>
      <c r="C553" s="15" t="n">
        <f aca="false" t="array" ref="C553:C553">MATCH(MIN(ABS('LUT Implementation'!$F$9:$F$136-B553)),ABS('LUT Implementation'!$F$9:$F$136-B553),0)</f>
        <v>1</v>
      </c>
      <c r="D553" s="0" t="n">
        <f aca="false">INDEX('LUT Implementation'!$F$9:$F$136,C553)-INDEX('LUT Implementation'!$F$9:$F$136,C553+1)</f>
        <v>2627</v>
      </c>
      <c r="E553" s="0" t="n">
        <f aca="false">INDEX('LUT Implementation'!$C$9:$C$136,'Error plots'!C553)</f>
        <v>300</v>
      </c>
      <c r="F553" s="0" t="n">
        <f aca="false">TRUNC('LUT Implementation'!$C$4*(INDEX('LUT Implementation'!$F$9:$F$136,C553)-B553)/D553,0)</f>
        <v>-114</v>
      </c>
      <c r="G553" s="0" t="n">
        <f aca="false">E553+F553</f>
        <v>186</v>
      </c>
      <c r="H553" s="34" t="n">
        <f aca="false">Theory!$D$5/(SIN(RADIANS(Theory!$D$7*360*(('LUT Implementation'!$C$3*B553)/1000000000))))</f>
        <v>223.314447682288</v>
      </c>
      <c r="I553" s="43" t="n">
        <f aca="false">ABS(E553-H553)</f>
        <v>76.6855523177121</v>
      </c>
      <c r="J553" s="43" t="n">
        <f aca="false">ABS(G553-H553)</f>
        <v>37.3144476822879</v>
      </c>
    </row>
    <row r="554" customFormat="false" ht="15" hidden="false" customHeight="false" outlineLevel="0" collapsed="false">
      <c r="B554" s="0" t="n">
        <f aca="false">B553-50</f>
        <v>36450</v>
      </c>
      <c r="C554" s="15" t="n">
        <f aca="false" t="array" ref="C554:C554">MATCH(MIN(ABS('LUT Implementation'!$F$9:$F$136-B554)),ABS('LUT Implementation'!$F$9:$F$136-B554),0)</f>
        <v>1</v>
      </c>
      <c r="D554" s="0" t="n">
        <f aca="false">INDEX('LUT Implementation'!$F$9:$F$136,C554)-INDEX('LUT Implementation'!$F$9:$F$136,C554+1)</f>
        <v>2627</v>
      </c>
      <c r="E554" s="0" t="n">
        <f aca="false">INDEX('LUT Implementation'!$C$9:$C$136,'Error plots'!C554)</f>
        <v>300</v>
      </c>
      <c r="F554" s="0" t="n">
        <f aca="false">TRUNC('LUT Implementation'!$C$4*(INDEX('LUT Implementation'!$F$9:$F$136,C554)-B554)/D554,0)</f>
        <v>-113</v>
      </c>
      <c r="G554" s="0" t="n">
        <f aca="false">E554+F554</f>
        <v>187</v>
      </c>
      <c r="H554" s="34" t="n">
        <f aca="false">Theory!$D$5/(SIN(RADIANS(Theory!$D$7*360*(('LUT Implementation'!$C$3*B554)/1000000000))))</f>
        <v>223.617116026586</v>
      </c>
      <c r="I554" s="43" t="n">
        <f aca="false">ABS(E554-H554)</f>
        <v>76.382883973414</v>
      </c>
      <c r="J554" s="43" t="n">
        <f aca="false">ABS(G554-H554)</f>
        <v>36.617116026586</v>
      </c>
    </row>
    <row r="555" customFormat="false" ht="15" hidden="false" customHeight="false" outlineLevel="0" collapsed="false">
      <c r="B555" s="0" t="n">
        <f aca="false">B554-50</f>
        <v>36400</v>
      </c>
      <c r="C555" s="15" t="n">
        <f aca="false" t="array" ref="C555:C555">MATCH(MIN(ABS('LUT Implementation'!$F$9:$F$136-B555)),ABS('LUT Implementation'!$F$9:$F$136-B555),0)</f>
        <v>1</v>
      </c>
      <c r="D555" s="0" t="n">
        <f aca="false">INDEX('LUT Implementation'!$F$9:$F$136,C555)-INDEX('LUT Implementation'!$F$9:$F$136,C555+1)</f>
        <v>2627</v>
      </c>
      <c r="E555" s="0" t="n">
        <f aca="false">INDEX('LUT Implementation'!$C$9:$C$136,'Error plots'!C555)</f>
        <v>300</v>
      </c>
      <c r="F555" s="0" t="n">
        <f aca="false">TRUNC('LUT Implementation'!$C$4*(INDEX('LUT Implementation'!$F$9:$F$136,C555)-B555)/D555,0)</f>
        <v>-113</v>
      </c>
      <c r="G555" s="0" t="n">
        <f aca="false">E555+F555</f>
        <v>187</v>
      </c>
      <c r="H555" s="34" t="n">
        <f aca="false">Theory!$D$5/(SIN(RADIANS(Theory!$D$7*360*(('LUT Implementation'!$C$3*B555)/1000000000))))</f>
        <v>223.920620987317</v>
      </c>
      <c r="I555" s="43" t="n">
        <f aca="false">ABS(E555-H555)</f>
        <v>76.0793790126828</v>
      </c>
      <c r="J555" s="43" t="n">
        <f aca="false">ABS(G555-H555)</f>
        <v>36.9206209873172</v>
      </c>
    </row>
    <row r="556" customFormat="false" ht="15" hidden="false" customHeight="false" outlineLevel="0" collapsed="false">
      <c r="B556" s="0" t="n">
        <f aca="false">B555-50</f>
        <v>36350</v>
      </c>
      <c r="C556" s="15" t="n">
        <f aca="false" t="array" ref="C556:C556">MATCH(MIN(ABS('LUT Implementation'!$F$9:$F$136-B556)),ABS('LUT Implementation'!$F$9:$F$136-B556),0)</f>
        <v>1</v>
      </c>
      <c r="D556" s="0" t="n">
        <f aca="false">INDEX('LUT Implementation'!$F$9:$F$136,C556)-INDEX('LUT Implementation'!$F$9:$F$136,C556+1)</f>
        <v>2627</v>
      </c>
      <c r="E556" s="0" t="n">
        <f aca="false">INDEX('LUT Implementation'!$C$9:$C$136,'Error plots'!C556)</f>
        <v>300</v>
      </c>
      <c r="F556" s="0" t="n">
        <f aca="false">TRUNC('LUT Implementation'!$C$4*(INDEX('LUT Implementation'!$F$9:$F$136,C556)-B556)/D556,0)</f>
        <v>-112</v>
      </c>
      <c r="G556" s="0" t="n">
        <f aca="false">E556+F556</f>
        <v>188</v>
      </c>
      <c r="H556" s="34" t="n">
        <f aca="false">Theory!$D$5/(SIN(RADIANS(Theory!$D$7*360*(('LUT Implementation'!$C$3*B556)/1000000000))))</f>
        <v>224.224966016471</v>
      </c>
      <c r="I556" s="43" t="n">
        <f aca="false">ABS(E556-H556)</f>
        <v>75.7750339835293</v>
      </c>
      <c r="J556" s="43" t="n">
        <f aca="false">ABS(G556-H556)</f>
        <v>36.2249660164707</v>
      </c>
    </row>
    <row r="557" customFormat="false" ht="15" hidden="false" customHeight="false" outlineLevel="0" collapsed="false">
      <c r="B557" s="0" t="n">
        <f aca="false">B556-50</f>
        <v>36300</v>
      </c>
      <c r="C557" s="15" t="n">
        <f aca="false" t="array" ref="C557:C557">MATCH(MIN(ABS('LUT Implementation'!$F$9:$F$136-B557)),ABS('LUT Implementation'!$F$9:$F$136-B557),0)</f>
        <v>1</v>
      </c>
      <c r="D557" s="0" t="n">
        <f aca="false">INDEX('LUT Implementation'!$F$9:$F$136,C557)-INDEX('LUT Implementation'!$F$9:$F$136,C557+1)</f>
        <v>2627</v>
      </c>
      <c r="E557" s="0" t="n">
        <f aca="false">INDEX('LUT Implementation'!$C$9:$C$136,'Error plots'!C557)</f>
        <v>300</v>
      </c>
      <c r="F557" s="0" t="n">
        <f aca="false">TRUNC('LUT Implementation'!$C$4*(INDEX('LUT Implementation'!$F$9:$F$136,C557)-B557)/D557,0)</f>
        <v>-112</v>
      </c>
      <c r="G557" s="0" t="n">
        <f aca="false">E557+F557</f>
        <v>188</v>
      </c>
      <c r="H557" s="34" t="n">
        <f aca="false">Theory!$D$5/(SIN(RADIANS(Theory!$D$7*360*(('LUT Implementation'!$C$3*B557)/1000000000))))</f>
        <v>224.530154585055</v>
      </c>
      <c r="I557" s="43" t="n">
        <f aca="false">ABS(E557-H557)</f>
        <v>75.469845414945</v>
      </c>
      <c r="J557" s="43" t="n">
        <f aca="false">ABS(G557-H557)</f>
        <v>36.530154585055</v>
      </c>
    </row>
    <row r="558" customFormat="false" ht="15" hidden="false" customHeight="false" outlineLevel="0" collapsed="false">
      <c r="B558" s="0" t="n">
        <f aca="false">B557-50</f>
        <v>36250</v>
      </c>
      <c r="C558" s="15" t="n">
        <f aca="false" t="array" ref="C558:C558">MATCH(MIN(ABS('LUT Implementation'!$F$9:$F$136-B558)),ABS('LUT Implementation'!$F$9:$F$136-B558),0)</f>
        <v>1</v>
      </c>
      <c r="D558" s="0" t="n">
        <f aca="false">INDEX('LUT Implementation'!$F$9:$F$136,C558)-INDEX('LUT Implementation'!$F$9:$F$136,C558+1)</f>
        <v>2627</v>
      </c>
      <c r="E558" s="0" t="n">
        <f aca="false">INDEX('LUT Implementation'!$C$9:$C$136,'Error plots'!C558)</f>
        <v>300</v>
      </c>
      <c r="F558" s="0" t="n">
        <f aca="false">TRUNC('LUT Implementation'!$C$4*(INDEX('LUT Implementation'!$F$9:$F$136,C558)-B558)/D558,0)</f>
        <v>-111</v>
      </c>
      <c r="G558" s="0" t="n">
        <f aca="false">E558+F558</f>
        <v>189</v>
      </c>
      <c r="H558" s="34" t="n">
        <f aca="false">Theory!$D$5/(SIN(RADIANS(Theory!$D$7*360*(('LUT Implementation'!$C$3*B558)/1000000000))))</f>
        <v>224.83619018323</v>
      </c>
      <c r="I558" s="43" t="n">
        <f aca="false">ABS(E558-H558)</f>
        <v>75.1638098167703</v>
      </c>
      <c r="J558" s="43" t="n">
        <f aca="false">ABS(G558-H558)</f>
        <v>35.8361901832297</v>
      </c>
    </row>
    <row r="559" customFormat="false" ht="15" hidden="false" customHeight="false" outlineLevel="0" collapsed="false">
      <c r="B559" s="0" t="n">
        <f aca="false">B558-50</f>
        <v>36200</v>
      </c>
      <c r="C559" s="15" t="n">
        <f aca="false" t="array" ref="C559:C559">MATCH(MIN(ABS('LUT Implementation'!$F$9:$F$136-B559)),ABS('LUT Implementation'!$F$9:$F$136-B559),0)</f>
        <v>1</v>
      </c>
      <c r="D559" s="0" t="n">
        <f aca="false">INDEX('LUT Implementation'!$F$9:$F$136,C559)-INDEX('LUT Implementation'!$F$9:$F$136,C559+1)</f>
        <v>2627</v>
      </c>
      <c r="E559" s="0" t="n">
        <f aca="false">INDEX('LUT Implementation'!$C$9:$C$136,'Error plots'!C559)</f>
        <v>300</v>
      </c>
      <c r="F559" s="0" t="n">
        <f aca="false">TRUNC('LUT Implementation'!$C$4*(INDEX('LUT Implementation'!$F$9:$F$136,C559)-B559)/D559,0)</f>
        <v>-110</v>
      </c>
      <c r="G559" s="0" t="n">
        <f aca="false">E559+F559</f>
        <v>190</v>
      </c>
      <c r="H559" s="34" t="n">
        <f aca="false">Theory!$D$5/(SIN(RADIANS(Theory!$D$7*360*(('LUT Implementation'!$C$3*B559)/1000000000))))</f>
        <v>225.143076320438</v>
      </c>
      <c r="I559" s="43" t="n">
        <f aca="false">ABS(E559-H559)</f>
        <v>74.8569236795624</v>
      </c>
      <c r="J559" s="43" t="n">
        <f aca="false">ABS(G559-H559)</f>
        <v>35.1430763204376</v>
      </c>
    </row>
    <row r="560" customFormat="false" ht="15" hidden="false" customHeight="false" outlineLevel="0" collapsed="false">
      <c r="B560" s="0" t="n">
        <f aca="false">B559-50</f>
        <v>36150</v>
      </c>
      <c r="C560" s="15" t="n">
        <f aca="false" t="array" ref="C560:C560">MATCH(MIN(ABS('LUT Implementation'!$F$9:$F$136-B560)),ABS('LUT Implementation'!$F$9:$F$136-B560),0)</f>
        <v>1</v>
      </c>
      <c r="D560" s="0" t="n">
        <f aca="false">INDEX('LUT Implementation'!$F$9:$F$136,C560)-INDEX('LUT Implementation'!$F$9:$F$136,C560+1)</f>
        <v>2627</v>
      </c>
      <c r="E560" s="0" t="n">
        <f aca="false">INDEX('LUT Implementation'!$C$9:$C$136,'Error plots'!C560)</f>
        <v>300</v>
      </c>
      <c r="F560" s="0" t="n">
        <f aca="false">TRUNC('LUT Implementation'!$C$4*(INDEX('LUT Implementation'!$F$9:$F$136,C560)-B560)/D560,0)</f>
        <v>-110</v>
      </c>
      <c r="G560" s="0" t="n">
        <f aca="false">E560+F560</f>
        <v>190</v>
      </c>
      <c r="H560" s="34" t="n">
        <f aca="false">Theory!$D$5/(SIN(RADIANS(Theory!$D$7*360*(('LUT Implementation'!$C$3*B560)/1000000000))))</f>
        <v>225.450816525538</v>
      </c>
      <c r="I560" s="43" t="n">
        <f aca="false">ABS(E560-H560)</f>
        <v>74.5491834744622</v>
      </c>
      <c r="J560" s="43" t="n">
        <f aca="false">ABS(G560-H560)</f>
        <v>35.4508165255378</v>
      </c>
    </row>
    <row r="561" customFormat="false" ht="15" hidden="false" customHeight="false" outlineLevel="0" collapsed="false">
      <c r="B561" s="0" t="n">
        <f aca="false">B560-50</f>
        <v>36100</v>
      </c>
      <c r="C561" s="15" t="n">
        <f aca="false" t="array" ref="C561:C561">MATCH(MIN(ABS('LUT Implementation'!$F$9:$F$136-B561)),ABS('LUT Implementation'!$F$9:$F$136-B561),0)</f>
        <v>1</v>
      </c>
      <c r="D561" s="0" t="n">
        <f aca="false">INDEX('LUT Implementation'!$F$9:$F$136,C561)-INDEX('LUT Implementation'!$F$9:$F$136,C561+1)</f>
        <v>2627</v>
      </c>
      <c r="E561" s="0" t="n">
        <f aca="false">INDEX('LUT Implementation'!$C$9:$C$136,'Error plots'!C561)</f>
        <v>300</v>
      </c>
      <c r="F561" s="0" t="n">
        <f aca="false">TRUNC('LUT Implementation'!$C$4*(INDEX('LUT Implementation'!$F$9:$F$136,C561)-B561)/D561,0)</f>
        <v>-109</v>
      </c>
      <c r="G561" s="0" t="n">
        <f aca="false">E561+F561</f>
        <v>191</v>
      </c>
      <c r="H561" s="34" t="n">
        <f aca="false">Theory!$D$5/(SIN(RADIANS(Theory!$D$7*360*(('LUT Implementation'!$C$3*B561)/1000000000))))</f>
        <v>225.759414346941</v>
      </c>
      <c r="I561" s="43" t="n">
        <f aca="false">ABS(E561-H561)</f>
        <v>74.2405856530592</v>
      </c>
      <c r="J561" s="43" t="n">
        <f aca="false">ABS(G561-H561)</f>
        <v>34.7594143469408</v>
      </c>
    </row>
    <row r="562" customFormat="false" ht="15" hidden="false" customHeight="false" outlineLevel="0" collapsed="false">
      <c r="B562" s="0" t="n">
        <f aca="false">B561-50</f>
        <v>36050</v>
      </c>
      <c r="C562" s="15" t="n">
        <f aca="false" t="array" ref="C562:C562">MATCH(MIN(ABS('LUT Implementation'!$F$9:$F$136-B562)),ABS('LUT Implementation'!$F$9:$F$136-B562),0)</f>
        <v>1</v>
      </c>
      <c r="D562" s="0" t="n">
        <f aca="false">INDEX('LUT Implementation'!$F$9:$F$136,C562)-INDEX('LUT Implementation'!$F$9:$F$136,C562+1)</f>
        <v>2627</v>
      </c>
      <c r="E562" s="0" t="n">
        <f aca="false">INDEX('LUT Implementation'!$C$9:$C$136,'Error plots'!C562)</f>
        <v>300</v>
      </c>
      <c r="F562" s="0" t="n">
        <f aca="false">TRUNC('LUT Implementation'!$C$4*(INDEX('LUT Implementation'!$F$9:$F$136,C562)-B562)/D562,0)</f>
        <v>-109</v>
      </c>
      <c r="G562" s="0" t="n">
        <f aca="false">E562+F562</f>
        <v>191</v>
      </c>
      <c r="H562" s="34" t="n">
        <f aca="false">Theory!$D$5/(SIN(RADIANS(Theory!$D$7*360*(('LUT Implementation'!$C$3*B562)/1000000000))))</f>
        <v>226.068873352743</v>
      </c>
      <c r="I562" s="43" t="n">
        <f aca="false">ABS(E562-H562)</f>
        <v>73.9311266472571</v>
      </c>
      <c r="J562" s="43" t="n">
        <f aca="false">ABS(G562-H562)</f>
        <v>35.0688733527429</v>
      </c>
    </row>
    <row r="563" customFormat="false" ht="15" hidden="false" customHeight="false" outlineLevel="0" collapsed="false">
      <c r="B563" s="0" t="n">
        <f aca="false">B562-50</f>
        <v>36000</v>
      </c>
      <c r="C563" s="15" t="n">
        <f aca="false" t="array" ref="C563:C563">MATCH(MIN(ABS('LUT Implementation'!$F$9:$F$136-B563)),ABS('LUT Implementation'!$F$9:$F$136-B563),0)</f>
        <v>1</v>
      </c>
      <c r="D563" s="0" t="n">
        <f aca="false">INDEX('LUT Implementation'!$F$9:$F$136,C563)-INDEX('LUT Implementation'!$F$9:$F$136,C563+1)</f>
        <v>2627</v>
      </c>
      <c r="E563" s="0" t="n">
        <f aca="false">INDEX('LUT Implementation'!$C$9:$C$136,'Error plots'!C563)</f>
        <v>300</v>
      </c>
      <c r="F563" s="0" t="n">
        <f aca="false">TRUNC('LUT Implementation'!$C$4*(INDEX('LUT Implementation'!$F$9:$F$136,C563)-B563)/D563,0)</f>
        <v>-108</v>
      </c>
      <c r="G563" s="0" t="n">
        <f aca="false">E563+F563</f>
        <v>192</v>
      </c>
      <c r="H563" s="34" t="n">
        <f aca="false">Theory!$D$5/(SIN(RADIANS(Theory!$D$7*360*(('LUT Implementation'!$C$3*B563)/1000000000))))</f>
        <v>226.379197130864</v>
      </c>
      <c r="I563" s="43" t="n">
        <f aca="false">ABS(E563-H563)</f>
        <v>73.6208028691355</v>
      </c>
      <c r="J563" s="43" t="n">
        <f aca="false">ABS(G563-H563)</f>
        <v>34.3791971308645</v>
      </c>
    </row>
    <row r="564" customFormat="false" ht="15" hidden="false" customHeight="false" outlineLevel="0" collapsed="false">
      <c r="B564" s="0" t="n">
        <f aca="false">B563-50</f>
        <v>35950</v>
      </c>
      <c r="C564" s="15" t="n">
        <f aca="false" t="array" ref="C564:C564">MATCH(MIN(ABS('LUT Implementation'!$F$9:$F$136-B564)),ABS('LUT Implementation'!$F$9:$F$136-B564),0)</f>
        <v>1</v>
      </c>
      <c r="D564" s="0" t="n">
        <f aca="false">INDEX('LUT Implementation'!$F$9:$F$136,C564)-INDEX('LUT Implementation'!$F$9:$F$136,C564+1)</f>
        <v>2627</v>
      </c>
      <c r="E564" s="0" t="n">
        <f aca="false">INDEX('LUT Implementation'!$C$9:$C$136,'Error plots'!C564)</f>
        <v>300</v>
      </c>
      <c r="F564" s="0" t="n">
        <f aca="false">TRUNC('LUT Implementation'!$C$4*(INDEX('LUT Implementation'!$F$9:$F$136,C564)-B564)/D564,0)</f>
        <v>-107</v>
      </c>
      <c r="G564" s="0" t="n">
        <f aca="false">E564+F564</f>
        <v>193</v>
      </c>
      <c r="H564" s="34" t="n">
        <f aca="false">Theory!$D$5/(SIN(RADIANS(Theory!$D$7*360*(('LUT Implementation'!$C$3*B564)/1000000000))))</f>
        <v>226.690389289187</v>
      </c>
      <c r="I564" s="43" t="n">
        <f aca="false">ABS(E564-H564)</f>
        <v>73.3096107108135</v>
      </c>
      <c r="J564" s="43" t="n">
        <f aca="false">ABS(G564-H564)</f>
        <v>33.6903892891865</v>
      </c>
    </row>
    <row r="565" customFormat="false" ht="15" hidden="false" customHeight="false" outlineLevel="0" collapsed="false">
      <c r="B565" s="0" t="n">
        <f aca="false">B564-50</f>
        <v>35900</v>
      </c>
      <c r="C565" s="15" t="n">
        <f aca="false" t="array" ref="C565:C565">MATCH(MIN(ABS('LUT Implementation'!$F$9:$F$136-B565)),ABS('LUT Implementation'!$F$9:$F$136-B565),0)</f>
        <v>1</v>
      </c>
      <c r="D565" s="0" t="n">
        <f aca="false">INDEX('LUT Implementation'!$F$9:$F$136,C565)-INDEX('LUT Implementation'!$F$9:$F$136,C565+1)</f>
        <v>2627</v>
      </c>
      <c r="E565" s="0" t="n">
        <f aca="false">INDEX('LUT Implementation'!$C$9:$C$136,'Error plots'!C565)</f>
        <v>300</v>
      </c>
      <c r="F565" s="0" t="n">
        <f aca="false">TRUNC('LUT Implementation'!$C$4*(INDEX('LUT Implementation'!$F$9:$F$136,C565)-B565)/D565,0)</f>
        <v>-107</v>
      </c>
      <c r="G565" s="0" t="n">
        <f aca="false">E565+F565</f>
        <v>193</v>
      </c>
      <c r="H565" s="34" t="n">
        <f aca="false">Theory!$D$5/(SIN(RADIANS(Theory!$D$7*360*(('LUT Implementation'!$C$3*B565)/1000000000))))</f>
        <v>227.00245345569</v>
      </c>
      <c r="I565" s="43" t="n">
        <f aca="false">ABS(E565-H565)</f>
        <v>72.9975465443098</v>
      </c>
      <c r="J565" s="43" t="n">
        <f aca="false">ABS(G565-H565)</f>
        <v>34.0024534556902</v>
      </c>
    </row>
    <row r="566" customFormat="false" ht="15" hidden="false" customHeight="false" outlineLevel="0" collapsed="false">
      <c r="B566" s="0" t="n">
        <f aca="false">B565-50</f>
        <v>35850</v>
      </c>
      <c r="C566" s="15" t="n">
        <f aca="false" t="array" ref="C566:C566">MATCH(MIN(ABS('LUT Implementation'!$F$9:$F$136-B566)),ABS('LUT Implementation'!$F$9:$F$136-B566),0)</f>
        <v>1</v>
      </c>
      <c r="D566" s="0" t="n">
        <f aca="false">INDEX('LUT Implementation'!$F$9:$F$136,C566)-INDEX('LUT Implementation'!$F$9:$F$136,C566+1)</f>
        <v>2627</v>
      </c>
      <c r="E566" s="0" t="n">
        <f aca="false">INDEX('LUT Implementation'!$C$9:$C$136,'Error plots'!C566)</f>
        <v>300</v>
      </c>
      <c r="F566" s="0" t="n">
        <f aca="false">TRUNC('LUT Implementation'!$C$4*(INDEX('LUT Implementation'!$F$9:$F$136,C566)-B566)/D566,0)</f>
        <v>-106</v>
      </c>
      <c r="G566" s="0" t="n">
        <f aca="false">E566+F566</f>
        <v>194</v>
      </c>
      <c r="H566" s="34" t="n">
        <f aca="false">Theory!$D$5/(SIN(RADIANS(Theory!$D$7*360*(('LUT Implementation'!$C$3*B566)/1000000000))))</f>
        <v>227.315393278597</v>
      </c>
      <c r="I566" s="43" t="n">
        <f aca="false">ABS(E566-H566)</f>
        <v>72.6846067214028</v>
      </c>
      <c r="J566" s="43" t="n">
        <f aca="false">ABS(G566-H566)</f>
        <v>33.3153932785972</v>
      </c>
    </row>
    <row r="567" customFormat="false" ht="15" hidden="false" customHeight="false" outlineLevel="0" collapsed="false">
      <c r="B567" s="0" t="n">
        <f aca="false">B566-50</f>
        <v>35800</v>
      </c>
      <c r="C567" s="15" t="n">
        <f aca="false" t="array" ref="C567:C567">MATCH(MIN(ABS('LUT Implementation'!$F$9:$F$136-B567)),ABS('LUT Implementation'!$F$9:$F$136-B567),0)</f>
        <v>1</v>
      </c>
      <c r="D567" s="0" t="n">
        <f aca="false">INDEX('LUT Implementation'!$F$9:$F$136,C567)-INDEX('LUT Implementation'!$F$9:$F$136,C567+1)</f>
        <v>2627</v>
      </c>
      <c r="E567" s="0" t="n">
        <f aca="false">INDEX('LUT Implementation'!$C$9:$C$136,'Error plots'!C567)</f>
        <v>300</v>
      </c>
      <c r="F567" s="0" t="n">
        <f aca="false">TRUNC('LUT Implementation'!$C$4*(INDEX('LUT Implementation'!$F$9:$F$136,C567)-B567)/D567,0)</f>
        <v>-106</v>
      </c>
      <c r="G567" s="0" t="n">
        <f aca="false">E567+F567</f>
        <v>194</v>
      </c>
      <c r="H567" s="34" t="n">
        <f aca="false">Theory!$D$5/(SIN(RADIANS(Theory!$D$7*360*(('LUT Implementation'!$C$3*B567)/1000000000))))</f>
        <v>227.62921242651</v>
      </c>
      <c r="I567" s="43" t="n">
        <f aca="false">ABS(E567-H567)</f>
        <v>72.3707875734895</v>
      </c>
      <c r="J567" s="43" t="n">
        <f aca="false">ABS(G567-H567)</f>
        <v>33.6292124265105</v>
      </c>
    </row>
    <row r="568" customFormat="false" ht="15" hidden="false" customHeight="false" outlineLevel="0" collapsed="false">
      <c r="B568" s="0" t="n">
        <f aca="false">B567-50</f>
        <v>35750</v>
      </c>
      <c r="C568" s="15" t="n">
        <f aca="false" t="array" ref="C568:C568">MATCH(MIN(ABS('LUT Implementation'!$F$9:$F$136-B568)),ABS('LUT Implementation'!$F$9:$F$136-B568),0)</f>
        <v>1</v>
      </c>
      <c r="D568" s="0" t="n">
        <f aca="false">INDEX('LUT Implementation'!$F$9:$F$136,C568)-INDEX('LUT Implementation'!$F$9:$F$136,C568+1)</f>
        <v>2627</v>
      </c>
      <c r="E568" s="0" t="n">
        <f aca="false">INDEX('LUT Implementation'!$C$9:$C$136,'Error plots'!C568)</f>
        <v>300</v>
      </c>
      <c r="F568" s="0" t="n">
        <f aca="false">TRUNC('LUT Implementation'!$C$4*(INDEX('LUT Implementation'!$F$9:$F$136,C568)-B568)/D568,0)</f>
        <v>-105</v>
      </c>
      <c r="G568" s="0" t="n">
        <f aca="false">E568+F568</f>
        <v>195</v>
      </c>
      <c r="H568" s="34" t="n">
        <f aca="false">Theory!$D$5/(SIN(RADIANS(Theory!$D$7*360*(('LUT Implementation'!$C$3*B568)/1000000000))))</f>
        <v>227.943914588558</v>
      </c>
      <c r="I568" s="43" t="n">
        <f aca="false">ABS(E568-H568)</f>
        <v>72.0560854114425</v>
      </c>
      <c r="J568" s="43" t="n">
        <f aca="false">ABS(G568-H568)</f>
        <v>32.9439145885575</v>
      </c>
    </row>
    <row r="569" customFormat="false" ht="15" hidden="false" customHeight="false" outlineLevel="0" collapsed="false">
      <c r="B569" s="0" t="n">
        <f aca="false">B568-50</f>
        <v>35700</v>
      </c>
      <c r="C569" s="15" t="n">
        <f aca="false" t="array" ref="C569:C569">MATCH(MIN(ABS('LUT Implementation'!$F$9:$F$136-B569)),ABS('LUT Implementation'!$F$9:$F$136-B569),0)</f>
        <v>1</v>
      </c>
      <c r="D569" s="0" t="n">
        <f aca="false">INDEX('LUT Implementation'!$F$9:$F$136,C569)-INDEX('LUT Implementation'!$F$9:$F$136,C569+1)</f>
        <v>2627</v>
      </c>
      <c r="E569" s="0" t="n">
        <f aca="false">INDEX('LUT Implementation'!$C$9:$C$136,'Error plots'!C569)</f>
        <v>300</v>
      </c>
      <c r="F569" s="0" t="n">
        <f aca="false">TRUNC('LUT Implementation'!$C$4*(INDEX('LUT Implementation'!$F$9:$F$136,C569)-B569)/D569,0)</f>
        <v>-104</v>
      </c>
      <c r="G569" s="0" t="n">
        <f aca="false">E569+F569</f>
        <v>196</v>
      </c>
      <c r="H569" s="34" t="n">
        <f aca="false">Theory!$D$5/(SIN(RADIANS(Theory!$D$7*360*(('LUT Implementation'!$C$3*B569)/1000000000))))</f>
        <v>228.259503474533</v>
      </c>
      <c r="I569" s="43" t="n">
        <f aca="false">ABS(E569-H569)</f>
        <v>71.7404965254666</v>
      </c>
      <c r="J569" s="43" t="n">
        <f aca="false">ABS(G569-H569)</f>
        <v>32.2595034745334</v>
      </c>
    </row>
    <row r="570" customFormat="false" ht="15" hidden="false" customHeight="false" outlineLevel="0" collapsed="false">
      <c r="B570" s="0" t="n">
        <f aca="false">B569-50</f>
        <v>35650</v>
      </c>
      <c r="C570" s="15" t="n">
        <f aca="false" t="array" ref="C570:C570">MATCH(MIN(ABS('LUT Implementation'!$F$9:$F$136-B570)),ABS('LUT Implementation'!$F$9:$F$136-B570),0)</f>
        <v>1</v>
      </c>
      <c r="D570" s="0" t="n">
        <f aca="false">INDEX('LUT Implementation'!$F$9:$F$136,C570)-INDEX('LUT Implementation'!$F$9:$F$136,C570+1)</f>
        <v>2627</v>
      </c>
      <c r="E570" s="0" t="n">
        <f aca="false">INDEX('LUT Implementation'!$C$9:$C$136,'Error plots'!C570)</f>
        <v>300</v>
      </c>
      <c r="F570" s="0" t="n">
        <f aca="false">TRUNC('LUT Implementation'!$C$4*(INDEX('LUT Implementation'!$F$9:$F$136,C570)-B570)/D570,0)</f>
        <v>-104</v>
      </c>
      <c r="G570" s="0" t="n">
        <f aca="false">E570+F570</f>
        <v>196</v>
      </c>
      <c r="H570" s="34" t="n">
        <f aca="false">Theory!$D$5/(SIN(RADIANS(Theory!$D$7*360*(('LUT Implementation'!$C$3*B570)/1000000000))))</f>
        <v>228.575982815046</v>
      </c>
      <c r="I570" s="43" t="n">
        <f aca="false">ABS(E570-H570)</f>
        <v>71.4240171849538</v>
      </c>
      <c r="J570" s="43" t="n">
        <f aca="false">ABS(G570-H570)</f>
        <v>32.5759828150462</v>
      </c>
    </row>
    <row r="571" customFormat="false" ht="15" hidden="false" customHeight="false" outlineLevel="0" collapsed="false">
      <c r="B571" s="0" t="n">
        <f aca="false">B570-50</f>
        <v>35600</v>
      </c>
      <c r="C571" s="15" t="n">
        <f aca="false" t="array" ref="C571:C571">MATCH(MIN(ABS('LUT Implementation'!$F$9:$F$136-B571)),ABS('LUT Implementation'!$F$9:$F$136-B571),0)</f>
        <v>1</v>
      </c>
      <c r="D571" s="0" t="n">
        <f aca="false">INDEX('LUT Implementation'!$F$9:$F$136,C571)-INDEX('LUT Implementation'!$F$9:$F$136,C571+1)</f>
        <v>2627</v>
      </c>
      <c r="E571" s="0" t="n">
        <f aca="false">INDEX('LUT Implementation'!$C$9:$C$136,'Error plots'!C571)</f>
        <v>300</v>
      </c>
      <c r="F571" s="0" t="n">
        <f aca="false">TRUNC('LUT Implementation'!$C$4*(INDEX('LUT Implementation'!$F$9:$F$136,C571)-B571)/D571,0)</f>
        <v>-103</v>
      </c>
      <c r="G571" s="0" t="n">
        <f aca="false">E571+F571</f>
        <v>197</v>
      </c>
      <c r="H571" s="34" t="n">
        <f aca="false">Theory!$D$5/(SIN(RADIANS(Theory!$D$7*360*(('LUT Implementation'!$C$3*B571)/1000000000))))</f>
        <v>228.893356361663</v>
      </c>
      <c r="I571" s="43" t="n">
        <f aca="false">ABS(E571-H571)</f>
        <v>71.1066436383372</v>
      </c>
      <c r="J571" s="43" t="n">
        <f aca="false">ABS(G571-H571)</f>
        <v>31.8933563616628</v>
      </c>
    </row>
    <row r="572" customFormat="false" ht="15" hidden="false" customHeight="false" outlineLevel="0" collapsed="false">
      <c r="B572" s="0" t="n">
        <f aca="false">B571-50</f>
        <v>35550</v>
      </c>
      <c r="C572" s="15" t="n">
        <f aca="false" t="array" ref="C572:C572">MATCH(MIN(ABS('LUT Implementation'!$F$9:$F$136-B572)),ABS('LUT Implementation'!$F$9:$F$136-B572),0)</f>
        <v>1</v>
      </c>
      <c r="D572" s="0" t="n">
        <f aca="false">INDEX('LUT Implementation'!$F$9:$F$136,C572)-INDEX('LUT Implementation'!$F$9:$F$136,C572+1)</f>
        <v>2627</v>
      </c>
      <c r="E572" s="0" t="n">
        <f aca="false">INDEX('LUT Implementation'!$C$9:$C$136,'Error plots'!C572)</f>
        <v>300</v>
      </c>
      <c r="F572" s="0" t="n">
        <f aca="false">TRUNC('LUT Implementation'!$C$4*(INDEX('LUT Implementation'!$F$9:$F$136,C572)-B572)/D572,0)</f>
        <v>-102</v>
      </c>
      <c r="G572" s="0" t="n">
        <f aca="false">E572+F572</f>
        <v>198</v>
      </c>
      <c r="H572" s="34" t="n">
        <f aca="false">Theory!$D$5/(SIN(RADIANS(Theory!$D$7*360*(('LUT Implementation'!$C$3*B572)/1000000000))))</f>
        <v>229.211627887057</v>
      </c>
      <c r="I572" s="43" t="n">
        <f aca="false">ABS(E572-H572)</f>
        <v>70.7883721129433</v>
      </c>
      <c r="J572" s="43" t="n">
        <f aca="false">ABS(G572-H572)</f>
        <v>31.2116278870567</v>
      </c>
    </row>
    <row r="573" customFormat="false" ht="15" hidden="false" customHeight="false" outlineLevel="0" collapsed="false">
      <c r="B573" s="0" t="n">
        <f aca="false">B572-50</f>
        <v>35500</v>
      </c>
      <c r="C573" s="15" t="n">
        <f aca="false" t="array" ref="C573:C573">MATCH(MIN(ABS('LUT Implementation'!$F$9:$F$136-B573)),ABS('LUT Implementation'!$F$9:$F$136-B573),0)</f>
        <v>1</v>
      </c>
      <c r="D573" s="0" t="n">
        <f aca="false">INDEX('LUT Implementation'!$F$9:$F$136,C573)-INDEX('LUT Implementation'!$F$9:$F$136,C573+1)</f>
        <v>2627</v>
      </c>
      <c r="E573" s="0" t="n">
        <f aca="false">INDEX('LUT Implementation'!$C$9:$C$136,'Error plots'!C573)</f>
        <v>300</v>
      </c>
      <c r="F573" s="0" t="n">
        <f aca="false">TRUNC('LUT Implementation'!$C$4*(INDEX('LUT Implementation'!$F$9:$F$136,C573)-B573)/D573,0)</f>
        <v>-102</v>
      </c>
      <c r="G573" s="0" t="n">
        <f aca="false">E573+F573</f>
        <v>198</v>
      </c>
      <c r="H573" s="34" t="n">
        <f aca="false">Theory!$D$5/(SIN(RADIANS(Theory!$D$7*360*(('LUT Implementation'!$C$3*B573)/1000000000))))</f>
        <v>229.530801185156</v>
      </c>
      <c r="I573" s="43" t="n">
        <f aca="false">ABS(E573-H573)</f>
        <v>70.4691988148438</v>
      </c>
      <c r="J573" s="43" t="n">
        <f aca="false">ABS(G573-H573)</f>
        <v>31.5308011851562</v>
      </c>
    </row>
    <row r="574" customFormat="false" ht="15" hidden="false" customHeight="false" outlineLevel="0" collapsed="false">
      <c r="B574" s="0" t="n">
        <f aca="false">B573-50</f>
        <v>35450</v>
      </c>
      <c r="C574" s="15" t="n">
        <f aca="false" t="array" ref="C574:C574">MATCH(MIN(ABS('LUT Implementation'!$F$9:$F$136-B574)),ABS('LUT Implementation'!$F$9:$F$136-B574),0)</f>
        <v>1</v>
      </c>
      <c r="D574" s="0" t="n">
        <f aca="false">INDEX('LUT Implementation'!$F$9:$F$136,C574)-INDEX('LUT Implementation'!$F$9:$F$136,C574+1)</f>
        <v>2627</v>
      </c>
      <c r="E574" s="0" t="n">
        <f aca="false">INDEX('LUT Implementation'!$C$9:$C$136,'Error plots'!C574)</f>
        <v>300</v>
      </c>
      <c r="F574" s="0" t="n">
        <f aca="false">TRUNC('LUT Implementation'!$C$4*(INDEX('LUT Implementation'!$F$9:$F$136,C574)-B574)/D574,0)</f>
        <v>-101</v>
      </c>
      <c r="G574" s="0" t="n">
        <f aca="false">E574+F574</f>
        <v>199</v>
      </c>
      <c r="H574" s="34" t="n">
        <f aca="false">Theory!$D$5/(SIN(RADIANS(Theory!$D$7*360*(('LUT Implementation'!$C$3*B574)/1000000000))))</f>
        <v>229.850880071295</v>
      </c>
      <c r="I574" s="43" t="n">
        <f aca="false">ABS(E574-H574)</f>
        <v>70.1491199287054</v>
      </c>
      <c r="J574" s="43" t="n">
        <f aca="false">ABS(G574-H574)</f>
        <v>30.8508800712946</v>
      </c>
    </row>
    <row r="575" customFormat="false" ht="15" hidden="false" customHeight="false" outlineLevel="0" collapsed="false">
      <c r="B575" s="0" t="n">
        <f aca="false">B574-50</f>
        <v>35400</v>
      </c>
      <c r="C575" s="15" t="n">
        <f aca="false" t="array" ref="C575:C575">MATCH(MIN(ABS('LUT Implementation'!$F$9:$F$136-B575)),ABS('LUT Implementation'!$F$9:$F$136-B575),0)</f>
        <v>1</v>
      </c>
      <c r="D575" s="0" t="n">
        <f aca="false">INDEX('LUT Implementation'!$F$9:$F$136,C575)-INDEX('LUT Implementation'!$F$9:$F$136,C575+1)</f>
        <v>2627</v>
      </c>
      <c r="E575" s="0" t="n">
        <f aca="false">INDEX('LUT Implementation'!$C$9:$C$136,'Error plots'!C575)</f>
        <v>300</v>
      </c>
      <c r="F575" s="0" t="n">
        <f aca="false">TRUNC('LUT Implementation'!$C$4*(INDEX('LUT Implementation'!$F$9:$F$136,C575)-B575)/D575,0)</f>
        <v>-101</v>
      </c>
      <c r="G575" s="0" t="n">
        <f aca="false">E575+F575</f>
        <v>199</v>
      </c>
      <c r="H575" s="34" t="n">
        <f aca="false">Theory!$D$5/(SIN(RADIANS(Theory!$D$7*360*(('LUT Implementation'!$C$3*B575)/1000000000))))</f>
        <v>230.171868382361</v>
      </c>
      <c r="I575" s="43" t="n">
        <f aca="false">ABS(E575-H575)</f>
        <v>69.8281316176388</v>
      </c>
      <c r="J575" s="43" t="n">
        <f aca="false">ABS(G575-H575)</f>
        <v>31.1718683823612</v>
      </c>
    </row>
    <row r="576" customFormat="false" ht="15" hidden="false" customHeight="false" outlineLevel="0" collapsed="false">
      <c r="B576" s="0" t="n">
        <f aca="false">B575-50</f>
        <v>35350</v>
      </c>
      <c r="C576" s="15" t="n">
        <f aca="false" t="array" ref="C576:C576">MATCH(MIN(ABS('LUT Implementation'!$F$9:$F$136-B576)),ABS('LUT Implementation'!$F$9:$F$136-B576),0)</f>
        <v>1</v>
      </c>
      <c r="D576" s="0" t="n">
        <f aca="false">INDEX('LUT Implementation'!$F$9:$F$136,C576)-INDEX('LUT Implementation'!$F$9:$F$136,C576+1)</f>
        <v>2627</v>
      </c>
      <c r="E576" s="0" t="n">
        <f aca="false">INDEX('LUT Implementation'!$C$9:$C$136,'Error plots'!C576)</f>
        <v>300</v>
      </c>
      <c r="F576" s="0" t="n">
        <f aca="false">TRUNC('LUT Implementation'!$C$4*(INDEX('LUT Implementation'!$F$9:$F$136,C576)-B576)/D576,0)</f>
        <v>-100</v>
      </c>
      <c r="G576" s="0" t="n">
        <f aca="false">E576+F576</f>
        <v>200</v>
      </c>
      <c r="H576" s="34" t="n">
        <f aca="false">Theory!$D$5/(SIN(RADIANS(Theory!$D$7*360*(('LUT Implementation'!$C$3*B576)/1000000000))))</f>
        <v>230.493769976954</v>
      </c>
      <c r="I576" s="43" t="n">
        <f aca="false">ABS(E576-H576)</f>
        <v>69.5062300230462</v>
      </c>
      <c r="J576" s="43" t="n">
        <f aca="false">ABS(G576-H576)</f>
        <v>30.4937699769538</v>
      </c>
    </row>
    <row r="577" customFormat="false" ht="15" hidden="false" customHeight="false" outlineLevel="0" collapsed="false">
      <c r="B577" s="0" t="n">
        <f aca="false">B576-50</f>
        <v>35300</v>
      </c>
      <c r="C577" s="15" t="n">
        <f aca="false" t="array" ref="C577:C577">MATCH(MIN(ABS('LUT Implementation'!$F$9:$F$136-B577)),ABS('LUT Implementation'!$F$9:$F$136-B577),0)</f>
        <v>1</v>
      </c>
      <c r="D577" s="0" t="n">
        <f aca="false">INDEX('LUT Implementation'!$F$9:$F$136,C577)-INDEX('LUT Implementation'!$F$9:$F$136,C577+1)</f>
        <v>2627</v>
      </c>
      <c r="E577" s="0" t="n">
        <f aca="false">INDEX('LUT Implementation'!$C$9:$C$136,'Error plots'!C577)</f>
        <v>300</v>
      </c>
      <c r="F577" s="0" t="n">
        <f aca="false">TRUNC('LUT Implementation'!$C$4*(INDEX('LUT Implementation'!$F$9:$F$136,C577)-B577)/D577,0)</f>
        <v>-99</v>
      </c>
      <c r="G577" s="0" t="n">
        <f aca="false">E577+F577</f>
        <v>201</v>
      </c>
      <c r="H577" s="34" t="n">
        <f aca="false">Theory!$D$5/(SIN(RADIANS(Theory!$D$7*360*(('LUT Implementation'!$C$3*B577)/1000000000))))</f>
        <v>230.816588735533</v>
      </c>
      <c r="I577" s="43" t="n">
        <f aca="false">ABS(E577-H577)</f>
        <v>69.1834112644674</v>
      </c>
      <c r="J577" s="43" t="n">
        <f aca="false">ABS(G577-H577)</f>
        <v>29.8165887355326</v>
      </c>
    </row>
    <row r="578" customFormat="false" ht="15" hidden="false" customHeight="false" outlineLevel="0" collapsed="false">
      <c r="B578" s="0" t="n">
        <f aca="false">B577-50</f>
        <v>35250</v>
      </c>
      <c r="C578" s="15" t="n">
        <f aca="false" t="array" ref="C578:C578">MATCH(MIN(ABS('LUT Implementation'!$F$9:$F$136-B578)),ABS('LUT Implementation'!$F$9:$F$136-B578),0)</f>
        <v>1</v>
      </c>
      <c r="D578" s="0" t="n">
        <f aca="false">INDEX('LUT Implementation'!$F$9:$F$136,C578)-INDEX('LUT Implementation'!$F$9:$F$136,C578+1)</f>
        <v>2627</v>
      </c>
      <c r="E578" s="0" t="n">
        <f aca="false">INDEX('LUT Implementation'!$C$9:$C$136,'Error plots'!C578)</f>
        <v>300</v>
      </c>
      <c r="F578" s="0" t="n">
        <f aca="false">TRUNC('LUT Implementation'!$C$4*(INDEX('LUT Implementation'!$F$9:$F$136,C578)-B578)/D578,0)</f>
        <v>-99</v>
      </c>
      <c r="G578" s="0" t="n">
        <f aca="false">E578+F578</f>
        <v>201</v>
      </c>
      <c r="H578" s="34" t="n">
        <f aca="false">Theory!$D$5/(SIN(RADIANS(Theory!$D$7*360*(('LUT Implementation'!$C$3*B578)/1000000000))))</f>
        <v>231.140328560575</v>
      </c>
      <c r="I578" s="43" t="n">
        <f aca="false">ABS(E578-H578)</f>
        <v>68.8596714394251</v>
      </c>
      <c r="J578" s="43" t="n">
        <f aca="false">ABS(G578-H578)</f>
        <v>30.1403285605749</v>
      </c>
    </row>
    <row r="579" customFormat="false" ht="15" hidden="false" customHeight="false" outlineLevel="0" collapsed="false">
      <c r="B579" s="0" t="n">
        <f aca="false">B578-50</f>
        <v>35200</v>
      </c>
      <c r="C579" s="15" t="n">
        <f aca="false" t="array" ref="C579:C579">MATCH(MIN(ABS('LUT Implementation'!$F$9:$F$136-B579)),ABS('LUT Implementation'!$F$9:$F$136-B579),0)</f>
        <v>1</v>
      </c>
      <c r="D579" s="0" t="n">
        <f aca="false">INDEX('LUT Implementation'!$F$9:$F$136,C579)-INDEX('LUT Implementation'!$F$9:$F$136,C579+1)</f>
        <v>2627</v>
      </c>
      <c r="E579" s="0" t="n">
        <f aca="false">INDEX('LUT Implementation'!$C$9:$C$136,'Error plots'!C579)</f>
        <v>300</v>
      </c>
      <c r="F579" s="0" t="n">
        <f aca="false">TRUNC('LUT Implementation'!$C$4*(INDEX('LUT Implementation'!$F$9:$F$136,C579)-B579)/D579,0)</f>
        <v>-98</v>
      </c>
      <c r="G579" s="0" t="n">
        <f aca="false">E579+F579</f>
        <v>202</v>
      </c>
      <c r="H579" s="34" t="n">
        <f aca="false">Theory!$D$5/(SIN(RADIANS(Theory!$D$7*360*(('LUT Implementation'!$C$3*B579)/1000000000))))</f>
        <v>231.464993376732</v>
      </c>
      <c r="I579" s="43" t="n">
        <f aca="false">ABS(E579-H579)</f>
        <v>68.5350066232682</v>
      </c>
      <c r="J579" s="43" t="n">
        <f aca="false">ABS(G579-H579)</f>
        <v>29.4649933767318</v>
      </c>
    </row>
    <row r="580" customFormat="false" ht="15" hidden="false" customHeight="false" outlineLevel="0" collapsed="false">
      <c r="B580" s="0" t="n">
        <f aca="false">B579-50</f>
        <v>35150</v>
      </c>
      <c r="C580" s="15" t="n">
        <f aca="false" t="array" ref="C580:C580">MATCH(MIN(ABS('LUT Implementation'!$F$9:$F$136-B580)),ABS('LUT Implementation'!$F$9:$F$136-B580),0)</f>
        <v>1</v>
      </c>
      <c r="D580" s="0" t="n">
        <f aca="false">INDEX('LUT Implementation'!$F$9:$F$136,C580)-INDEX('LUT Implementation'!$F$9:$F$136,C580+1)</f>
        <v>2627</v>
      </c>
      <c r="E580" s="0" t="n">
        <f aca="false">INDEX('LUT Implementation'!$C$9:$C$136,'Error plots'!C580)</f>
        <v>300</v>
      </c>
      <c r="F580" s="0" t="n">
        <f aca="false">TRUNC('LUT Implementation'!$C$4*(INDEX('LUT Implementation'!$F$9:$F$136,C580)-B580)/D580,0)</f>
        <v>-98</v>
      </c>
      <c r="G580" s="0" t="n">
        <f aca="false">E580+F580</f>
        <v>202</v>
      </c>
      <c r="H580" s="34" t="n">
        <f aca="false">Theory!$D$5/(SIN(RADIANS(Theory!$D$7*360*(('LUT Implementation'!$C$3*B580)/1000000000))))</f>
        <v>231.790587130986</v>
      </c>
      <c r="I580" s="43" t="n">
        <f aca="false">ABS(E580-H580)</f>
        <v>68.2094128690143</v>
      </c>
      <c r="J580" s="43" t="n">
        <f aca="false">ABS(G580-H580)</f>
        <v>29.7905871309857</v>
      </c>
    </row>
    <row r="581" customFormat="false" ht="15" hidden="false" customHeight="false" outlineLevel="0" collapsed="false">
      <c r="B581" s="0" t="n">
        <f aca="false">B580-50</f>
        <v>35100</v>
      </c>
      <c r="C581" s="15" t="n">
        <f aca="false" t="array" ref="C581:C581">MATCH(MIN(ABS('LUT Implementation'!$F$9:$F$136-B581)),ABS('LUT Implementation'!$F$9:$F$136-B581),0)</f>
        <v>1</v>
      </c>
      <c r="D581" s="0" t="n">
        <f aca="false">INDEX('LUT Implementation'!$F$9:$F$136,C581)-INDEX('LUT Implementation'!$F$9:$F$136,C581+1)</f>
        <v>2627</v>
      </c>
      <c r="E581" s="0" t="n">
        <f aca="false">INDEX('LUT Implementation'!$C$9:$C$136,'Error plots'!C581)</f>
        <v>300</v>
      </c>
      <c r="F581" s="0" t="n">
        <f aca="false">TRUNC('LUT Implementation'!$C$4*(INDEX('LUT Implementation'!$F$9:$F$136,C581)-B581)/D581,0)</f>
        <v>-97</v>
      </c>
      <c r="G581" s="0" t="n">
        <f aca="false">E581+F581</f>
        <v>203</v>
      </c>
      <c r="H581" s="34" t="n">
        <f aca="false">Theory!$D$5/(SIN(RADIANS(Theory!$D$7*360*(('LUT Implementation'!$C$3*B581)/1000000000))))</f>
        <v>232.11711379281</v>
      </c>
      <c r="I581" s="43" t="n">
        <f aca="false">ABS(E581-H581)</f>
        <v>67.8828862071904</v>
      </c>
      <c r="J581" s="43" t="n">
        <f aca="false">ABS(G581-H581)</f>
        <v>29.1171137928096</v>
      </c>
    </row>
    <row r="582" customFormat="false" ht="15" hidden="false" customHeight="false" outlineLevel="0" collapsed="false">
      <c r="B582" s="0" t="n">
        <f aca="false">B581-50</f>
        <v>35050</v>
      </c>
      <c r="C582" s="15" t="n">
        <f aca="false" t="array" ref="C582:C582">MATCH(MIN(ABS('LUT Implementation'!$F$9:$F$136-B582)),ABS('LUT Implementation'!$F$9:$F$136-B582),0)</f>
        <v>1</v>
      </c>
      <c r="D582" s="0" t="n">
        <f aca="false">INDEX('LUT Implementation'!$F$9:$F$136,C582)-INDEX('LUT Implementation'!$F$9:$F$136,C582+1)</f>
        <v>2627</v>
      </c>
      <c r="E582" s="0" t="n">
        <f aca="false">INDEX('LUT Implementation'!$C$9:$C$136,'Error plots'!C582)</f>
        <v>300</v>
      </c>
      <c r="F582" s="0" t="n">
        <f aca="false">TRUNC('LUT Implementation'!$C$4*(INDEX('LUT Implementation'!$F$9:$F$136,C582)-B582)/D582,0)</f>
        <v>-96</v>
      </c>
      <c r="G582" s="0" t="n">
        <f aca="false">E582+F582</f>
        <v>204</v>
      </c>
      <c r="H582" s="34" t="n">
        <f aca="false">Theory!$D$5/(SIN(RADIANS(Theory!$D$7*360*(('LUT Implementation'!$C$3*B582)/1000000000))))</f>
        <v>232.444577354327</v>
      </c>
      <c r="I582" s="43" t="n">
        <f aca="false">ABS(E582-H582)</f>
        <v>67.5554226456727</v>
      </c>
      <c r="J582" s="43" t="n">
        <f aca="false">ABS(G582-H582)</f>
        <v>28.4445773543273</v>
      </c>
    </row>
    <row r="583" customFormat="false" ht="15" hidden="false" customHeight="false" outlineLevel="0" collapsed="false">
      <c r="B583" s="0" t="n">
        <f aca="false">B582-50</f>
        <v>35000</v>
      </c>
      <c r="C583" s="15" t="n">
        <f aca="false" t="array" ref="C583:C583">MATCH(MIN(ABS('LUT Implementation'!$F$9:$F$136-B583)),ABS('LUT Implementation'!$F$9:$F$136-B583),0)</f>
        <v>1</v>
      </c>
      <c r="D583" s="0" t="n">
        <f aca="false">INDEX('LUT Implementation'!$F$9:$F$136,C583)-INDEX('LUT Implementation'!$F$9:$F$136,C583+1)</f>
        <v>2627</v>
      </c>
      <c r="E583" s="0" t="n">
        <f aca="false">INDEX('LUT Implementation'!$C$9:$C$136,'Error plots'!C583)</f>
        <v>300</v>
      </c>
      <c r="F583" s="0" t="n">
        <f aca="false">TRUNC('LUT Implementation'!$C$4*(INDEX('LUT Implementation'!$F$9:$F$136,C583)-B583)/D583,0)</f>
        <v>-96</v>
      </c>
      <c r="G583" s="0" t="n">
        <f aca="false">E583+F583</f>
        <v>204</v>
      </c>
      <c r="H583" s="34" t="n">
        <f aca="false">Theory!$D$5/(SIN(RADIANS(Theory!$D$7*360*(('LUT Implementation'!$C$3*B583)/1000000000))))</f>
        <v>232.772981830475</v>
      </c>
      <c r="I583" s="43" t="n">
        <f aca="false">ABS(E583-H583)</f>
        <v>67.2270181695249</v>
      </c>
      <c r="J583" s="43" t="n">
        <f aca="false">ABS(G583-H583)</f>
        <v>28.7729818304751</v>
      </c>
    </row>
    <row r="584" customFormat="false" ht="15" hidden="false" customHeight="false" outlineLevel="0" collapsed="false">
      <c r="B584" s="0" t="n">
        <f aca="false">B583-50</f>
        <v>34950</v>
      </c>
      <c r="C584" s="15" t="n">
        <f aca="false" t="array" ref="C584:C584">MATCH(MIN(ABS('LUT Implementation'!$F$9:$F$136-B584)),ABS('LUT Implementation'!$F$9:$F$136-B584),0)</f>
        <v>1</v>
      </c>
      <c r="D584" s="0" t="n">
        <f aca="false">INDEX('LUT Implementation'!$F$9:$F$136,C584)-INDEX('LUT Implementation'!$F$9:$F$136,C584+1)</f>
        <v>2627</v>
      </c>
      <c r="E584" s="0" t="n">
        <f aca="false">INDEX('LUT Implementation'!$C$9:$C$136,'Error plots'!C584)</f>
        <v>300</v>
      </c>
      <c r="F584" s="0" t="n">
        <f aca="false">TRUNC('LUT Implementation'!$C$4*(INDEX('LUT Implementation'!$F$9:$F$136,C584)-B584)/D584,0)</f>
        <v>-95</v>
      </c>
      <c r="G584" s="0" t="n">
        <f aca="false">E584+F584</f>
        <v>205</v>
      </c>
      <c r="H584" s="34" t="n">
        <f aca="false">Theory!$D$5/(SIN(RADIANS(Theory!$D$7*360*(('LUT Implementation'!$C$3*B584)/1000000000))))</f>
        <v>233.102331259165</v>
      </c>
      <c r="I584" s="43" t="n">
        <f aca="false">ABS(E584-H584)</f>
        <v>66.8976687408347</v>
      </c>
      <c r="J584" s="43" t="n">
        <f aca="false">ABS(G584-H584)</f>
        <v>28.1023312591653</v>
      </c>
    </row>
    <row r="585" customFormat="false" ht="15" hidden="false" customHeight="false" outlineLevel="0" collapsed="false">
      <c r="B585" s="0" t="n">
        <f aca="false">B584-50</f>
        <v>34900</v>
      </c>
      <c r="C585" s="15" t="n">
        <f aca="false" t="array" ref="C585:C585">MATCH(MIN(ABS('LUT Implementation'!$F$9:$F$136-B585)),ABS('LUT Implementation'!$F$9:$F$136-B585),0)</f>
        <v>1</v>
      </c>
      <c r="D585" s="0" t="n">
        <f aca="false">INDEX('LUT Implementation'!$F$9:$F$136,C585)-INDEX('LUT Implementation'!$F$9:$F$136,C585+1)</f>
        <v>2627</v>
      </c>
      <c r="E585" s="0" t="n">
        <f aca="false">INDEX('LUT Implementation'!$C$9:$C$136,'Error plots'!C585)</f>
        <v>300</v>
      </c>
      <c r="F585" s="0" t="n">
        <f aca="false">TRUNC('LUT Implementation'!$C$4*(INDEX('LUT Implementation'!$F$9:$F$136,C585)-B585)/D585,0)</f>
        <v>-95</v>
      </c>
      <c r="G585" s="0" t="n">
        <f aca="false">E585+F585</f>
        <v>205</v>
      </c>
      <c r="H585" s="34" t="n">
        <f aca="false">Theory!$D$5/(SIN(RADIANS(Theory!$D$7*360*(('LUT Implementation'!$C$3*B585)/1000000000))))</f>
        <v>233.43262970145</v>
      </c>
      <c r="I585" s="43" t="n">
        <f aca="false">ABS(E585-H585)</f>
        <v>66.5673702985495</v>
      </c>
      <c r="J585" s="43" t="n">
        <f aca="false">ABS(G585-H585)</f>
        <v>28.4326297014505</v>
      </c>
    </row>
    <row r="586" customFormat="false" ht="15" hidden="false" customHeight="false" outlineLevel="0" collapsed="false">
      <c r="B586" s="0" t="n">
        <f aca="false">B585-50</f>
        <v>34850</v>
      </c>
      <c r="C586" s="15" t="n">
        <f aca="false" t="array" ref="C586:C586">MATCH(MIN(ABS('LUT Implementation'!$F$9:$F$136-B586)),ABS('LUT Implementation'!$F$9:$F$136-B586),0)</f>
        <v>1</v>
      </c>
      <c r="D586" s="0" t="n">
        <f aca="false">INDEX('LUT Implementation'!$F$9:$F$136,C586)-INDEX('LUT Implementation'!$F$9:$F$136,C586+1)</f>
        <v>2627</v>
      </c>
      <c r="E586" s="0" t="n">
        <f aca="false">INDEX('LUT Implementation'!$C$9:$C$136,'Error plots'!C586)</f>
        <v>300</v>
      </c>
      <c r="F586" s="0" t="n">
        <f aca="false">TRUNC('LUT Implementation'!$C$4*(INDEX('LUT Implementation'!$F$9:$F$136,C586)-B586)/D586,0)</f>
        <v>-94</v>
      </c>
      <c r="G586" s="0" t="n">
        <f aca="false">E586+F586</f>
        <v>206</v>
      </c>
      <c r="H586" s="34" t="n">
        <f aca="false">Theory!$D$5/(SIN(RADIANS(Theory!$D$7*360*(('LUT Implementation'!$C$3*B586)/1000000000))))</f>
        <v>233.76388124169</v>
      </c>
      <c r="I586" s="43" t="n">
        <f aca="false">ABS(E586-H586)</f>
        <v>66.2361187583102</v>
      </c>
      <c r="J586" s="43" t="n">
        <f aca="false">ABS(G586-H586)</f>
        <v>27.7638812416898</v>
      </c>
    </row>
    <row r="587" customFormat="false" ht="15" hidden="false" customHeight="false" outlineLevel="0" collapsed="false">
      <c r="B587" s="0" t="n">
        <f aca="false">B586-50</f>
        <v>34800</v>
      </c>
      <c r="C587" s="15" t="n">
        <f aca="false" t="array" ref="C587:C587">MATCH(MIN(ABS('LUT Implementation'!$F$9:$F$136-B587)),ABS('LUT Implementation'!$F$9:$F$136-B587),0)</f>
        <v>1</v>
      </c>
      <c r="D587" s="0" t="n">
        <f aca="false">INDEX('LUT Implementation'!$F$9:$F$136,C587)-INDEX('LUT Implementation'!$F$9:$F$136,C587+1)</f>
        <v>2627</v>
      </c>
      <c r="E587" s="0" t="n">
        <f aca="false">INDEX('LUT Implementation'!$C$9:$C$136,'Error plots'!C587)</f>
        <v>300</v>
      </c>
      <c r="F587" s="0" t="n">
        <f aca="false">TRUNC('LUT Implementation'!$C$4*(INDEX('LUT Implementation'!$F$9:$F$136,C587)-B587)/D587,0)</f>
        <v>-93</v>
      </c>
      <c r="G587" s="0" t="n">
        <f aca="false">E587+F587</f>
        <v>207</v>
      </c>
      <c r="H587" s="34" t="n">
        <f aca="false">Theory!$D$5/(SIN(RADIANS(Theory!$D$7*360*(('LUT Implementation'!$C$3*B587)/1000000000))))</f>
        <v>234.096089987716</v>
      </c>
      <c r="I587" s="43" t="n">
        <f aca="false">ABS(E587-H587)</f>
        <v>65.903910012284</v>
      </c>
      <c r="J587" s="43" t="n">
        <f aca="false">ABS(G587-H587)</f>
        <v>27.096089987716</v>
      </c>
    </row>
    <row r="588" customFormat="false" ht="15" hidden="false" customHeight="false" outlineLevel="0" collapsed="false">
      <c r="B588" s="0" t="n">
        <f aca="false">B587-50</f>
        <v>34750</v>
      </c>
      <c r="C588" s="15" t="n">
        <f aca="false" t="array" ref="C588:C588">MATCH(MIN(ABS('LUT Implementation'!$F$9:$F$136-B588)),ABS('LUT Implementation'!$F$9:$F$136-B588),0)</f>
        <v>1</v>
      </c>
      <c r="D588" s="0" t="n">
        <f aca="false">INDEX('LUT Implementation'!$F$9:$F$136,C588)-INDEX('LUT Implementation'!$F$9:$F$136,C588+1)</f>
        <v>2627</v>
      </c>
      <c r="E588" s="0" t="n">
        <f aca="false">INDEX('LUT Implementation'!$C$9:$C$136,'Error plots'!C588)</f>
        <v>300</v>
      </c>
      <c r="F588" s="0" t="n">
        <f aca="false">TRUNC('LUT Implementation'!$C$4*(INDEX('LUT Implementation'!$F$9:$F$136,C588)-B588)/D588,0)</f>
        <v>-93</v>
      </c>
      <c r="G588" s="0" t="n">
        <f aca="false">E588+F588</f>
        <v>207</v>
      </c>
      <c r="H588" s="34" t="n">
        <f aca="false">Theory!$D$5/(SIN(RADIANS(Theory!$D$7*360*(('LUT Implementation'!$C$3*B588)/1000000000))))</f>
        <v>234.429260071005</v>
      </c>
      <c r="I588" s="43" t="n">
        <f aca="false">ABS(E588-H588)</f>
        <v>65.5707399289951</v>
      </c>
      <c r="J588" s="43" t="n">
        <f aca="false">ABS(G588-H588)</f>
        <v>27.4292600710049</v>
      </c>
    </row>
    <row r="589" customFormat="false" ht="15" hidden="false" customHeight="false" outlineLevel="0" collapsed="false">
      <c r="B589" s="0" t="n">
        <f aca="false">B588-50</f>
        <v>34700</v>
      </c>
      <c r="C589" s="15" t="n">
        <f aca="false" t="array" ref="C589:C589">MATCH(MIN(ABS('LUT Implementation'!$F$9:$F$136-B589)),ABS('LUT Implementation'!$F$9:$F$136-B589),0)</f>
        <v>1</v>
      </c>
      <c r="D589" s="0" t="n">
        <f aca="false">INDEX('LUT Implementation'!$F$9:$F$136,C589)-INDEX('LUT Implementation'!$F$9:$F$136,C589+1)</f>
        <v>2627</v>
      </c>
      <c r="E589" s="0" t="n">
        <f aca="false">INDEX('LUT Implementation'!$C$9:$C$136,'Error plots'!C589)</f>
        <v>300</v>
      </c>
      <c r="F589" s="0" t="n">
        <f aca="false">TRUNC('LUT Implementation'!$C$4*(INDEX('LUT Implementation'!$F$9:$F$136,C589)-B589)/D589,0)</f>
        <v>-92</v>
      </c>
      <c r="G589" s="0" t="n">
        <f aca="false">E589+F589</f>
        <v>208</v>
      </c>
      <c r="H589" s="34" t="n">
        <f aca="false">Theory!$D$5/(SIN(RADIANS(Theory!$D$7*360*(('LUT Implementation'!$C$3*B589)/1000000000))))</f>
        <v>234.763395646845</v>
      </c>
      <c r="I589" s="43" t="n">
        <f aca="false">ABS(E589-H589)</f>
        <v>65.2366043531549</v>
      </c>
      <c r="J589" s="43" t="n">
        <f aca="false">ABS(G589-H589)</f>
        <v>26.7633956468451</v>
      </c>
    </row>
    <row r="590" customFormat="false" ht="15" hidden="false" customHeight="false" outlineLevel="0" collapsed="false">
      <c r="B590" s="0" t="n">
        <f aca="false">B589-50</f>
        <v>34650</v>
      </c>
      <c r="C590" s="15" t="n">
        <f aca="false" t="array" ref="C590:C590">MATCH(MIN(ABS('LUT Implementation'!$F$9:$F$136-B590)),ABS('LUT Implementation'!$F$9:$F$136-B590),0)</f>
        <v>1</v>
      </c>
      <c r="D590" s="0" t="n">
        <f aca="false">INDEX('LUT Implementation'!$F$9:$F$136,C590)-INDEX('LUT Implementation'!$F$9:$F$136,C590+1)</f>
        <v>2627</v>
      </c>
      <c r="E590" s="0" t="n">
        <f aca="false">INDEX('LUT Implementation'!$C$9:$C$136,'Error plots'!C590)</f>
        <v>300</v>
      </c>
      <c r="F590" s="0" t="n">
        <f aca="false">TRUNC('LUT Implementation'!$C$4*(INDEX('LUT Implementation'!$F$9:$F$136,C590)-B590)/D590,0)</f>
        <v>-92</v>
      </c>
      <c r="G590" s="0" t="n">
        <f aca="false">E590+F590</f>
        <v>208</v>
      </c>
      <c r="H590" s="34" t="n">
        <f aca="false">Theory!$D$5/(SIN(RADIANS(Theory!$D$7*360*(('LUT Implementation'!$C$3*B590)/1000000000))))</f>
        <v>235.09850089451</v>
      </c>
      <c r="I590" s="43" t="n">
        <f aca="false">ABS(E590-H590)</f>
        <v>64.9014991054899</v>
      </c>
      <c r="J590" s="43" t="n">
        <f aca="false">ABS(G590-H590)</f>
        <v>27.0985008945101</v>
      </c>
    </row>
    <row r="591" customFormat="false" ht="15" hidden="false" customHeight="false" outlineLevel="0" collapsed="false">
      <c r="B591" s="0" t="n">
        <f aca="false">B590-50</f>
        <v>34600</v>
      </c>
      <c r="C591" s="15" t="n">
        <f aca="false" t="array" ref="C591:C591">MATCH(MIN(ABS('LUT Implementation'!$F$9:$F$136-B591)),ABS('LUT Implementation'!$F$9:$F$136-B591),0)</f>
        <v>1</v>
      </c>
      <c r="D591" s="0" t="n">
        <f aca="false">INDEX('LUT Implementation'!$F$9:$F$136,C591)-INDEX('LUT Implementation'!$F$9:$F$136,C591+1)</f>
        <v>2627</v>
      </c>
      <c r="E591" s="0" t="n">
        <f aca="false">INDEX('LUT Implementation'!$C$9:$C$136,'Error plots'!C591)</f>
        <v>300</v>
      </c>
      <c r="F591" s="0" t="n">
        <f aca="false">TRUNC('LUT Implementation'!$C$4*(INDEX('LUT Implementation'!$F$9:$F$136,C591)-B591)/D591,0)</f>
        <v>-91</v>
      </c>
      <c r="G591" s="0" t="n">
        <f aca="false">E591+F591</f>
        <v>209</v>
      </c>
      <c r="H591" s="34" t="n">
        <f aca="false">Theory!$D$5/(SIN(RADIANS(Theory!$D$7*360*(('LUT Implementation'!$C$3*B591)/1000000000))))</f>
        <v>235.434580017432</v>
      </c>
      <c r="I591" s="43" t="n">
        <f aca="false">ABS(E591-H591)</f>
        <v>64.5654199825683</v>
      </c>
      <c r="J591" s="43" t="n">
        <f aca="false">ABS(G591-H591)</f>
        <v>26.4345800174317</v>
      </c>
    </row>
    <row r="592" customFormat="false" ht="15" hidden="false" customHeight="false" outlineLevel="0" collapsed="false">
      <c r="B592" s="0" t="n">
        <f aca="false">B591-50</f>
        <v>34550</v>
      </c>
      <c r="C592" s="15" t="n">
        <f aca="false" t="array" ref="C592:C592">MATCH(MIN(ABS('LUT Implementation'!$F$9:$F$136-B592)),ABS('LUT Implementation'!$F$9:$F$136-B592),0)</f>
        <v>1</v>
      </c>
      <c r="D592" s="0" t="n">
        <f aca="false">INDEX('LUT Implementation'!$F$9:$F$136,C592)-INDEX('LUT Implementation'!$F$9:$F$136,C592+1)</f>
        <v>2627</v>
      </c>
      <c r="E592" s="0" t="n">
        <f aca="false">INDEX('LUT Implementation'!$C$9:$C$136,'Error plots'!C592)</f>
        <v>300</v>
      </c>
      <c r="F592" s="0" t="n">
        <f aca="false">TRUNC('LUT Implementation'!$C$4*(INDEX('LUT Implementation'!$F$9:$F$136,C592)-B592)/D592,0)</f>
        <v>-90</v>
      </c>
      <c r="G592" s="0" t="n">
        <f aca="false">E592+F592</f>
        <v>210</v>
      </c>
      <c r="H592" s="34" t="n">
        <f aca="false">Theory!$D$5/(SIN(RADIANS(Theory!$D$7*360*(('LUT Implementation'!$C$3*B592)/1000000000))))</f>
        <v>235.771637243375</v>
      </c>
      <c r="I592" s="43" t="n">
        <f aca="false">ABS(E592-H592)</f>
        <v>64.2283627566254</v>
      </c>
      <c r="J592" s="43" t="n">
        <f aca="false">ABS(G592-H592)</f>
        <v>25.7716372433746</v>
      </c>
    </row>
    <row r="593" customFormat="false" ht="15" hidden="false" customHeight="false" outlineLevel="0" collapsed="false">
      <c r="B593" s="0" t="n">
        <f aca="false">B592-50</f>
        <v>34500</v>
      </c>
      <c r="C593" s="15" t="n">
        <f aca="false" t="array" ref="C593:C593">MATCH(MIN(ABS('LUT Implementation'!$F$9:$F$136-B593)),ABS('LUT Implementation'!$F$9:$F$136-B593),0)</f>
        <v>1</v>
      </c>
      <c r="D593" s="0" t="n">
        <f aca="false">INDEX('LUT Implementation'!$F$9:$F$136,C593)-INDEX('LUT Implementation'!$F$9:$F$136,C593+1)</f>
        <v>2627</v>
      </c>
      <c r="E593" s="0" t="n">
        <f aca="false">INDEX('LUT Implementation'!$C$9:$C$136,'Error plots'!C593)</f>
        <v>300</v>
      </c>
      <c r="F593" s="0" t="n">
        <f aca="false">TRUNC('LUT Implementation'!$C$4*(INDEX('LUT Implementation'!$F$9:$F$136,C593)-B593)/D593,0)</f>
        <v>-90</v>
      </c>
      <c r="G593" s="0" t="n">
        <f aca="false">E593+F593</f>
        <v>210</v>
      </c>
      <c r="H593" s="34" t="n">
        <f aca="false">Theory!$D$5/(SIN(RADIANS(Theory!$D$7*360*(('LUT Implementation'!$C$3*B593)/1000000000))))</f>
        <v>236.109676824613</v>
      </c>
      <c r="I593" s="43" t="n">
        <f aca="false">ABS(E593-H593)</f>
        <v>63.8903231753872</v>
      </c>
      <c r="J593" s="43" t="n">
        <f aca="false">ABS(G593-H593)</f>
        <v>26.1096768246128</v>
      </c>
    </row>
    <row r="594" customFormat="false" ht="15" hidden="false" customHeight="false" outlineLevel="0" collapsed="false">
      <c r="B594" s="0" t="n">
        <f aca="false">B593-50</f>
        <v>34450</v>
      </c>
      <c r="C594" s="15" t="n">
        <f aca="false" t="array" ref="C594:C594">MATCH(MIN(ABS('LUT Implementation'!$F$9:$F$136-B594)),ABS('LUT Implementation'!$F$9:$F$136-B594),0)</f>
        <v>1</v>
      </c>
      <c r="D594" s="0" t="n">
        <f aca="false">INDEX('LUT Implementation'!$F$9:$F$136,C594)-INDEX('LUT Implementation'!$F$9:$F$136,C594+1)</f>
        <v>2627</v>
      </c>
      <c r="E594" s="0" t="n">
        <f aca="false">INDEX('LUT Implementation'!$C$9:$C$136,'Error plots'!C594)</f>
        <v>300</v>
      </c>
      <c r="F594" s="0" t="n">
        <f aca="false">TRUNC('LUT Implementation'!$C$4*(INDEX('LUT Implementation'!$F$9:$F$136,C594)-B594)/D594,0)</f>
        <v>-89</v>
      </c>
      <c r="G594" s="0" t="n">
        <f aca="false">E594+F594</f>
        <v>211</v>
      </c>
      <c r="H594" s="34" t="n">
        <f aca="false">Theory!$D$5/(SIN(RADIANS(Theory!$D$7*360*(('LUT Implementation'!$C$3*B594)/1000000000))))</f>
        <v>236.448703038107</v>
      </c>
      <c r="I594" s="43" t="n">
        <f aca="false">ABS(E594-H594)</f>
        <v>63.5512969618926</v>
      </c>
      <c r="J594" s="43" t="n">
        <f aca="false">ABS(G594-H594)</f>
        <v>25.4487030381074</v>
      </c>
    </row>
    <row r="595" customFormat="false" ht="15" hidden="false" customHeight="false" outlineLevel="0" collapsed="false">
      <c r="B595" s="0" t="n">
        <f aca="false">B594-50</f>
        <v>34400</v>
      </c>
      <c r="C595" s="15" t="n">
        <f aca="false" t="array" ref="C595:C595">MATCH(MIN(ABS('LUT Implementation'!$F$9:$F$136-B595)),ABS('LUT Implementation'!$F$9:$F$136-B595),0)</f>
        <v>1</v>
      </c>
      <c r="D595" s="0" t="n">
        <f aca="false">INDEX('LUT Implementation'!$F$9:$F$136,C595)-INDEX('LUT Implementation'!$F$9:$F$136,C595+1)</f>
        <v>2627</v>
      </c>
      <c r="E595" s="0" t="n">
        <f aca="false">INDEX('LUT Implementation'!$C$9:$C$136,'Error plots'!C595)</f>
        <v>300</v>
      </c>
      <c r="F595" s="0" t="n">
        <f aca="false">TRUNC('LUT Implementation'!$C$4*(INDEX('LUT Implementation'!$F$9:$F$136,C595)-B595)/D595,0)</f>
        <v>-88</v>
      </c>
      <c r="G595" s="0" t="n">
        <f aca="false">E595+F595</f>
        <v>212</v>
      </c>
      <c r="H595" s="34" t="n">
        <f aca="false">Theory!$D$5/(SIN(RADIANS(Theory!$D$7*360*(('LUT Implementation'!$C$3*B595)/1000000000))))</f>
        <v>236.788720185686</v>
      </c>
      <c r="I595" s="43" t="n">
        <f aca="false">ABS(E595-H595)</f>
        <v>63.2112798143138</v>
      </c>
      <c r="J595" s="43" t="n">
        <f aca="false">ABS(G595-H595)</f>
        <v>24.7887201856862</v>
      </c>
    </row>
    <row r="596" customFormat="false" ht="15" hidden="false" customHeight="false" outlineLevel="0" collapsed="false">
      <c r="B596" s="0" t="n">
        <f aca="false">B595-50</f>
        <v>34350</v>
      </c>
      <c r="C596" s="15" t="n">
        <f aca="false" t="array" ref="C596:C596">MATCH(MIN(ABS('LUT Implementation'!$F$9:$F$136-B596)),ABS('LUT Implementation'!$F$9:$F$136-B596),0)</f>
        <v>1</v>
      </c>
      <c r="D596" s="0" t="n">
        <f aca="false">INDEX('LUT Implementation'!$F$9:$F$136,C596)-INDEX('LUT Implementation'!$F$9:$F$136,C596+1)</f>
        <v>2627</v>
      </c>
      <c r="E596" s="0" t="n">
        <f aca="false">INDEX('LUT Implementation'!$C$9:$C$136,'Error plots'!C596)</f>
        <v>300</v>
      </c>
      <c r="F596" s="0" t="n">
        <f aca="false">TRUNC('LUT Implementation'!$C$4*(INDEX('LUT Implementation'!$F$9:$F$136,C596)-B596)/D596,0)</f>
        <v>-88</v>
      </c>
      <c r="G596" s="0" t="n">
        <f aca="false">E596+F596</f>
        <v>212</v>
      </c>
      <c r="H596" s="34" t="n">
        <f aca="false">Theory!$D$5/(SIN(RADIANS(Theory!$D$7*360*(('LUT Implementation'!$C$3*B596)/1000000000))))</f>
        <v>237.129732594224</v>
      </c>
      <c r="I596" s="43" t="n">
        <f aca="false">ABS(E596-H596)</f>
        <v>62.8702674057756</v>
      </c>
      <c r="J596" s="43" t="n">
        <f aca="false">ABS(G596-H596)</f>
        <v>25.1297325942244</v>
      </c>
    </row>
    <row r="597" customFormat="false" ht="15" hidden="false" customHeight="false" outlineLevel="0" collapsed="false">
      <c r="B597" s="0" t="n">
        <f aca="false">B596-50</f>
        <v>34300</v>
      </c>
      <c r="C597" s="15" t="n">
        <f aca="false" t="array" ref="C597:C597">MATCH(MIN(ABS('LUT Implementation'!$F$9:$F$136-B597)),ABS('LUT Implementation'!$F$9:$F$136-B597),0)</f>
        <v>1</v>
      </c>
      <c r="D597" s="0" t="n">
        <f aca="false">INDEX('LUT Implementation'!$F$9:$F$136,C597)-INDEX('LUT Implementation'!$F$9:$F$136,C597+1)</f>
        <v>2627</v>
      </c>
      <c r="E597" s="0" t="n">
        <f aca="false">INDEX('LUT Implementation'!$C$9:$C$136,'Error plots'!C597)</f>
        <v>300</v>
      </c>
      <c r="F597" s="0" t="n">
        <f aca="false">TRUNC('LUT Implementation'!$C$4*(INDEX('LUT Implementation'!$F$9:$F$136,C597)-B597)/D597,0)</f>
        <v>-87</v>
      </c>
      <c r="G597" s="0" t="n">
        <f aca="false">E597+F597</f>
        <v>213</v>
      </c>
      <c r="H597" s="34" t="n">
        <f aca="false">Theory!$D$5/(SIN(RADIANS(Theory!$D$7*360*(('LUT Implementation'!$C$3*B597)/1000000000))))</f>
        <v>237.471744615828</v>
      </c>
      <c r="I597" s="43" t="n">
        <f aca="false">ABS(E597-H597)</f>
        <v>62.5282553841724</v>
      </c>
      <c r="J597" s="43" t="n">
        <f aca="false">ABS(G597-H597)</f>
        <v>24.4717446158276</v>
      </c>
    </row>
    <row r="598" customFormat="false" ht="15" hidden="false" customHeight="false" outlineLevel="0" collapsed="false">
      <c r="B598" s="0" t="n">
        <f aca="false">B597-50</f>
        <v>34250</v>
      </c>
      <c r="C598" s="15" t="n">
        <f aca="false" t="array" ref="C598:C598">MATCH(MIN(ABS('LUT Implementation'!$F$9:$F$136-B598)),ABS('LUT Implementation'!$F$9:$F$136-B598),0)</f>
        <v>1</v>
      </c>
      <c r="D598" s="0" t="n">
        <f aca="false">INDEX('LUT Implementation'!$F$9:$F$136,C598)-INDEX('LUT Implementation'!$F$9:$F$136,C598+1)</f>
        <v>2627</v>
      </c>
      <c r="E598" s="0" t="n">
        <f aca="false">INDEX('LUT Implementation'!$C$9:$C$136,'Error plots'!C598)</f>
        <v>300</v>
      </c>
      <c r="F598" s="0" t="n">
        <f aca="false">TRUNC('LUT Implementation'!$C$4*(INDEX('LUT Implementation'!$F$9:$F$136,C598)-B598)/D598,0)</f>
        <v>-87</v>
      </c>
      <c r="G598" s="0" t="n">
        <f aca="false">E598+F598</f>
        <v>213</v>
      </c>
      <c r="H598" s="34" t="n">
        <f aca="false">Theory!$D$5/(SIN(RADIANS(Theory!$D$7*360*(('LUT Implementation'!$C$3*B598)/1000000000))))</f>
        <v>237.814760628015</v>
      </c>
      <c r="I598" s="43" t="n">
        <f aca="false">ABS(E598-H598)</f>
        <v>62.1852393719848</v>
      </c>
      <c r="J598" s="43" t="n">
        <f aca="false">ABS(G598-H598)</f>
        <v>24.8147606280152</v>
      </c>
    </row>
    <row r="599" customFormat="false" ht="15" hidden="false" customHeight="false" outlineLevel="0" collapsed="false">
      <c r="B599" s="0" t="n">
        <f aca="false">B598-50</f>
        <v>34200</v>
      </c>
      <c r="C599" s="15" t="n">
        <f aca="false" t="array" ref="C599:C599">MATCH(MIN(ABS('LUT Implementation'!$F$9:$F$136-B599)),ABS('LUT Implementation'!$F$9:$F$136-B599),0)</f>
        <v>1</v>
      </c>
      <c r="D599" s="0" t="n">
        <f aca="false">INDEX('LUT Implementation'!$F$9:$F$136,C599)-INDEX('LUT Implementation'!$F$9:$F$136,C599+1)</f>
        <v>2627</v>
      </c>
      <c r="E599" s="0" t="n">
        <f aca="false">INDEX('LUT Implementation'!$C$9:$C$136,'Error plots'!C599)</f>
        <v>300</v>
      </c>
      <c r="F599" s="0" t="n">
        <f aca="false">TRUNC('LUT Implementation'!$C$4*(INDEX('LUT Implementation'!$F$9:$F$136,C599)-B599)/D599,0)</f>
        <v>-86</v>
      </c>
      <c r="G599" s="0" t="n">
        <f aca="false">E599+F599</f>
        <v>214</v>
      </c>
      <c r="H599" s="34" t="n">
        <f aca="false">Theory!$D$5/(SIN(RADIANS(Theory!$D$7*360*(('LUT Implementation'!$C$3*B599)/1000000000))))</f>
        <v>238.158785033907</v>
      </c>
      <c r="I599" s="43" t="n">
        <f aca="false">ABS(E599-H599)</f>
        <v>61.8412149660928</v>
      </c>
      <c r="J599" s="43" t="n">
        <f aca="false">ABS(G599-H599)</f>
        <v>24.1587850339072</v>
      </c>
    </row>
    <row r="600" customFormat="false" ht="15" hidden="false" customHeight="false" outlineLevel="0" collapsed="false">
      <c r="B600" s="0" t="n">
        <f aca="false">B599-50</f>
        <v>34150</v>
      </c>
      <c r="C600" s="15" t="n">
        <f aca="false" t="array" ref="C600:C600">MATCH(MIN(ABS('LUT Implementation'!$F$9:$F$136-B600)),ABS('LUT Implementation'!$F$9:$F$136-B600),0)</f>
        <v>1</v>
      </c>
      <c r="D600" s="0" t="n">
        <f aca="false">INDEX('LUT Implementation'!$F$9:$F$136,C600)-INDEX('LUT Implementation'!$F$9:$F$136,C600+1)</f>
        <v>2627</v>
      </c>
      <c r="E600" s="0" t="n">
        <f aca="false">INDEX('LUT Implementation'!$C$9:$C$136,'Error plots'!C600)</f>
        <v>300</v>
      </c>
      <c r="F600" s="0" t="n">
        <f aca="false">TRUNC('LUT Implementation'!$C$4*(INDEX('LUT Implementation'!$F$9:$F$136,C600)-B600)/D600,0)</f>
        <v>-85</v>
      </c>
      <c r="G600" s="0" t="n">
        <f aca="false">E600+F600</f>
        <v>215</v>
      </c>
      <c r="H600" s="34" t="n">
        <f aca="false">Theory!$D$5/(SIN(RADIANS(Theory!$D$7*360*(('LUT Implementation'!$C$3*B600)/1000000000))))</f>
        <v>238.503822262411</v>
      </c>
      <c r="I600" s="43" t="n">
        <f aca="false">ABS(E600-H600)</f>
        <v>61.4961777375893</v>
      </c>
      <c r="J600" s="43" t="n">
        <f aca="false">ABS(G600-H600)</f>
        <v>23.5038222624107</v>
      </c>
    </row>
    <row r="601" customFormat="false" ht="15" hidden="false" customHeight="false" outlineLevel="0" collapsed="false">
      <c r="B601" s="0" t="n">
        <f aca="false">B600-50</f>
        <v>34100</v>
      </c>
      <c r="C601" s="15" t="n">
        <f aca="false" t="array" ref="C601:C601">MATCH(MIN(ABS('LUT Implementation'!$F$9:$F$136-B601)),ABS('LUT Implementation'!$F$9:$F$136-B601),0)</f>
        <v>1</v>
      </c>
      <c r="D601" s="0" t="n">
        <f aca="false">INDEX('LUT Implementation'!$F$9:$F$136,C601)-INDEX('LUT Implementation'!$F$9:$F$136,C601+1)</f>
        <v>2627</v>
      </c>
      <c r="E601" s="0" t="n">
        <f aca="false">INDEX('LUT Implementation'!$C$9:$C$136,'Error plots'!C601)</f>
        <v>300</v>
      </c>
      <c r="F601" s="0" t="n">
        <f aca="false">TRUNC('LUT Implementation'!$C$4*(INDEX('LUT Implementation'!$F$9:$F$136,C601)-B601)/D601,0)</f>
        <v>-85</v>
      </c>
      <c r="G601" s="0" t="n">
        <f aca="false">E601+F601</f>
        <v>215</v>
      </c>
      <c r="H601" s="34" t="n">
        <f aca="false">Theory!$D$5/(SIN(RADIANS(Theory!$D$7*360*(('LUT Implementation'!$C$3*B601)/1000000000))))</f>
        <v>238.849876768409</v>
      </c>
      <c r="I601" s="43" t="n">
        <f aca="false">ABS(E601-H601)</f>
        <v>61.1501232315907</v>
      </c>
      <c r="J601" s="43" t="n">
        <f aca="false">ABS(G601-H601)</f>
        <v>23.8498767684093</v>
      </c>
    </row>
    <row r="602" customFormat="false" ht="15" hidden="false" customHeight="false" outlineLevel="0" collapsed="false">
      <c r="B602" s="0" t="n">
        <f aca="false">B601-50</f>
        <v>34050</v>
      </c>
      <c r="C602" s="15" t="n">
        <f aca="false" t="array" ref="C602:C602">MATCH(MIN(ABS('LUT Implementation'!$F$9:$F$136-B602)),ABS('LUT Implementation'!$F$9:$F$136-B602),0)</f>
        <v>1</v>
      </c>
      <c r="D602" s="0" t="n">
        <f aca="false">INDEX('LUT Implementation'!$F$9:$F$136,C602)-INDEX('LUT Implementation'!$F$9:$F$136,C602+1)</f>
        <v>2627</v>
      </c>
      <c r="E602" s="0" t="n">
        <f aca="false">INDEX('LUT Implementation'!$C$9:$C$136,'Error plots'!C602)</f>
        <v>300</v>
      </c>
      <c r="F602" s="0" t="n">
        <f aca="false">TRUNC('LUT Implementation'!$C$4*(INDEX('LUT Implementation'!$F$9:$F$136,C602)-B602)/D602,0)</f>
        <v>-84</v>
      </c>
      <c r="G602" s="0" t="n">
        <f aca="false">E602+F602</f>
        <v>216</v>
      </c>
      <c r="H602" s="34" t="n">
        <f aca="false">Theory!$D$5/(SIN(RADIANS(Theory!$D$7*360*(('LUT Implementation'!$C$3*B602)/1000000000))))</f>
        <v>239.196953032954</v>
      </c>
      <c r="I602" s="43" t="n">
        <f aca="false">ABS(E602-H602)</f>
        <v>60.8030469670458</v>
      </c>
      <c r="J602" s="43" t="n">
        <f aca="false">ABS(G602-H602)</f>
        <v>23.1969530329542</v>
      </c>
    </row>
    <row r="603" customFormat="false" ht="15" hidden="false" customHeight="false" outlineLevel="0" collapsed="false">
      <c r="B603" s="0" t="n">
        <f aca="false">B602-50</f>
        <v>34000</v>
      </c>
      <c r="C603" s="15" t="n">
        <f aca="false" t="array" ref="C603:C603">MATCH(MIN(ABS('LUT Implementation'!$F$9:$F$136-B603)),ABS('LUT Implementation'!$F$9:$F$136-B603),0)</f>
        <v>1</v>
      </c>
      <c r="D603" s="0" t="n">
        <f aca="false">INDEX('LUT Implementation'!$F$9:$F$136,C603)-INDEX('LUT Implementation'!$F$9:$F$136,C603+1)</f>
        <v>2627</v>
      </c>
      <c r="E603" s="0" t="n">
        <f aca="false">INDEX('LUT Implementation'!$C$9:$C$136,'Error plots'!C603)</f>
        <v>300</v>
      </c>
      <c r="F603" s="0" t="n">
        <f aca="false">TRUNC('LUT Implementation'!$C$4*(INDEX('LUT Implementation'!$F$9:$F$136,C603)-B603)/D603,0)</f>
        <v>-84</v>
      </c>
      <c r="G603" s="0" t="n">
        <f aca="false">E603+F603</f>
        <v>216</v>
      </c>
      <c r="H603" s="34" t="n">
        <f aca="false">Theory!$D$5/(SIN(RADIANS(Theory!$D$7*360*(('LUT Implementation'!$C$3*B603)/1000000000))))</f>
        <v>239.545055563456</v>
      </c>
      <c r="I603" s="43" t="n">
        <f aca="false">ABS(E603-H603)</f>
        <v>60.4549444365441</v>
      </c>
      <c r="J603" s="43" t="n">
        <f aca="false">ABS(G603-H603)</f>
        <v>23.5450555634559</v>
      </c>
    </row>
    <row r="604" customFormat="false" ht="15" hidden="false" customHeight="false" outlineLevel="0" collapsed="false">
      <c r="B604" s="0" t="n">
        <f aca="false">B603-50</f>
        <v>33950</v>
      </c>
      <c r="C604" s="15" t="n">
        <f aca="false" t="array" ref="C604:C604">MATCH(MIN(ABS('LUT Implementation'!$F$9:$F$136-B604)),ABS('LUT Implementation'!$F$9:$F$136-B604),0)</f>
        <v>1</v>
      </c>
      <c r="D604" s="0" t="n">
        <f aca="false">INDEX('LUT Implementation'!$F$9:$F$136,C604)-INDEX('LUT Implementation'!$F$9:$F$136,C604+1)</f>
        <v>2627</v>
      </c>
      <c r="E604" s="0" t="n">
        <f aca="false">INDEX('LUT Implementation'!$C$9:$C$136,'Error plots'!C604)</f>
        <v>300</v>
      </c>
      <c r="F604" s="0" t="n">
        <f aca="false">TRUNC('LUT Implementation'!$C$4*(INDEX('LUT Implementation'!$F$9:$F$136,C604)-B604)/D604,0)</f>
        <v>-83</v>
      </c>
      <c r="G604" s="0" t="n">
        <f aca="false">E604+F604</f>
        <v>217</v>
      </c>
      <c r="H604" s="34" t="n">
        <f aca="false">Theory!$D$5/(SIN(RADIANS(Theory!$D$7*360*(('LUT Implementation'!$C$3*B604)/1000000000))))</f>
        <v>239.894188893879</v>
      </c>
      <c r="I604" s="43" t="n">
        <f aca="false">ABS(E604-H604)</f>
        <v>60.1058111061214</v>
      </c>
      <c r="J604" s="43" t="n">
        <f aca="false">ABS(G604-H604)</f>
        <v>22.8941888938786</v>
      </c>
    </row>
    <row r="605" customFormat="false" ht="15" hidden="false" customHeight="false" outlineLevel="0" collapsed="false">
      <c r="B605" s="0" t="n">
        <f aca="false">B604-50</f>
        <v>33900</v>
      </c>
      <c r="C605" s="15" t="n">
        <f aca="false" t="array" ref="C605:C605">MATCH(MIN(ABS('LUT Implementation'!$F$9:$F$136-B605)),ABS('LUT Implementation'!$F$9:$F$136-B605),0)</f>
        <v>1</v>
      </c>
      <c r="D605" s="0" t="n">
        <f aca="false">INDEX('LUT Implementation'!$F$9:$F$136,C605)-INDEX('LUT Implementation'!$F$9:$F$136,C605+1)</f>
        <v>2627</v>
      </c>
      <c r="E605" s="0" t="n">
        <f aca="false">INDEX('LUT Implementation'!$C$9:$C$136,'Error plots'!C605)</f>
        <v>300</v>
      </c>
      <c r="F605" s="0" t="n">
        <f aca="false">TRUNC('LUT Implementation'!$C$4*(INDEX('LUT Implementation'!$F$9:$F$136,C605)-B605)/D605,0)</f>
        <v>-82</v>
      </c>
      <c r="G605" s="0" t="n">
        <f aca="false">E605+F605</f>
        <v>218</v>
      </c>
      <c r="H605" s="34" t="n">
        <f aca="false">Theory!$D$5/(SIN(RADIANS(Theory!$D$7*360*(('LUT Implementation'!$C$3*B605)/1000000000))))</f>
        <v>240.244357584937</v>
      </c>
      <c r="I605" s="43" t="n">
        <f aca="false">ABS(E605-H605)</f>
        <v>59.7556424150634</v>
      </c>
      <c r="J605" s="43" t="n">
        <f aca="false">ABS(G605-H605)</f>
        <v>22.2443575849366</v>
      </c>
    </row>
    <row r="606" customFormat="false" ht="15" hidden="false" customHeight="false" outlineLevel="0" collapsed="false">
      <c r="B606" s="0" t="n">
        <f aca="false">B605-50</f>
        <v>33850</v>
      </c>
      <c r="C606" s="15" t="n">
        <f aca="false" t="array" ref="C606:C606">MATCH(MIN(ABS('LUT Implementation'!$F$9:$F$136-B606)),ABS('LUT Implementation'!$F$9:$F$136-B606),0)</f>
        <v>1</v>
      </c>
      <c r="D606" s="0" t="n">
        <f aca="false">INDEX('LUT Implementation'!$F$9:$F$136,C606)-INDEX('LUT Implementation'!$F$9:$F$136,C606+1)</f>
        <v>2627</v>
      </c>
      <c r="E606" s="0" t="n">
        <f aca="false">INDEX('LUT Implementation'!$C$9:$C$136,'Error plots'!C606)</f>
        <v>300</v>
      </c>
      <c r="F606" s="0" t="n">
        <f aca="false">TRUNC('LUT Implementation'!$C$4*(INDEX('LUT Implementation'!$F$9:$F$136,C606)-B606)/D606,0)</f>
        <v>-82</v>
      </c>
      <c r="G606" s="0" t="n">
        <f aca="false">E606+F606</f>
        <v>218</v>
      </c>
      <c r="H606" s="34" t="n">
        <f aca="false">Theory!$D$5/(SIN(RADIANS(Theory!$D$7*360*(('LUT Implementation'!$C$3*B606)/1000000000))))</f>
        <v>240.595566224291</v>
      </c>
      <c r="I606" s="43" t="n">
        <f aca="false">ABS(E606-H606)</f>
        <v>59.4044337757092</v>
      </c>
      <c r="J606" s="43" t="n">
        <f aca="false">ABS(G606-H606)</f>
        <v>22.5955662242908</v>
      </c>
    </row>
    <row r="607" customFormat="false" ht="15" hidden="false" customHeight="false" outlineLevel="0" collapsed="false">
      <c r="B607" s="0" t="n">
        <f aca="false">B606-50</f>
        <v>33800</v>
      </c>
      <c r="C607" s="15" t="n">
        <f aca="false" t="array" ref="C607:C607">MATCH(MIN(ABS('LUT Implementation'!$F$9:$F$136-B607)),ABS('LUT Implementation'!$F$9:$F$136-B607),0)</f>
        <v>1</v>
      </c>
      <c r="D607" s="0" t="n">
        <f aca="false">INDEX('LUT Implementation'!$F$9:$F$136,C607)-INDEX('LUT Implementation'!$F$9:$F$136,C607+1)</f>
        <v>2627</v>
      </c>
      <c r="E607" s="0" t="n">
        <f aca="false">INDEX('LUT Implementation'!$C$9:$C$136,'Error plots'!C607)</f>
        <v>300</v>
      </c>
      <c r="F607" s="0" t="n">
        <f aca="false">TRUNC('LUT Implementation'!$C$4*(INDEX('LUT Implementation'!$F$9:$F$136,C607)-B607)/D607,0)</f>
        <v>-81</v>
      </c>
      <c r="G607" s="0" t="n">
        <f aca="false">E607+F607</f>
        <v>219</v>
      </c>
      <c r="H607" s="34" t="n">
        <f aca="false">Theory!$D$5/(SIN(RADIANS(Theory!$D$7*360*(('LUT Implementation'!$C$3*B607)/1000000000))))</f>
        <v>240.947819426749</v>
      </c>
      <c r="I607" s="43" t="n">
        <f aca="false">ABS(E607-H607)</f>
        <v>59.0521805732513</v>
      </c>
      <c r="J607" s="43" t="n">
        <f aca="false">ABS(G607-H607)</f>
        <v>21.9478194267487</v>
      </c>
    </row>
    <row r="608" customFormat="false" ht="15" hidden="false" customHeight="false" outlineLevel="0" collapsed="false">
      <c r="B608" s="0" t="n">
        <f aca="false">B607-50</f>
        <v>33750</v>
      </c>
      <c r="C608" s="15" t="n">
        <f aca="false" t="array" ref="C608:C608">MATCH(MIN(ABS('LUT Implementation'!$F$9:$F$136-B608)),ABS('LUT Implementation'!$F$9:$F$136-B608),0)</f>
        <v>1</v>
      </c>
      <c r="D608" s="0" t="n">
        <f aca="false">INDEX('LUT Implementation'!$F$9:$F$136,C608)-INDEX('LUT Implementation'!$F$9:$F$136,C608+1)</f>
        <v>2627</v>
      </c>
      <c r="E608" s="0" t="n">
        <f aca="false">INDEX('LUT Implementation'!$C$9:$C$136,'Error plots'!C608)</f>
        <v>300</v>
      </c>
      <c r="F608" s="0" t="n">
        <f aca="false">TRUNC('LUT Implementation'!$C$4*(INDEX('LUT Implementation'!$F$9:$F$136,C608)-B608)/D608,0)</f>
        <v>-81</v>
      </c>
      <c r="G608" s="0" t="n">
        <f aca="false">E608+F608</f>
        <v>219</v>
      </c>
      <c r="H608" s="34" t="n">
        <f aca="false">Theory!$D$5/(SIN(RADIANS(Theory!$D$7*360*(('LUT Implementation'!$C$3*B608)/1000000000))))</f>
        <v>241.301121834466</v>
      </c>
      <c r="I608" s="43" t="n">
        <f aca="false">ABS(E608-H608)</f>
        <v>58.6988781655345</v>
      </c>
      <c r="J608" s="43" t="n">
        <f aca="false">ABS(G608-H608)</f>
        <v>22.3011218344655</v>
      </c>
    </row>
    <row r="609" customFormat="false" ht="15" hidden="false" customHeight="false" outlineLevel="0" collapsed="false">
      <c r="B609" s="0" t="n">
        <f aca="false">B608-50</f>
        <v>33700</v>
      </c>
      <c r="C609" s="15" t="n">
        <f aca="false" t="array" ref="C609:C609">MATCH(MIN(ABS('LUT Implementation'!$F$9:$F$136-B609)),ABS('LUT Implementation'!$F$9:$F$136-B609),0)</f>
        <v>1</v>
      </c>
      <c r="D609" s="0" t="n">
        <f aca="false">INDEX('LUT Implementation'!$F$9:$F$136,C609)-INDEX('LUT Implementation'!$F$9:$F$136,C609+1)</f>
        <v>2627</v>
      </c>
      <c r="E609" s="0" t="n">
        <f aca="false">INDEX('LUT Implementation'!$C$9:$C$136,'Error plots'!C609)</f>
        <v>300</v>
      </c>
      <c r="F609" s="0" t="n">
        <f aca="false">TRUNC('LUT Implementation'!$C$4*(INDEX('LUT Implementation'!$F$9:$F$136,C609)-B609)/D609,0)</f>
        <v>-80</v>
      </c>
      <c r="G609" s="0" t="n">
        <f aca="false">E609+F609</f>
        <v>220</v>
      </c>
      <c r="H609" s="34" t="n">
        <f aca="false">Theory!$D$5/(SIN(RADIANS(Theory!$D$7*360*(('LUT Implementation'!$C$3*B609)/1000000000))))</f>
        <v>241.655478117147</v>
      </c>
      <c r="I609" s="43" t="n">
        <f aca="false">ABS(E609-H609)</f>
        <v>58.3445218828533</v>
      </c>
      <c r="J609" s="43" t="n">
        <f aca="false">ABS(G609-H609)</f>
        <v>21.6554781171467</v>
      </c>
    </row>
    <row r="610" customFormat="false" ht="15" hidden="false" customHeight="false" outlineLevel="0" collapsed="false">
      <c r="B610" s="0" t="n">
        <f aca="false">B609-50</f>
        <v>33650</v>
      </c>
      <c r="C610" s="15" t="n">
        <f aca="false" t="array" ref="C610:C610">MATCH(MIN(ABS('LUT Implementation'!$F$9:$F$136-B610)),ABS('LUT Implementation'!$F$9:$F$136-B610),0)</f>
        <v>1</v>
      </c>
      <c r="D610" s="0" t="n">
        <f aca="false">INDEX('LUT Implementation'!$F$9:$F$136,C610)-INDEX('LUT Implementation'!$F$9:$F$136,C610+1)</f>
        <v>2627</v>
      </c>
      <c r="E610" s="0" t="n">
        <f aca="false">INDEX('LUT Implementation'!$C$9:$C$136,'Error plots'!C610)</f>
        <v>300</v>
      </c>
      <c r="F610" s="0" t="n">
        <f aca="false">TRUNC('LUT Implementation'!$C$4*(INDEX('LUT Implementation'!$F$9:$F$136,C610)-B610)/D610,0)</f>
        <v>-79</v>
      </c>
      <c r="G610" s="0" t="n">
        <f aca="false">E610+F610</f>
        <v>221</v>
      </c>
      <c r="H610" s="34" t="n">
        <f aca="false">Theory!$D$5/(SIN(RADIANS(Theory!$D$7*360*(('LUT Implementation'!$C$3*B610)/1000000000))))</f>
        <v>242.010892972253</v>
      </c>
      <c r="I610" s="43" t="n">
        <f aca="false">ABS(E610-H610)</f>
        <v>57.9891070277472</v>
      </c>
      <c r="J610" s="43" t="n">
        <f aca="false">ABS(G610-H610)</f>
        <v>21.0108929722528</v>
      </c>
    </row>
    <row r="611" customFormat="false" ht="15" hidden="false" customHeight="false" outlineLevel="0" collapsed="false">
      <c r="B611" s="0" t="n">
        <f aca="false">B610-50</f>
        <v>33600</v>
      </c>
      <c r="C611" s="15" t="n">
        <f aca="false" t="array" ref="C611:C611">MATCH(MIN(ABS('LUT Implementation'!$F$9:$F$136-B611)),ABS('LUT Implementation'!$F$9:$F$136-B611),0)</f>
        <v>1</v>
      </c>
      <c r="D611" s="0" t="n">
        <f aca="false">INDEX('LUT Implementation'!$F$9:$F$136,C611)-INDEX('LUT Implementation'!$F$9:$F$136,C611+1)</f>
        <v>2627</v>
      </c>
      <c r="E611" s="0" t="n">
        <f aca="false">INDEX('LUT Implementation'!$C$9:$C$136,'Error plots'!C611)</f>
        <v>300</v>
      </c>
      <c r="F611" s="0" t="n">
        <f aca="false">TRUNC('LUT Implementation'!$C$4*(INDEX('LUT Implementation'!$F$9:$F$136,C611)-B611)/D611,0)</f>
        <v>-79</v>
      </c>
      <c r="G611" s="0" t="n">
        <f aca="false">E611+F611</f>
        <v>221</v>
      </c>
      <c r="H611" s="34" t="n">
        <f aca="false">Theory!$D$5/(SIN(RADIANS(Theory!$D$7*360*(('LUT Implementation'!$C$3*B611)/1000000000))))</f>
        <v>242.367371125206</v>
      </c>
      <c r="I611" s="43" t="n">
        <f aca="false">ABS(E611-H611)</f>
        <v>57.6326288747939</v>
      </c>
      <c r="J611" s="43" t="n">
        <f aca="false">ABS(G611-H611)</f>
        <v>21.3673711252061</v>
      </c>
    </row>
    <row r="612" customFormat="false" ht="15" hidden="false" customHeight="false" outlineLevel="0" collapsed="false">
      <c r="B612" s="0" t="n">
        <f aca="false">B611-50</f>
        <v>33550</v>
      </c>
      <c r="C612" s="15" t="n">
        <f aca="false" t="array" ref="C612:C612">MATCH(MIN(ABS('LUT Implementation'!$F$9:$F$136-B612)),ABS('LUT Implementation'!$F$9:$F$136-B612),0)</f>
        <v>1</v>
      </c>
      <c r="D612" s="0" t="n">
        <f aca="false">INDEX('LUT Implementation'!$F$9:$F$136,C612)-INDEX('LUT Implementation'!$F$9:$F$136,C612+1)</f>
        <v>2627</v>
      </c>
      <c r="E612" s="0" t="n">
        <f aca="false">INDEX('LUT Implementation'!$C$9:$C$136,'Error plots'!C612)</f>
        <v>300</v>
      </c>
      <c r="F612" s="0" t="n">
        <f aca="false">TRUNC('LUT Implementation'!$C$4*(INDEX('LUT Implementation'!$F$9:$F$136,C612)-B612)/D612,0)</f>
        <v>-78</v>
      </c>
      <c r="G612" s="0" t="n">
        <f aca="false">E612+F612</f>
        <v>222</v>
      </c>
      <c r="H612" s="34" t="n">
        <f aca="false">Theory!$D$5/(SIN(RADIANS(Theory!$D$7*360*(('LUT Implementation'!$C$3*B612)/1000000000))))</f>
        <v>242.724917329599</v>
      </c>
      <c r="I612" s="43" t="n">
        <f aca="false">ABS(E612-H612)</f>
        <v>57.2750826704013</v>
      </c>
      <c r="J612" s="43" t="n">
        <f aca="false">ABS(G612-H612)</f>
        <v>20.7249173295987</v>
      </c>
    </row>
    <row r="613" customFormat="false" ht="15" hidden="false" customHeight="false" outlineLevel="0" collapsed="false">
      <c r="B613" s="0" t="n">
        <f aca="false">B612-50</f>
        <v>33500</v>
      </c>
      <c r="C613" s="15" t="n">
        <f aca="false" t="array" ref="C613:C613">MATCH(MIN(ABS('LUT Implementation'!$F$9:$F$136-B613)),ABS('LUT Implementation'!$F$9:$F$136-B613),0)</f>
        <v>1</v>
      </c>
      <c r="D613" s="0" t="n">
        <f aca="false">INDEX('LUT Implementation'!$F$9:$F$136,C613)-INDEX('LUT Implementation'!$F$9:$F$136,C613+1)</f>
        <v>2627</v>
      </c>
      <c r="E613" s="0" t="n">
        <f aca="false">INDEX('LUT Implementation'!$C$9:$C$136,'Error plots'!C613)</f>
        <v>300</v>
      </c>
      <c r="F613" s="0" t="n">
        <f aca="false">TRUNC('LUT Implementation'!$C$4*(INDEX('LUT Implementation'!$F$9:$F$136,C613)-B613)/D613,0)</f>
        <v>-77</v>
      </c>
      <c r="G613" s="0" t="n">
        <f aca="false">E613+F613</f>
        <v>223</v>
      </c>
      <c r="H613" s="34" t="n">
        <f aca="false">Theory!$D$5/(SIN(RADIANS(Theory!$D$7*360*(('LUT Implementation'!$C$3*B613)/1000000000))))</f>
        <v>243.083536367403</v>
      </c>
      <c r="I613" s="43" t="n">
        <f aca="false">ABS(E613-H613)</f>
        <v>56.916463632597</v>
      </c>
      <c r="J613" s="43" t="n">
        <f aca="false">ABS(G613-H613)</f>
        <v>20.083536367403</v>
      </c>
    </row>
    <row r="614" customFormat="false" ht="15" hidden="false" customHeight="false" outlineLevel="0" collapsed="false">
      <c r="B614" s="0" t="n">
        <f aca="false">B613-50</f>
        <v>33450</v>
      </c>
      <c r="C614" s="15" t="n">
        <f aca="false" t="array" ref="C614:C614">MATCH(MIN(ABS('LUT Implementation'!$F$9:$F$136-B614)),ABS('LUT Implementation'!$F$9:$F$136-B614),0)</f>
        <v>1</v>
      </c>
      <c r="D614" s="0" t="n">
        <f aca="false">INDEX('LUT Implementation'!$F$9:$F$136,C614)-INDEX('LUT Implementation'!$F$9:$F$136,C614+1)</f>
        <v>2627</v>
      </c>
      <c r="E614" s="0" t="n">
        <f aca="false">INDEX('LUT Implementation'!$C$9:$C$136,'Error plots'!C614)</f>
        <v>300</v>
      </c>
      <c r="F614" s="0" t="n">
        <f aca="false">TRUNC('LUT Implementation'!$C$4*(INDEX('LUT Implementation'!$F$9:$F$136,C614)-B614)/D614,0)</f>
        <v>-77</v>
      </c>
      <c r="G614" s="0" t="n">
        <f aca="false">E614+F614</f>
        <v>223</v>
      </c>
      <c r="H614" s="34" t="n">
        <f aca="false">Theory!$D$5/(SIN(RADIANS(Theory!$D$7*360*(('LUT Implementation'!$C$3*B614)/1000000000))))</f>
        <v>243.443233049184</v>
      </c>
      <c r="I614" s="43" t="n">
        <f aca="false">ABS(E614-H614)</f>
        <v>56.5567669508164</v>
      </c>
      <c r="J614" s="43" t="n">
        <f aca="false">ABS(G614-H614)</f>
        <v>20.4432330491836</v>
      </c>
    </row>
    <row r="615" customFormat="false" ht="15" hidden="false" customHeight="false" outlineLevel="0" collapsed="false">
      <c r="B615" s="0" t="n">
        <f aca="false">B614-50</f>
        <v>33400</v>
      </c>
      <c r="C615" s="15" t="n">
        <f aca="false" t="array" ref="C615:C615">MATCH(MIN(ABS('LUT Implementation'!$F$9:$F$136-B615)),ABS('LUT Implementation'!$F$9:$F$136-B615),0)</f>
        <v>1</v>
      </c>
      <c r="D615" s="0" t="n">
        <f aca="false">INDEX('LUT Implementation'!$F$9:$F$136,C615)-INDEX('LUT Implementation'!$F$9:$F$136,C615+1)</f>
        <v>2627</v>
      </c>
      <c r="E615" s="0" t="n">
        <f aca="false">INDEX('LUT Implementation'!$C$9:$C$136,'Error plots'!C615)</f>
        <v>300</v>
      </c>
      <c r="F615" s="0" t="n">
        <f aca="false">TRUNC('LUT Implementation'!$C$4*(INDEX('LUT Implementation'!$F$9:$F$136,C615)-B615)/D615,0)</f>
        <v>-76</v>
      </c>
      <c r="G615" s="0" t="n">
        <f aca="false">E615+F615</f>
        <v>224</v>
      </c>
      <c r="H615" s="34" t="n">
        <f aca="false">Theory!$D$5/(SIN(RADIANS(Theory!$D$7*360*(('LUT Implementation'!$C$3*B615)/1000000000))))</f>
        <v>243.804012214312</v>
      </c>
      <c r="I615" s="43" t="n">
        <f aca="false">ABS(E615-H615)</f>
        <v>56.1959877856885</v>
      </c>
      <c r="J615" s="43" t="n">
        <f aca="false">ABS(G615-H615)</f>
        <v>19.8040122143115</v>
      </c>
    </row>
    <row r="616" customFormat="false" ht="15" hidden="false" customHeight="false" outlineLevel="0" collapsed="false">
      <c r="B616" s="0" t="n">
        <f aca="false">B615-50</f>
        <v>33350</v>
      </c>
      <c r="C616" s="15" t="n">
        <f aca="false" t="array" ref="C616:C616">MATCH(MIN(ABS('LUT Implementation'!$F$9:$F$136-B616)),ABS('LUT Implementation'!$F$9:$F$136-B616),0)</f>
        <v>1</v>
      </c>
      <c r="D616" s="0" t="n">
        <f aca="false">INDEX('LUT Implementation'!$F$9:$F$136,C616)-INDEX('LUT Implementation'!$F$9:$F$136,C616+1)</f>
        <v>2627</v>
      </c>
      <c r="E616" s="0" t="n">
        <f aca="false">INDEX('LUT Implementation'!$C$9:$C$136,'Error plots'!C616)</f>
        <v>300</v>
      </c>
      <c r="F616" s="0" t="n">
        <f aca="false">TRUNC('LUT Implementation'!$C$4*(INDEX('LUT Implementation'!$F$9:$F$136,C616)-B616)/D616,0)</f>
        <v>-76</v>
      </c>
      <c r="G616" s="0" t="n">
        <f aca="false">E616+F616</f>
        <v>224</v>
      </c>
      <c r="H616" s="34" t="n">
        <f aca="false">Theory!$D$5/(SIN(RADIANS(Theory!$D$7*360*(('LUT Implementation'!$C$3*B616)/1000000000))))</f>
        <v>244.16587873118</v>
      </c>
      <c r="I616" s="43" t="n">
        <f aca="false">ABS(E616-H616)</f>
        <v>55.83412126882</v>
      </c>
      <c r="J616" s="43" t="n">
        <f aca="false">ABS(G616-H616)</f>
        <v>20.16587873118</v>
      </c>
    </row>
    <row r="617" customFormat="false" ht="15" hidden="false" customHeight="false" outlineLevel="0" collapsed="false">
      <c r="B617" s="0" t="n">
        <f aca="false">B616-50</f>
        <v>33300</v>
      </c>
      <c r="C617" s="15" t="n">
        <f aca="false" t="array" ref="C617:C617">MATCH(MIN(ABS('LUT Implementation'!$F$9:$F$136-B617)),ABS('LUT Implementation'!$F$9:$F$136-B617),0)</f>
        <v>1</v>
      </c>
      <c r="D617" s="0" t="n">
        <f aca="false">INDEX('LUT Implementation'!$F$9:$F$136,C617)-INDEX('LUT Implementation'!$F$9:$F$136,C617+1)</f>
        <v>2627</v>
      </c>
      <c r="E617" s="0" t="n">
        <f aca="false">INDEX('LUT Implementation'!$C$9:$C$136,'Error plots'!C617)</f>
        <v>300</v>
      </c>
      <c r="F617" s="0" t="n">
        <f aca="false">TRUNC('LUT Implementation'!$C$4*(INDEX('LUT Implementation'!$F$9:$F$136,C617)-B617)/D617,0)</f>
        <v>-75</v>
      </c>
      <c r="G617" s="0" t="n">
        <f aca="false">E617+F617</f>
        <v>225</v>
      </c>
      <c r="H617" s="34" t="n">
        <f aca="false">Theory!$D$5/(SIN(RADIANS(Theory!$D$7*360*(('LUT Implementation'!$C$3*B617)/1000000000))))</f>
        <v>244.528837497422</v>
      </c>
      <c r="I617" s="43" t="n">
        <f aca="false">ABS(E617-H617)</f>
        <v>55.4711625025776</v>
      </c>
      <c r="J617" s="43" t="n">
        <f aca="false">ABS(G617-H617)</f>
        <v>19.5288374974224</v>
      </c>
    </row>
    <row r="618" customFormat="false" ht="15" hidden="false" customHeight="false" outlineLevel="0" collapsed="false">
      <c r="B618" s="0" t="n">
        <f aca="false">B617-50</f>
        <v>33250</v>
      </c>
      <c r="C618" s="15" t="n">
        <f aca="false" t="array" ref="C618:C618">MATCH(MIN(ABS('LUT Implementation'!$F$9:$F$136-B618)),ABS('LUT Implementation'!$F$9:$F$136-B618),0)</f>
        <v>1</v>
      </c>
      <c r="D618" s="0" t="n">
        <f aca="false">INDEX('LUT Implementation'!$F$9:$F$136,C618)-INDEX('LUT Implementation'!$F$9:$F$136,C618+1)</f>
        <v>2627</v>
      </c>
      <c r="E618" s="0" t="n">
        <f aca="false">INDEX('LUT Implementation'!$C$9:$C$136,'Error plots'!C618)</f>
        <v>300</v>
      </c>
      <c r="F618" s="0" t="n">
        <f aca="false">TRUNC('LUT Implementation'!$C$4*(INDEX('LUT Implementation'!$F$9:$F$136,C618)-B618)/D618,0)</f>
        <v>-74</v>
      </c>
      <c r="G618" s="0" t="n">
        <f aca="false">E618+F618</f>
        <v>226</v>
      </c>
      <c r="H618" s="34" t="n">
        <f aca="false">Theory!$D$5/(SIN(RADIANS(Theory!$D$7*360*(('LUT Implementation'!$C$3*B618)/1000000000))))</f>
        <v>244.892893440132</v>
      </c>
      <c r="I618" s="43" t="n">
        <f aca="false">ABS(E618-H618)</f>
        <v>55.107106559868</v>
      </c>
      <c r="J618" s="43" t="n">
        <f aca="false">ABS(G618-H618)</f>
        <v>18.892893440132</v>
      </c>
    </row>
    <row r="619" customFormat="false" ht="15" hidden="false" customHeight="false" outlineLevel="0" collapsed="false">
      <c r="B619" s="0" t="n">
        <f aca="false">B618-50</f>
        <v>33200</v>
      </c>
      <c r="C619" s="15" t="n">
        <f aca="false" t="array" ref="C619:C619">MATCH(MIN(ABS('LUT Implementation'!$F$9:$F$136-B619)),ABS('LUT Implementation'!$F$9:$F$136-B619),0)</f>
        <v>1</v>
      </c>
      <c r="D619" s="0" t="n">
        <f aca="false">INDEX('LUT Implementation'!$F$9:$F$136,C619)-INDEX('LUT Implementation'!$F$9:$F$136,C619+1)</f>
        <v>2627</v>
      </c>
      <c r="E619" s="0" t="n">
        <f aca="false">INDEX('LUT Implementation'!$C$9:$C$136,'Error plots'!C619)</f>
        <v>300</v>
      </c>
      <c r="F619" s="0" t="n">
        <f aca="false">TRUNC('LUT Implementation'!$C$4*(INDEX('LUT Implementation'!$F$9:$F$136,C619)-B619)/D619,0)</f>
        <v>-74</v>
      </c>
      <c r="G619" s="0" t="n">
        <f aca="false">E619+F619</f>
        <v>226</v>
      </c>
      <c r="H619" s="34" t="n">
        <f aca="false">Theory!$D$5/(SIN(RADIANS(Theory!$D$7*360*(('LUT Implementation'!$C$3*B619)/1000000000))))</f>
        <v>245.258051516084</v>
      </c>
      <c r="I619" s="43" t="n">
        <f aca="false">ABS(E619-H619)</f>
        <v>54.741948483916</v>
      </c>
      <c r="J619" s="43" t="n">
        <f aca="false">ABS(G619-H619)</f>
        <v>19.258051516084</v>
      </c>
    </row>
    <row r="620" customFormat="false" ht="15" hidden="false" customHeight="false" outlineLevel="0" collapsed="false">
      <c r="B620" s="0" t="n">
        <f aca="false">B619-50</f>
        <v>33150</v>
      </c>
      <c r="C620" s="15" t="n">
        <f aca="false" t="array" ref="C620:C620">MATCH(MIN(ABS('LUT Implementation'!$F$9:$F$136-B620)),ABS('LUT Implementation'!$F$9:$F$136-B620),0)</f>
        <v>1</v>
      </c>
      <c r="D620" s="0" t="n">
        <f aca="false">INDEX('LUT Implementation'!$F$9:$F$136,C620)-INDEX('LUT Implementation'!$F$9:$F$136,C620+1)</f>
        <v>2627</v>
      </c>
      <c r="E620" s="0" t="n">
        <f aca="false">INDEX('LUT Implementation'!$C$9:$C$136,'Error plots'!C620)</f>
        <v>300</v>
      </c>
      <c r="F620" s="0" t="n">
        <f aca="false">TRUNC('LUT Implementation'!$C$4*(INDEX('LUT Implementation'!$F$9:$F$136,C620)-B620)/D620,0)</f>
        <v>-73</v>
      </c>
      <c r="G620" s="0" t="n">
        <f aca="false">E620+F620</f>
        <v>227</v>
      </c>
      <c r="H620" s="34" t="n">
        <f aca="false">Theory!$D$5/(SIN(RADIANS(Theory!$D$7*360*(('LUT Implementation'!$C$3*B620)/1000000000))))</f>
        <v>245.624316711959</v>
      </c>
      <c r="I620" s="43" t="n">
        <f aca="false">ABS(E620-H620)</f>
        <v>54.3756832880408</v>
      </c>
      <c r="J620" s="43" t="n">
        <f aca="false">ABS(G620-H620)</f>
        <v>18.6243167119592</v>
      </c>
    </row>
    <row r="621" customFormat="false" ht="15" hidden="false" customHeight="false" outlineLevel="0" collapsed="false">
      <c r="B621" s="0" t="n">
        <f aca="false">B620-50</f>
        <v>33100</v>
      </c>
      <c r="C621" s="15" t="n">
        <f aca="false" t="array" ref="C621:C621">MATCH(MIN(ABS('LUT Implementation'!$F$9:$F$136-B621)),ABS('LUT Implementation'!$F$9:$F$136-B621),0)</f>
        <v>1</v>
      </c>
      <c r="D621" s="0" t="n">
        <f aca="false">INDEX('LUT Implementation'!$F$9:$F$136,C621)-INDEX('LUT Implementation'!$F$9:$F$136,C621+1)</f>
        <v>2627</v>
      </c>
      <c r="E621" s="0" t="n">
        <f aca="false">INDEX('LUT Implementation'!$C$9:$C$136,'Error plots'!C621)</f>
        <v>300</v>
      </c>
      <c r="F621" s="0" t="n">
        <f aca="false">TRUNC('LUT Implementation'!$C$4*(INDEX('LUT Implementation'!$F$9:$F$136,C621)-B621)/D621,0)</f>
        <v>-73</v>
      </c>
      <c r="G621" s="0" t="n">
        <f aca="false">E621+F621</f>
        <v>227</v>
      </c>
      <c r="H621" s="34" t="n">
        <f aca="false">Theory!$D$5/(SIN(RADIANS(Theory!$D$7*360*(('LUT Implementation'!$C$3*B621)/1000000000))))</f>
        <v>245.99169404457</v>
      </c>
      <c r="I621" s="43" t="n">
        <f aca="false">ABS(E621-H621)</f>
        <v>54.00830595543</v>
      </c>
      <c r="J621" s="43" t="n">
        <f aca="false">ABS(G621-H621)</f>
        <v>18.99169404457</v>
      </c>
    </row>
    <row r="622" customFormat="false" ht="15" hidden="false" customHeight="false" outlineLevel="0" collapsed="false">
      <c r="B622" s="0" t="n">
        <f aca="false">B621-50</f>
        <v>33050</v>
      </c>
      <c r="C622" s="15" t="n">
        <f aca="false" t="array" ref="C622:C622">MATCH(MIN(ABS('LUT Implementation'!$F$9:$F$136-B622)),ABS('LUT Implementation'!$F$9:$F$136-B622),0)</f>
        <v>1</v>
      </c>
      <c r="D622" s="0" t="n">
        <f aca="false">INDEX('LUT Implementation'!$F$9:$F$136,C622)-INDEX('LUT Implementation'!$F$9:$F$136,C622+1)</f>
        <v>2627</v>
      </c>
      <c r="E622" s="0" t="n">
        <f aca="false">INDEX('LUT Implementation'!$C$9:$C$136,'Error plots'!C622)</f>
        <v>300</v>
      </c>
      <c r="F622" s="0" t="n">
        <f aca="false">TRUNC('LUT Implementation'!$C$4*(INDEX('LUT Implementation'!$F$9:$F$136,C622)-B622)/D622,0)</f>
        <v>-72</v>
      </c>
      <c r="G622" s="0" t="n">
        <f aca="false">E622+F622</f>
        <v>228</v>
      </c>
      <c r="H622" s="34" t="n">
        <f aca="false">Theory!$D$5/(SIN(RADIANS(Theory!$D$7*360*(('LUT Implementation'!$C$3*B622)/1000000000))))</f>
        <v>246.360188561088</v>
      </c>
      <c r="I622" s="43" t="n">
        <f aca="false">ABS(E622-H622)</f>
        <v>53.6398114389118</v>
      </c>
      <c r="J622" s="43" t="n">
        <f aca="false">ABS(G622-H622)</f>
        <v>18.3601885610882</v>
      </c>
    </row>
    <row r="623" customFormat="false" ht="15" hidden="false" customHeight="false" outlineLevel="0" collapsed="false">
      <c r="B623" s="0" t="n">
        <f aca="false">B622-50</f>
        <v>33000</v>
      </c>
      <c r="C623" s="15" t="n">
        <f aca="false" t="array" ref="C623:C623">MATCH(MIN(ABS('LUT Implementation'!$F$9:$F$136-B623)),ABS('LUT Implementation'!$F$9:$F$136-B623),0)</f>
        <v>1</v>
      </c>
      <c r="D623" s="0" t="n">
        <f aca="false">INDEX('LUT Implementation'!$F$9:$F$136,C623)-INDEX('LUT Implementation'!$F$9:$F$136,C623+1)</f>
        <v>2627</v>
      </c>
      <c r="E623" s="0" t="n">
        <f aca="false">INDEX('LUT Implementation'!$C$9:$C$136,'Error plots'!C623)</f>
        <v>300</v>
      </c>
      <c r="F623" s="0" t="n">
        <f aca="false">TRUNC('LUT Implementation'!$C$4*(INDEX('LUT Implementation'!$F$9:$F$136,C623)-B623)/D623,0)</f>
        <v>-71</v>
      </c>
      <c r="G623" s="0" t="n">
        <f aca="false">E623+F623</f>
        <v>229</v>
      </c>
      <c r="H623" s="34" t="n">
        <f aca="false">Theory!$D$5/(SIN(RADIANS(Theory!$D$7*360*(('LUT Implementation'!$C$3*B623)/1000000000))))</f>
        <v>246.729805339275</v>
      </c>
      <c r="I623" s="43" t="n">
        <f aca="false">ABS(E623-H623)</f>
        <v>53.2701946607248</v>
      </c>
      <c r="J623" s="43" t="n">
        <f aca="false">ABS(G623-H623)</f>
        <v>17.7298053392752</v>
      </c>
    </row>
    <row r="624" customFormat="false" ht="15" hidden="false" customHeight="false" outlineLevel="0" collapsed="false">
      <c r="B624" s="0" t="n">
        <f aca="false">B623-50</f>
        <v>32950</v>
      </c>
      <c r="C624" s="15" t="n">
        <f aca="false" t="array" ref="C624:C624">MATCH(MIN(ABS('LUT Implementation'!$F$9:$F$136-B624)),ABS('LUT Implementation'!$F$9:$F$136-B624),0)</f>
        <v>1</v>
      </c>
      <c r="D624" s="0" t="n">
        <f aca="false">INDEX('LUT Implementation'!$F$9:$F$136,C624)-INDEX('LUT Implementation'!$F$9:$F$136,C624+1)</f>
        <v>2627</v>
      </c>
      <c r="E624" s="0" t="n">
        <f aca="false">INDEX('LUT Implementation'!$C$9:$C$136,'Error plots'!C624)</f>
        <v>300</v>
      </c>
      <c r="F624" s="0" t="n">
        <f aca="false">TRUNC('LUT Implementation'!$C$4*(INDEX('LUT Implementation'!$F$9:$F$136,C624)-B624)/D624,0)</f>
        <v>-71</v>
      </c>
      <c r="G624" s="0" t="n">
        <f aca="false">E624+F624</f>
        <v>229</v>
      </c>
      <c r="H624" s="34" t="n">
        <f aca="false">Theory!$D$5/(SIN(RADIANS(Theory!$D$7*360*(('LUT Implementation'!$C$3*B624)/1000000000))))</f>
        <v>247.100549487714</v>
      </c>
      <c r="I624" s="43" t="n">
        <f aca="false">ABS(E624-H624)</f>
        <v>52.8994505122862</v>
      </c>
      <c r="J624" s="43" t="n">
        <f aca="false">ABS(G624-H624)</f>
        <v>18.1005494877138</v>
      </c>
    </row>
    <row r="625" customFormat="false" ht="15" hidden="false" customHeight="false" outlineLevel="0" collapsed="false">
      <c r="B625" s="0" t="n">
        <f aca="false">B624-50</f>
        <v>32900</v>
      </c>
      <c r="C625" s="15" t="n">
        <f aca="false" t="array" ref="C625:C625">MATCH(MIN(ABS('LUT Implementation'!$F$9:$F$136-B625)),ABS('LUT Implementation'!$F$9:$F$136-B625),0)</f>
        <v>1</v>
      </c>
      <c r="D625" s="0" t="n">
        <f aca="false">INDEX('LUT Implementation'!$F$9:$F$136,C625)-INDEX('LUT Implementation'!$F$9:$F$136,C625+1)</f>
        <v>2627</v>
      </c>
      <c r="E625" s="0" t="n">
        <f aca="false">INDEX('LUT Implementation'!$C$9:$C$136,'Error plots'!C625)</f>
        <v>300</v>
      </c>
      <c r="F625" s="0" t="n">
        <f aca="false">TRUNC('LUT Implementation'!$C$4*(INDEX('LUT Implementation'!$F$9:$F$136,C625)-B625)/D625,0)</f>
        <v>-70</v>
      </c>
      <c r="G625" s="0" t="n">
        <f aca="false">E625+F625</f>
        <v>230</v>
      </c>
      <c r="H625" s="34" t="n">
        <f aca="false">Theory!$D$5/(SIN(RADIANS(Theory!$D$7*360*(('LUT Implementation'!$C$3*B625)/1000000000))))</f>
        <v>247.472426146043</v>
      </c>
      <c r="I625" s="43" t="n">
        <f aca="false">ABS(E625-H625)</f>
        <v>52.5275738539574</v>
      </c>
      <c r="J625" s="43" t="n">
        <f aca="false">ABS(G625-H625)</f>
        <v>17.4724261460426</v>
      </c>
    </row>
    <row r="626" customFormat="false" ht="15" hidden="false" customHeight="false" outlineLevel="0" collapsed="false">
      <c r="B626" s="0" t="n">
        <f aca="false">B625-50</f>
        <v>32850</v>
      </c>
      <c r="C626" s="15" t="n">
        <f aca="false" t="array" ref="C626:C626">MATCH(MIN(ABS('LUT Implementation'!$F$9:$F$136-B626)),ABS('LUT Implementation'!$F$9:$F$136-B626),0)</f>
        <v>1</v>
      </c>
      <c r="D626" s="0" t="n">
        <f aca="false">INDEX('LUT Implementation'!$F$9:$F$136,C626)-INDEX('LUT Implementation'!$F$9:$F$136,C626+1)</f>
        <v>2627</v>
      </c>
      <c r="E626" s="0" t="n">
        <f aca="false">INDEX('LUT Implementation'!$C$9:$C$136,'Error plots'!C626)</f>
        <v>300</v>
      </c>
      <c r="F626" s="0" t="n">
        <f aca="false">TRUNC('LUT Implementation'!$C$4*(INDEX('LUT Implementation'!$F$9:$F$136,C626)-B626)/D626,0)</f>
        <v>-70</v>
      </c>
      <c r="G626" s="0" t="n">
        <f aca="false">E626+F626</f>
        <v>230</v>
      </c>
      <c r="H626" s="34" t="n">
        <f aca="false">Theory!$D$5/(SIN(RADIANS(Theory!$D$7*360*(('LUT Implementation'!$C$3*B626)/1000000000))))</f>
        <v>247.845440485192</v>
      </c>
      <c r="I626" s="43" t="n">
        <f aca="false">ABS(E626-H626)</f>
        <v>52.1545595148076</v>
      </c>
      <c r="J626" s="43" t="n">
        <f aca="false">ABS(G626-H626)</f>
        <v>17.8454404851924</v>
      </c>
    </row>
    <row r="627" customFormat="false" ht="15" hidden="false" customHeight="false" outlineLevel="0" collapsed="false">
      <c r="B627" s="0" t="n">
        <f aca="false">B626-50</f>
        <v>32800</v>
      </c>
      <c r="C627" s="15" t="n">
        <f aca="false" t="array" ref="C627:C627">MATCH(MIN(ABS('LUT Implementation'!$F$9:$F$136-B627)),ABS('LUT Implementation'!$F$9:$F$136-B627),0)</f>
        <v>1</v>
      </c>
      <c r="D627" s="0" t="n">
        <f aca="false">INDEX('LUT Implementation'!$F$9:$F$136,C627)-INDEX('LUT Implementation'!$F$9:$F$136,C627+1)</f>
        <v>2627</v>
      </c>
      <c r="E627" s="0" t="n">
        <f aca="false">INDEX('LUT Implementation'!$C$9:$C$136,'Error plots'!C627)</f>
        <v>300</v>
      </c>
      <c r="F627" s="0" t="n">
        <f aca="false">TRUNC('LUT Implementation'!$C$4*(INDEX('LUT Implementation'!$F$9:$F$136,C627)-B627)/D627,0)</f>
        <v>-69</v>
      </c>
      <c r="G627" s="0" t="n">
        <f aca="false">E627+F627</f>
        <v>231</v>
      </c>
      <c r="H627" s="34" t="n">
        <f aca="false">Theory!$D$5/(SIN(RADIANS(Theory!$D$7*360*(('LUT Implementation'!$C$3*B627)/1000000000))))</f>
        <v>248.219597707624</v>
      </c>
      <c r="I627" s="43" t="n">
        <f aca="false">ABS(E627-H627)</f>
        <v>51.7804022923756</v>
      </c>
      <c r="J627" s="43" t="n">
        <f aca="false">ABS(G627-H627)</f>
        <v>17.2195977076244</v>
      </c>
    </row>
    <row r="628" customFormat="false" ht="15" hidden="false" customHeight="false" outlineLevel="0" collapsed="false">
      <c r="B628" s="0" t="n">
        <f aca="false">B627-50</f>
        <v>32750</v>
      </c>
      <c r="C628" s="15" t="n">
        <f aca="false" t="array" ref="C628:C628">MATCH(MIN(ABS('LUT Implementation'!$F$9:$F$136-B628)),ABS('LUT Implementation'!$F$9:$F$136-B628),0)</f>
        <v>1</v>
      </c>
      <c r="D628" s="0" t="n">
        <f aca="false">INDEX('LUT Implementation'!$F$9:$F$136,C628)-INDEX('LUT Implementation'!$F$9:$F$136,C628+1)</f>
        <v>2627</v>
      </c>
      <c r="E628" s="0" t="n">
        <f aca="false">INDEX('LUT Implementation'!$C$9:$C$136,'Error plots'!C628)</f>
        <v>300</v>
      </c>
      <c r="F628" s="0" t="n">
        <f aca="false">TRUNC('LUT Implementation'!$C$4*(INDEX('LUT Implementation'!$F$9:$F$136,C628)-B628)/D628,0)</f>
        <v>-68</v>
      </c>
      <c r="G628" s="0" t="n">
        <f aca="false">E628+F628</f>
        <v>232</v>
      </c>
      <c r="H628" s="34" t="n">
        <f aca="false">Theory!$D$5/(SIN(RADIANS(Theory!$D$7*360*(('LUT Implementation'!$C$3*B628)/1000000000))))</f>
        <v>248.594903047571</v>
      </c>
      <c r="I628" s="43" t="n">
        <f aca="false">ABS(E628-H628)</f>
        <v>51.4050969524288</v>
      </c>
      <c r="J628" s="43" t="n">
        <f aca="false">ABS(G628-H628)</f>
        <v>16.5949030475712</v>
      </c>
    </row>
    <row r="629" customFormat="false" ht="15" hidden="false" customHeight="false" outlineLevel="0" collapsed="false">
      <c r="B629" s="0" t="n">
        <f aca="false">B628-50</f>
        <v>32700</v>
      </c>
      <c r="C629" s="15" t="n">
        <f aca="false" t="array" ref="C629:C629">MATCH(MIN(ABS('LUT Implementation'!$F$9:$F$136-B629)),ABS('LUT Implementation'!$F$9:$F$136-B629),0)</f>
        <v>1</v>
      </c>
      <c r="D629" s="0" t="n">
        <f aca="false">INDEX('LUT Implementation'!$F$9:$F$136,C629)-INDEX('LUT Implementation'!$F$9:$F$136,C629+1)</f>
        <v>2627</v>
      </c>
      <c r="E629" s="0" t="n">
        <f aca="false">INDEX('LUT Implementation'!$C$9:$C$136,'Error plots'!C629)</f>
        <v>300</v>
      </c>
      <c r="F629" s="0" t="n">
        <f aca="false">TRUNC('LUT Implementation'!$C$4*(INDEX('LUT Implementation'!$F$9:$F$136,C629)-B629)/D629,0)</f>
        <v>-68</v>
      </c>
      <c r="G629" s="0" t="n">
        <f aca="false">E629+F629</f>
        <v>232</v>
      </c>
      <c r="H629" s="34" t="n">
        <f aca="false">Theory!$D$5/(SIN(RADIANS(Theory!$D$7*360*(('LUT Implementation'!$C$3*B629)/1000000000))))</f>
        <v>248.97136177128</v>
      </c>
      <c r="I629" s="43" t="n">
        <f aca="false">ABS(E629-H629)</f>
        <v>51.0286382287202</v>
      </c>
      <c r="J629" s="43" t="n">
        <f aca="false">ABS(G629-H629)</f>
        <v>16.9713617712798</v>
      </c>
    </row>
    <row r="630" customFormat="false" ht="15" hidden="false" customHeight="false" outlineLevel="0" collapsed="false">
      <c r="B630" s="0" t="n">
        <f aca="false">B629-50</f>
        <v>32650</v>
      </c>
      <c r="C630" s="15" t="n">
        <f aca="false" t="array" ref="C630:C630">MATCH(MIN(ABS('LUT Implementation'!$F$9:$F$136-B630)),ABS('LUT Implementation'!$F$9:$F$136-B630),0)</f>
        <v>1</v>
      </c>
      <c r="D630" s="0" t="n">
        <f aca="false">INDEX('LUT Implementation'!$F$9:$F$136,C630)-INDEX('LUT Implementation'!$F$9:$F$136,C630+1)</f>
        <v>2627</v>
      </c>
      <c r="E630" s="0" t="n">
        <f aca="false">INDEX('LUT Implementation'!$C$9:$C$136,'Error plots'!C630)</f>
        <v>300</v>
      </c>
      <c r="F630" s="0" t="n">
        <f aca="false">TRUNC('LUT Implementation'!$C$4*(INDEX('LUT Implementation'!$F$9:$F$136,C630)-B630)/D630,0)</f>
        <v>-67</v>
      </c>
      <c r="G630" s="0" t="n">
        <f aca="false">E630+F630</f>
        <v>233</v>
      </c>
      <c r="H630" s="34" t="n">
        <f aca="false">Theory!$D$5/(SIN(RADIANS(Theory!$D$7*360*(('LUT Implementation'!$C$3*B630)/1000000000))))</f>
        <v>249.348979177256</v>
      </c>
      <c r="I630" s="43" t="n">
        <f aca="false">ABS(E630-H630)</f>
        <v>50.6510208227438</v>
      </c>
      <c r="J630" s="43" t="n">
        <f aca="false">ABS(G630-H630)</f>
        <v>16.3489791772562</v>
      </c>
    </row>
    <row r="631" customFormat="false" ht="15" hidden="false" customHeight="false" outlineLevel="0" collapsed="false">
      <c r="B631" s="0" t="n">
        <f aca="false">B630-50</f>
        <v>32600</v>
      </c>
      <c r="C631" s="15" t="n">
        <f aca="false" t="array" ref="C631:C631">MATCH(MIN(ABS('LUT Implementation'!$F$9:$F$136-B631)),ABS('LUT Implementation'!$F$9:$F$136-B631),0)</f>
        <v>1</v>
      </c>
      <c r="D631" s="0" t="n">
        <f aca="false">INDEX('LUT Implementation'!$F$9:$F$136,C631)-INDEX('LUT Implementation'!$F$9:$F$136,C631+1)</f>
        <v>2627</v>
      </c>
      <c r="E631" s="0" t="n">
        <f aca="false">INDEX('LUT Implementation'!$C$9:$C$136,'Error plots'!C631)</f>
        <v>300</v>
      </c>
      <c r="F631" s="0" t="n">
        <f aca="false">TRUNC('LUT Implementation'!$C$4*(INDEX('LUT Implementation'!$F$9:$F$136,C631)-B631)/D631,0)</f>
        <v>-67</v>
      </c>
      <c r="G631" s="0" t="n">
        <f aca="false">E631+F631</f>
        <v>233</v>
      </c>
      <c r="H631" s="34" t="n">
        <f aca="false">Theory!$D$5/(SIN(RADIANS(Theory!$D$7*360*(('LUT Implementation'!$C$3*B631)/1000000000))))</f>
        <v>249.727760596513</v>
      </c>
      <c r="I631" s="43" t="n">
        <f aca="false">ABS(E631-H631)</f>
        <v>50.2722394034865</v>
      </c>
      <c r="J631" s="43" t="n">
        <f aca="false">ABS(G631-H631)</f>
        <v>16.7277605965135</v>
      </c>
    </row>
    <row r="632" customFormat="false" ht="15" hidden="false" customHeight="false" outlineLevel="0" collapsed="false">
      <c r="B632" s="0" t="n">
        <f aca="false">B631-50</f>
        <v>32550</v>
      </c>
      <c r="C632" s="15" t="n">
        <f aca="false" t="array" ref="C632:C632">MATCH(MIN(ABS('LUT Implementation'!$F$9:$F$136-B632)),ABS('LUT Implementation'!$F$9:$F$136-B632),0)</f>
        <v>1</v>
      </c>
      <c r="D632" s="0" t="n">
        <f aca="false">INDEX('LUT Implementation'!$F$9:$F$136,C632)-INDEX('LUT Implementation'!$F$9:$F$136,C632+1)</f>
        <v>2627</v>
      </c>
      <c r="E632" s="0" t="n">
        <f aca="false">INDEX('LUT Implementation'!$C$9:$C$136,'Error plots'!C632)</f>
        <v>300</v>
      </c>
      <c r="F632" s="0" t="n">
        <f aca="false">TRUNC('LUT Implementation'!$C$4*(INDEX('LUT Implementation'!$F$9:$F$136,C632)-B632)/D632,0)</f>
        <v>-66</v>
      </c>
      <c r="G632" s="0" t="n">
        <f aca="false">E632+F632</f>
        <v>234</v>
      </c>
      <c r="H632" s="34" t="n">
        <f aca="false">Theory!$D$5/(SIN(RADIANS(Theory!$D$7*360*(('LUT Implementation'!$C$3*B632)/1000000000))))</f>
        <v>250.107711392821</v>
      </c>
      <c r="I632" s="43" t="n">
        <f aca="false">ABS(E632-H632)</f>
        <v>49.8922886071793</v>
      </c>
      <c r="J632" s="43" t="n">
        <f aca="false">ABS(G632-H632)</f>
        <v>16.1077113928207</v>
      </c>
    </row>
    <row r="633" customFormat="false" ht="15" hidden="false" customHeight="false" outlineLevel="0" collapsed="false">
      <c r="B633" s="0" t="n">
        <f aca="false">B632-50</f>
        <v>32500</v>
      </c>
      <c r="C633" s="15" t="n">
        <f aca="false" t="array" ref="C633:C633">MATCH(MIN(ABS('LUT Implementation'!$F$9:$F$136-B633)),ABS('LUT Implementation'!$F$9:$F$136-B633),0)</f>
        <v>1</v>
      </c>
      <c r="D633" s="0" t="n">
        <f aca="false">INDEX('LUT Implementation'!$F$9:$F$136,C633)-INDEX('LUT Implementation'!$F$9:$F$136,C633+1)</f>
        <v>2627</v>
      </c>
      <c r="E633" s="0" t="n">
        <f aca="false">INDEX('LUT Implementation'!$C$9:$C$136,'Error plots'!C633)</f>
        <v>300</v>
      </c>
      <c r="F633" s="0" t="n">
        <f aca="false">TRUNC('LUT Implementation'!$C$4*(INDEX('LUT Implementation'!$F$9:$F$136,C633)-B633)/D633,0)</f>
        <v>-65</v>
      </c>
      <c r="G633" s="0" t="n">
        <f aca="false">E633+F633</f>
        <v>235</v>
      </c>
      <c r="H633" s="34" t="n">
        <f aca="false">Theory!$D$5/(SIN(RADIANS(Theory!$D$7*360*(('LUT Implementation'!$C$3*B633)/1000000000))))</f>
        <v>250.488836962956</v>
      </c>
      <c r="I633" s="43" t="n">
        <f aca="false">ABS(E633-H633)</f>
        <v>49.5111630370444</v>
      </c>
      <c r="J633" s="43" t="n">
        <f aca="false">ABS(G633-H633)</f>
        <v>15.4888369629556</v>
      </c>
    </row>
    <row r="634" customFormat="false" ht="15" hidden="false" customHeight="false" outlineLevel="0" collapsed="false">
      <c r="B634" s="0" t="n">
        <f aca="false">B633-50</f>
        <v>32450</v>
      </c>
      <c r="C634" s="15" t="n">
        <f aca="false" t="array" ref="C634:C634">MATCH(MIN(ABS('LUT Implementation'!$F$9:$F$136-B634)),ABS('LUT Implementation'!$F$9:$F$136-B634),0)</f>
        <v>1</v>
      </c>
      <c r="D634" s="0" t="n">
        <f aca="false">INDEX('LUT Implementation'!$F$9:$F$136,C634)-INDEX('LUT Implementation'!$F$9:$F$136,C634+1)</f>
        <v>2627</v>
      </c>
      <c r="E634" s="0" t="n">
        <f aca="false">INDEX('LUT Implementation'!$C$9:$C$136,'Error plots'!C634)</f>
        <v>300</v>
      </c>
      <c r="F634" s="0" t="n">
        <f aca="false">TRUNC('LUT Implementation'!$C$4*(INDEX('LUT Implementation'!$F$9:$F$136,C634)-B634)/D634,0)</f>
        <v>-65</v>
      </c>
      <c r="G634" s="0" t="n">
        <f aca="false">E634+F634</f>
        <v>235</v>
      </c>
      <c r="H634" s="34" t="n">
        <f aca="false">Theory!$D$5/(SIN(RADIANS(Theory!$D$7*360*(('LUT Implementation'!$C$3*B634)/1000000000))))</f>
        <v>250.871142736958</v>
      </c>
      <c r="I634" s="43" t="n">
        <f aca="false">ABS(E634-H634)</f>
        <v>49.1288572630416</v>
      </c>
      <c r="J634" s="43" t="n">
        <f aca="false">ABS(G634-H634)</f>
        <v>15.8711427369584</v>
      </c>
    </row>
    <row r="635" customFormat="false" ht="15" hidden="false" customHeight="false" outlineLevel="0" collapsed="false">
      <c r="B635" s="0" t="n">
        <f aca="false">B634-50</f>
        <v>32400</v>
      </c>
      <c r="C635" s="15" t="n">
        <f aca="false" t="array" ref="C635:C635">MATCH(MIN(ABS('LUT Implementation'!$F$9:$F$136-B635)),ABS('LUT Implementation'!$F$9:$F$136-B635),0)</f>
        <v>1</v>
      </c>
      <c r="D635" s="0" t="n">
        <f aca="false">INDEX('LUT Implementation'!$F$9:$F$136,C635)-INDEX('LUT Implementation'!$F$9:$F$136,C635+1)</f>
        <v>2627</v>
      </c>
      <c r="E635" s="0" t="n">
        <f aca="false">INDEX('LUT Implementation'!$C$9:$C$136,'Error plots'!C635)</f>
        <v>300</v>
      </c>
      <c r="F635" s="0" t="n">
        <f aca="false">TRUNC('LUT Implementation'!$C$4*(INDEX('LUT Implementation'!$F$9:$F$136,C635)-B635)/D635,0)</f>
        <v>-64</v>
      </c>
      <c r="G635" s="0" t="n">
        <f aca="false">E635+F635</f>
        <v>236</v>
      </c>
      <c r="H635" s="34" t="n">
        <f aca="false">Theory!$D$5/(SIN(RADIANS(Theory!$D$7*360*(('LUT Implementation'!$C$3*B635)/1000000000))))</f>
        <v>251.254634178389</v>
      </c>
      <c r="I635" s="43" t="n">
        <f aca="false">ABS(E635-H635)</f>
        <v>48.7453658216111</v>
      </c>
      <c r="J635" s="43" t="n">
        <f aca="false">ABS(G635-H635)</f>
        <v>15.2546341783889</v>
      </c>
    </row>
    <row r="636" customFormat="false" ht="15" hidden="false" customHeight="false" outlineLevel="0" collapsed="false">
      <c r="B636" s="0" t="n">
        <f aca="false">B635-50</f>
        <v>32350</v>
      </c>
      <c r="C636" s="15" t="n">
        <f aca="false" t="array" ref="C636:C636">MATCH(MIN(ABS('LUT Implementation'!$F$9:$F$136-B636)),ABS('LUT Implementation'!$F$9:$F$136-B636),0)</f>
        <v>1</v>
      </c>
      <c r="D636" s="0" t="n">
        <f aca="false">INDEX('LUT Implementation'!$F$9:$F$136,C636)-INDEX('LUT Implementation'!$F$9:$F$136,C636+1)</f>
        <v>2627</v>
      </c>
      <c r="E636" s="0" t="n">
        <f aca="false">INDEX('LUT Implementation'!$C$9:$C$136,'Error plots'!C636)</f>
        <v>300</v>
      </c>
      <c r="F636" s="0" t="n">
        <f aca="false">TRUNC('LUT Implementation'!$C$4*(INDEX('LUT Implementation'!$F$9:$F$136,C636)-B636)/D636,0)</f>
        <v>-63</v>
      </c>
      <c r="G636" s="0" t="n">
        <f aca="false">E636+F636</f>
        <v>237</v>
      </c>
      <c r="H636" s="34" t="n">
        <f aca="false">Theory!$D$5/(SIN(RADIANS(Theory!$D$7*360*(('LUT Implementation'!$C$3*B636)/1000000000))))</f>
        <v>251.639316784585</v>
      </c>
      <c r="I636" s="43" t="n">
        <f aca="false">ABS(E636-H636)</f>
        <v>48.3606832154153</v>
      </c>
      <c r="J636" s="43" t="n">
        <f aca="false">ABS(G636-H636)</f>
        <v>14.6393167845847</v>
      </c>
    </row>
    <row r="637" customFormat="false" ht="15" hidden="false" customHeight="false" outlineLevel="0" collapsed="false">
      <c r="B637" s="0" t="n">
        <f aca="false">B636-50</f>
        <v>32300</v>
      </c>
      <c r="C637" s="15" t="n">
        <f aca="false" t="array" ref="C637:C637">MATCH(MIN(ABS('LUT Implementation'!$F$9:$F$136-B637)),ABS('LUT Implementation'!$F$9:$F$136-B637),0)</f>
        <v>1</v>
      </c>
      <c r="D637" s="0" t="n">
        <f aca="false">INDEX('LUT Implementation'!$F$9:$F$136,C637)-INDEX('LUT Implementation'!$F$9:$F$136,C637+1)</f>
        <v>2627</v>
      </c>
      <c r="E637" s="0" t="n">
        <f aca="false">INDEX('LUT Implementation'!$C$9:$C$136,'Error plots'!C637)</f>
        <v>300</v>
      </c>
      <c r="F637" s="0" t="n">
        <f aca="false">TRUNC('LUT Implementation'!$C$4*(INDEX('LUT Implementation'!$F$9:$F$136,C637)-B637)/D637,0)</f>
        <v>-63</v>
      </c>
      <c r="G637" s="0" t="n">
        <f aca="false">E637+F637</f>
        <v>237</v>
      </c>
      <c r="H637" s="34" t="n">
        <f aca="false">Theory!$D$5/(SIN(RADIANS(Theory!$D$7*360*(('LUT Implementation'!$C$3*B637)/1000000000))))</f>
        <v>252.025196086924</v>
      </c>
      <c r="I637" s="43" t="n">
        <f aca="false">ABS(E637-H637)</f>
        <v>47.9748039130761</v>
      </c>
      <c r="J637" s="43" t="n">
        <f aca="false">ABS(G637-H637)</f>
        <v>15.0251960869239</v>
      </c>
    </row>
    <row r="638" customFormat="false" ht="15" hidden="false" customHeight="false" outlineLevel="0" collapsed="false">
      <c r="B638" s="0" t="n">
        <f aca="false">B637-50</f>
        <v>32250</v>
      </c>
      <c r="C638" s="15" t="n">
        <f aca="false" t="array" ref="C638:C638">MATCH(MIN(ABS('LUT Implementation'!$F$9:$F$136-B638)),ABS('LUT Implementation'!$F$9:$F$136-B638),0)</f>
        <v>1</v>
      </c>
      <c r="D638" s="0" t="n">
        <f aca="false">INDEX('LUT Implementation'!$F$9:$F$136,C638)-INDEX('LUT Implementation'!$F$9:$F$136,C638+1)</f>
        <v>2627</v>
      </c>
      <c r="E638" s="0" t="n">
        <f aca="false">INDEX('LUT Implementation'!$C$9:$C$136,'Error plots'!C638)</f>
        <v>300</v>
      </c>
      <c r="F638" s="0" t="n">
        <f aca="false">TRUNC('LUT Implementation'!$C$4*(INDEX('LUT Implementation'!$F$9:$F$136,C638)-B638)/D638,0)</f>
        <v>-62</v>
      </c>
      <c r="G638" s="0" t="n">
        <f aca="false">E638+F638</f>
        <v>238</v>
      </c>
      <c r="H638" s="34" t="n">
        <f aca="false">Theory!$D$5/(SIN(RADIANS(Theory!$D$7*360*(('LUT Implementation'!$C$3*B638)/1000000000))))</f>
        <v>252.412277651088</v>
      </c>
      <c r="I638" s="43" t="n">
        <f aca="false">ABS(E638-H638)</f>
        <v>47.5877223489122</v>
      </c>
      <c r="J638" s="43" t="n">
        <f aca="false">ABS(G638-H638)</f>
        <v>14.4122776510878</v>
      </c>
    </row>
    <row r="639" customFormat="false" ht="15" hidden="false" customHeight="false" outlineLevel="0" collapsed="false">
      <c r="B639" s="0" t="n">
        <f aca="false">B638-50</f>
        <v>32200</v>
      </c>
      <c r="C639" s="15" t="n">
        <f aca="false" t="array" ref="C639:C639">MATCH(MIN(ABS('LUT Implementation'!$F$9:$F$136-B639)),ABS('LUT Implementation'!$F$9:$F$136-B639),0)</f>
        <v>1</v>
      </c>
      <c r="D639" s="0" t="n">
        <f aca="false">INDEX('LUT Implementation'!$F$9:$F$136,C639)-INDEX('LUT Implementation'!$F$9:$F$136,C639+1)</f>
        <v>2627</v>
      </c>
      <c r="E639" s="0" t="n">
        <f aca="false">INDEX('LUT Implementation'!$C$9:$C$136,'Error plots'!C639)</f>
        <v>300</v>
      </c>
      <c r="F639" s="0" t="n">
        <f aca="false">TRUNC('LUT Implementation'!$C$4*(INDEX('LUT Implementation'!$F$9:$F$136,C639)-B639)/D639,0)</f>
        <v>-62</v>
      </c>
      <c r="G639" s="0" t="n">
        <f aca="false">E639+F639</f>
        <v>238</v>
      </c>
      <c r="H639" s="34" t="n">
        <f aca="false">Theory!$D$5/(SIN(RADIANS(Theory!$D$7*360*(('LUT Implementation'!$C$3*B639)/1000000000))))</f>
        <v>252.800567077328</v>
      </c>
      <c r="I639" s="43" t="n">
        <f aca="false">ABS(E639-H639)</f>
        <v>47.1994329226722</v>
      </c>
      <c r="J639" s="43" t="n">
        <f aca="false">ABS(G639-H639)</f>
        <v>14.8005670773278</v>
      </c>
    </row>
    <row r="640" customFormat="false" ht="15" hidden="false" customHeight="false" outlineLevel="0" collapsed="false">
      <c r="B640" s="0" t="n">
        <f aca="false">B639-50</f>
        <v>32150</v>
      </c>
      <c r="C640" s="15" t="n">
        <f aca="false" t="array" ref="C640:C640">MATCH(MIN(ABS('LUT Implementation'!$F$9:$F$136-B640)),ABS('LUT Implementation'!$F$9:$F$136-B640),0)</f>
        <v>1</v>
      </c>
      <c r="D640" s="0" t="n">
        <f aca="false">INDEX('LUT Implementation'!$F$9:$F$136,C640)-INDEX('LUT Implementation'!$F$9:$F$136,C640+1)</f>
        <v>2627</v>
      </c>
      <c r="E640" s="0" t="n">
        <f aca="false">INDEX('LUT Implementation'!$C$9:$C$136,'Error plots'!C640)</f>
        <v>300</v>
      </c>
      <c r="F640" s="0" t="n">
        <f aca="false">TRUNC('LUT Implementation'!$C$4*(INDEX('LUT Implementation'!$F$9:$F$136,C640)-B640)/D640,0)</f>
        <v>-61</v>
      </c>
      <c r="G640" s="0" t="n">
        <f aca="false">E640+F640</f>
        <v>239</v>
      </c>
      <c r="H640" s="34" t="n">
        <f aca="false">Theory!$D$5/(SIN(RADIANS(Theory!$D$7*360*(('LUT Implementation'!$C$3*B640)/1000000000))))</f>
        <v>253.190070000734</v>
      </c>
      <c r="I640" s="43" t="n">
        <f aca="false">ABS(E640-H640)</f>
        <v>46.8099299992659</v>
      </c>
      <c r="J640" s="43" t="n">
        <f aca="false">ABS(G640-H640)</f>
        <v>14.1900700007342</v>
      </c>
    </row>
    <row r="641" customFormat="false" ht="15" hidden="false" customHeight="false" outlineLevel="0" collapsed="false">
      <c r="B641" s="0" t="n">
        <f aca="false">B640-50</f>
        <v>32100</v>
      </c>
      <c r="C641" s="15" t="n">
        <f aca="false" t="array" ref="C641:C641">MATCH(MIN(ABS('LUT Implementation'!$F$9:$F$136-B641)),ABS('LUT Implementation'!$F$9:$F$136-B641),0)</f>
        <v>1</v>
      </c>
      <c r="D641" s="0" t="n">
        <f aca="false">INDEX('LUT Implementation'!$F$9:$F$136,C641)-INDEX('LUT Implementation'!$F$9:$F$136,C641+1)</f>
        <v>2627</v>
      </c>
      <c r="E641" s="0" t="n">
        <f aca="false">INDEX('LUT Implementation'!$C$9:$C$136,'Error plots'!C641)</f>
        <v>300</v>
      </c>
      <c r="F641" s="0" t="n">
        <f aca="false">TRUNC('LUT Implementation'!$C$4*(INDEX('LUT Implementation'!$F$9:$F$136,C641)-B641)/D641,0)</f>
        <v>-60</v>
      </c>
      <c r="G641" s="0" t="n">
        <f aca="false">E641+F641</f>
        <v>240</v>
      </c>
      <c r="H641" s="34" t="n">
        <f aca="false">Theory!$D$5/(SIN(RADIANS(Theory!$D$7*360*(('LUT Implementation'!$C$3*B641)/1000000000))))</f>
        <v>253.580792091507</v>
      </c>
      <c r="I641" s="43" t="n">
        <f aca="false">ABS(E641-H641)</f>
        <v>46.4192079084927</v>
      </c>
      <c r="J641" s="43" t="n">
        <f aca="false">ABS(G641-H641)</f>
        <v>13.5807920915073</v>
      </c>
    </row>
    <row r="642" customFormat="false" ht="15" hidden="false" customHeight="false" outlineLevel="0" collapsed="false">
      <c r="B642" s="0" t="n">
        <f aca="false">B641-50</f>
        <v>32050</v>
      </c>
      <c r="C642" s="15" t="n">
        <f aca="false" t="array" ref="C642:C642">MATCH(MIN(ABS('LUT Implementation'!$F$9:$F$136-B642)),ABS('LUT Implementation'!$F$9:$F$136-B642),0)</f>
        <v>1</v>
      </c>
      <c r="D642" s="0" t="n">
        <f aca="false">INDEX('LUT Implementation'!$F$9:$F$136,C642)-INDEX('LUT Implementation'!$F$9:$F$136,C642+1)</f>
        <v>2627</v>
      </c>
      <c r="E642" s="0" t="n">
        <f aca="false">INDEX('LUT Implementation'!$C$9:$C$136,'Error plots'!C642)</f>
        <v>300</v>
      </c>
      <c r="F642" s="0" t="n">
        <f aca="false">TRUNC('LUT Implementation'!$C$4*(INDEX('LUT Implementation'!$F$9:$F$136,C642)-B642)/D642,0)</f>
        <v>-60</v>
      </c>
      <c r="G642" s="0" t="n">
        <f aca="false">E642+F642</f>
        <v>240</v>
      </c>
      <c r="H642" s="34" t="n">
        <f aca="false">Theory!$D$5/(SIN(RADIANS(Theory!$D$7*360*(('LUT Implementation'!$C$3*B642)/1000000000))))</f>
        <v>253.972739055232</v>
      </c>
      <c r="I642" s="43" t="n">
        <f aca="false">ABS(E642-H642)</f>
        <v>46.0272609447682</v>
      </c>
      <c r="J642" s="43" t="n">
        <f aca="false">ABS(G642-H642)</f>
        <v>13.9727390552318</v>
      </c>
    </row>
    <row r="643" customFormat="false" ht="15" hidden="false" customHeight="false" outlineLevel="0" collapsed="false">
      <c r="B643" s="0" t="n">
        <f aca="false">B642-50</f>
        <v>32000</v>
      </c>
      <c r="C643" s="15" t="n">
        <f aca="false" t="array" ref="C643:C643">MATCH(MIN(ABS('LUT Implementation'!$F$9:$F$136-B643)),ABS('LUT Implementation'!$F$9:$F$136-B643),0)</f>
        <v>1</v>
      </c>
      <c r="D643" s="0" t="n">
        <f aca="false">INDEX('LUT Implementation'!$F$9:$F$136,C643)-INDEX('LUT Implementation'!$F$9:$F$136,C643+1)</f>
        <v>2627</v>
      </c>
      <c r="E643" s="0" t="n">
        <f aca="false">INDEX('LUT Implementation'!$C$9:$C$136,'Error plots'!C643)</f>
        <v>300</v>
      </c>
      <c r="F643" s="0" t="n">
        <f aca="false">TRUNC('LUT Implementation'!$C$4*(INDEX('LUT Implementation'!$F$9:$F$136,C643)-B643)/D643,0)</f>
        <v>-59</v>
      </c>
      <c r="G643" s="0" t="n">
        <f aca="false">E643+F643</f>
        <v>241</v>
      </c>
      <c r="H643" s="34" t="n">
        <f aca="false">Theory!$D$5/(SIN(RADIANS(Theory!$D$7*360*(('LUT Implementation'!$C$3*B643)/1000000000))))</f>
        <v>254.365916633152</v>
      </c>
      <c r="I643" s="43" t="n">
        <f aca="false">ABS(E643-H643)</f>
        <v>45.6340833668477</v>
      </c>
      <c r="J643" s="43" t="n">
        <f aca="false">ABS(G643-H643)</f>
        <v>13.3659166331523</v>
      </c>
    </row>
    <row r="644" customFormat="false" ht="15" hidden="false" customHeight="false" outlineLevel="0" collapsed="false">
      <c r="B644" s="0" t="n">
        <f aca="false">B643-50</f>
        <v>31950</v>
      </c>
      <c r="C644" s="15" t="n">
        <f aca="false" t="array" ref="C644:C644">MATCH(MIN(ABS('LUT Implementation'!$F$9:$F$136-B644)),ABS('LUT Implementation'!$F$9:$F$136-B644),0)</f>
        <v>1</v>
      </c>
      <c r="D644" s="0" t="n">
        <f aca="false">INDEX('LUT Implementation'!$F$9:$F$136,C644)-INDEX('LUT Implementation'!$F$9:$F$136,C644+1)</f>
        <v>2627</v>
      </c>
      <c r="E644" s="0" t="n">
        <f aca="false">INDEX('LUT Implementation'!$C$9:$C$136,'Error plots'!C644)</f>
        <v>300</v>
      </c>
      <c r="F644" s="0" t="n">
        <f aca="false">TRUNC('LUT Implementation'!$C$4*(INDEX('LUT Implementation'!$F$9:$F$136,C644)-B644)/D644,0)</f>
        <v>-59</v>
      </c>
      <c r="G644" s="0" t="n">
        <f aca="false">E644+F644</f>
        <v>241</v>
      </c>
      <c r="H644" s="34" t="n">
        <f aca="false">Theory!$D$5/(SIN(RADIANS(Theory!$D$7*360*(('LUT Implementation'!$C$3*B644)/1000000000))))</f>
        <v>254.760330602453</v>
      </c>
      <c r="I644" s="43" t="n">
        <f aca="false">ABS(E644-H644)</f>
        <v>45.2396693975467</v>
      </c>
      <c r="J644" s="43" t="n">
        <f aca="false">ABS(G644-H644)</f>
        <v>13.7603306024533</v>
      </c>
    </row>
    <row r="645" customFormat="false" ht="15" hidden="false" customHeight="false" outlineLevel="0" collapsed="false">
      <c r="B645" s="0" t="n">
        <f aca="false">B644-50</f>
        <v>31900</v>
      </c>
      <c r="C645" s="15" t="n">
        <f aca="false" t="array" ref="C645:C645">MATCH(MIN(ABS('LUT Implementation'!$F$9:$F$136-B645)),ABS('LUT Implementation'!$F$9:$F$136-B645),0)</f>
        <v>1</v>
      </c>
      <c r="D645" s="0" t="n">
        <f aca="false">INDEX('LUT Implementation'!$F$9:$F$136,C645)-INDEX('LUT Implementation'!$F$9:$F$136,C645+1)</f>
        <v>2627</v>
      </c>
      <c r="E645" s="0" t="n">
        <f aca="false">INDEX('LUT Implementation'!$C$9:$C$136,'Error plots'!C645)</f>
        <v>300</v>
      </c>
      <c r="F645" s="0" t="n">
        <f aca="false">TRUNC('LUT Implementation'!$C$4*(INDEX('LUT Implementation'!$F$9:$F$136,C645)-B645)/D645,0)</f>
        <v>-58</v>
      </c>
      <c r="G645" s="0" t="n">
        <f aca="false">E645+F645</f>
        <v>242</v>
      </c>
      <c r="H645" s="34" t="n">
        <f aca="false">Theory!$D$5/(SIN(RADIANS(Theory!$D$7*360*(('LUT Implementation'!$C$3*B645)/1000000000))))</f>
        <v>255.15598677654</v>
      </c>
      <c r="I645" s="43" t="n">
        <f aca="false">ABS(E645-H645)</f>
        <v>44.8440132234596</v>
      </c>
      <c r="J645" s="43" t="n">
        <f aca="false">ABS(G645-H645)</f>
        <v>13.1559867765404</v>
      </c>
    </row>
    <row r="646" customFormat="false" ht="15" hidden="false" customHeight="false" outlineLevel="0" collapsed="false">
      <c r="B646" s="0" t="n">
        <f aca="false">B645-50</f>
        <v>31850</v>
      </c>
      <c r="C646" s="15" t="n">
        <f aca="false" t="array" ref="C646:C646">MATCH(MIN(ABS('LUT Implementation'!$F$9:$F$136-B646)),ABS('LUT Implementation'!$F$9:$F$136-B646),0)</f>
        <v>1</v>
      </c>
      <c r="D646" s="0" t="n">
        <f aca="false">INDEX('LUT Implementation'!$F$9:$F$136,C646)-INDEX('LUT Implementation'!$F$9:$F$136,C646+1)</f>
        <v>2627</v>
      </c>
      <c r="E646" s="0" t="n">
        <f aca="false">INDEX('LUT Implementation'!$C$9:$C$136,'Error plots'!C646)</f>
        <v>300</v>
      </c>
      <c r="F646" s="0" t="n">
        <f aca="false">TRUNC('LUT Implementation'!$C$4*(INDEX('LUT Implementation'!$F$9:$F$136,C646)-B646)/D646,0)</f>
        <v>-57</v>
      </c>
      <c r="G646" s="0" t="n">
        <f aca="false">E646+F646</f>
        <v>243</v>
      </c>
      <c r="H646" s="34" t="n">
        <f aca="false">Theory!$D$5/(SIN(RADIANS(Theory!$D$7*360*(('LUT Implementation'!$C$3*B646)/1000000000))))</f>
        <v>255.552891005324</v>
      </c>
      <c r="I646" s="43" t="n">
        <f aca="false">ABS(E646-H646)</f>
        <v>44.4471089946756</v>
      </c>
      <c r="J646" s="43" t="n">
        <f aca="false">ABS(G646-H646)</f>
        <v>12.5528910053244</v>
      </c>
    </row>
    <row r="647" customFormat="false" ht="15" hidden="false" customHeight="false" outlineLevel="0" collapsed="false">
      <c r="B647" s="0" t="n">
        <f aca="false">B646-50</f>
        <v>31800</v>
      </c>
      <c r="C647" s="15" t="n">
        <f aca="false" t="array" ref="C647:C647">MATCH(MIN(ABS('LUT Implementation'!$F$9:$F$136-B647)),ABS('LUT Implementation'!$F$9:$F$136-B647),0)</f>
        <v>1</v>
      </c>
      <c r="D647" s="0" t="n">
        <f aca="false">INDEX('LUT Implementation'!$F$9:$F$136,C647)-INDEX('LUT Implementation'!$F$9:$F$136,C647+1)</f>
        <v>2627</v>
      </c>
      <c r="E647" s="0" t="n">
        <f aca="false">INDEX('LUT Implementation'!$C$9:$C$136,'Error plots'!C647)</f>
        <v>300</v>
      </c>
      <c r="F647" s="0" t="n">
        <f aca="false">TRUNC('LUT Implementation'!$C$4*(INDEX('LUT Implementation'!$F$9:$F$136,C647)-B647)/D647,0)</f>
        <v>-57</v>
      </c>
      <c r="G647" s="0" t="n">
        <f aca="false">E647+F647</f>
        <v>243</v>
      </c>
      <c r="H647" s="34" t="n">
        <f aca="false">Theory!$D$5/(SIN(RADIANS(Theory!$D$7*360*(('LUT Implementation'!$C$3*B647)/1000000000))))</f>
        <v>255.951049175509</v>
      </c>
      <c r="I647" s="43" t="n">
        <f aca="false">ABS(E647-H647)</f>
        <v>44.048950824491</v>
      </c>
      <c r="J647" s="43" t="n">
        <f aca="false">ABS(G647-H647)</f>
        <v>12.951049175509</v>
      </c>
    </row>
    <row r="648" customFormat="false" ht="15" hidden="false" customHeight="false" outlineLevel="0" collapsed="false">
      <c r="B648" s="0" t="n">
        <f aca="false">B647-50</f>
        <v>31750</v>
      </c>
      <c r="C648" s="15" t="n">
        <f aca="false" t="array" ref="C648:C648">MATCH(MIN(ABS('LUT Implementation'!$F$9:$F$136-B648)),ABS('LUT Implementation'!$F$9:$F$136-B648),0)</f>
        <v>1</v>
      </c>
      <c r="D648" s="0" t="n">
        <f aca="false">INDEX('LUT Implementation'!$F$9:$F$136,C648)-INDEX('LUT Implementation'!$F$9:$F$136,C648+1)</f>
        <v>2627</v>
      </c>
      <c r="E648" s="0" t="n">
        <f aca="false">INDEX('LUT Implementation'!$C$9:$C$136,'Error plots'!C648)</f>
        <v>300</v>
      </c>
      <c r="F648" s="0" t="n">
        <f aca="false">TRUNC('LUT Implementation'!$C$4*(INDEX('LUT Implementation'!$F$9:$F$136,C648)-B648)/D648,0)</f>
        <v>-56</v>
      </c>
      <c r="G648" s="0" t="n">
        <f aca="false">E648+F648</f>
        <v>244</v>
      </c>
      <c r="H648" s="34" t="n">
        <f aca="false">Theory!$D$5/(SIN(RADIANS(Theory!$D$7*360*(('LUT Implementation'!$C$3*B648)/1000000000))))</f>
        <v>256.35046721088</v>
      </c>
      <c r="I648" s="43" t="n">
        <f aca="false">ABS(E648-H648)</f>
        <v>43.6495327891205</v>
      </c>
      <c r="J648" s="43" t="n">
        <f aca="false">ABS(G648-H648)</f>
        <v>12.3504672108795</v>
      </c>
    </row>
    <row r="649" customFormat="false" ht="15" hidden="false" customHeight="false" outlineLevel="0" collapsed="false">
      <c r="B649" s="0" t="n">
        <f aca="false">B648-50</f>
        <v>31700</v>
      </c>
      <c r="C649" s="15" t="n">
        <f aca="false" t="array" ref="C649:C649">MATCH(MIN(ABS('LUT Implementation'!$F$9:$F$136-B649)),ABS('LUT Implementation'!$F$9:$F$136-B649),0)</f>
        <v>1</v>
      </c>
      <c r="D649" s="0" t="n">
        <f aca="false">INDEX('LUT Implementation'!$F$9:$F$136,C649)-INDEX('LUT Implementation'!$F$9:$F$136,C649+1)</f>
        <v>2627</v>
      </c>
      <c r="E649" s="0" t="n">
        <f aca="false">INDEX('LUT Implementation'!$C$9:$C$136,'Error plots'!C649)</f>
        <v>300</v>
      </c>
      <c r="F649" s="0" t="n">
        <f aca="false">TRUNC('LUT Implementation'!$C$4*(INDEX('LUT Implementation'!$F$9:$F$136,C649)-B649)/D649,0)</f>
        <v>-56</v>
      </c>
      <c r="G649" s="0" t="n">
        <f aca="false">E649+F649</f>
        <v>244</v>
      </c>
      <c r="H649" s="34" t="n">
        <f aca="false">Theory!$D$5/(SIN(RADIANS(Theory!$D$7*360*(('LUT Implementation'!$C$3*B649)/1000000000))))</f>
        <v>256.751151072596</v>
      </c>
      <c r="I649" s="43" t="n">
        <f aca="false">ABS(E649-H649)</f>
        <v>43.2488489274036</v>
      </c>
      <c r="J649" s="43" t="n">
        <f aca="false">ABS(G649-H649)</f>
        <v>12.7511510725964</v>
      </c>
    </row>
    <row r="650" customFormat="false" ht="15" hidden="false" customHeight="false" outlineLevel="0" collapsed="false">
      <c r="B650" s="0" t="n">
        <f aca="false">B649-50</f>
        <v>31650</v>
      </c>
      <c r="C650" s="15" t="n">
        <f aca="false" t="array" ref="C650:C650">MATCH(MIN(ABS('LUT Implementation'!$F$9:$F$136-B650)),ABS('LUT Implementation'!$F$9:$F$136-B650),0)</f>
        <v>1</v>
      </c>
      <c r="D650" s="0" t="n">
        <f aca="false">INDEX('LUT Implementation'!$F$9:$F$136,C650)-INDEX('LUT Implementation'!$F$9:$F$136,C650+1)</f>
        <v>2627</v>
      </c>
      <c r="E650" s="0" t="n">
        <f aca="false">INDEX('LUT Implementation'!$C$9:$C$136,'Error plots'!C650)</f>
        <v>300</v>
      </c>
      <c r="F650" s="0" t="n">
        <f aca="false">TRUNC('LUT Implementation'!$C$4*(INDEX('LUT Implementation'!$F$9:$F$136,C650)-B650)/D650,0)</f>
        <v>-55</v>
      </c>
      <c r="G650" s="0" t="n">
        <f aca="false">E650+F650</f>
        <v>245</v>
      </c>
      <c r="H650" s="34" t="n">
        <f aca="false">Theory!$D$5/(SIN(RADIANS(Theory!$D$7*360*(('LUT Implementation'!$C$3*B650)/1000000000))))</f>
        <v>257.15310675949</v>
      </c>
      <c r="I650" s="43" t="n">
        <f aca="false">ABS(E650-H650)</f>
        <v>42.8468932405104</v>
      </c>
      <c r="J650" s="43" t="n">
        <f aca="false">ABS(G650-H650)</f>
        <v>12.1531067594896</v>
      </c>
    </row>
    <row r="651" customFormat="false" ht="15" hidden="false" customHeight="false" outlineLevel="0" collapsed="false">
      <c r="B651" s="0" t="n">
        <f aca="false">B650-50</f>
        <v>31600</v>
      </c>
      <c r="C651" s="15" t="n">
        <f aca="false" t="array" ref="C651:C651">MATCH(MIN(ABS('LUT Implementation'!$F$9:$F$136-B651)),ABS('LUT Implementation'!$F$9:$F$136-B651),0)</f>
        <v>1</v>
      </c>
      <c r="D651" s="0" t="n">
        <f aca="false">INDEX('LUT Implementation'!$F$9:$F$136,C651)-INDEX('LUT Implementation'!$F$9:$F$136,C651+1)</f>
        <v>2627</v>
      </c>
      <c r="E651" s="0" t="n">
        <f aca="false">INDEX('LUT Implementation'!$C$9:$C$136,'Error plots'!C651)</f>
        <v>300</v>
      </c>
      <c r="F651" s="0" t="n">
        <f aca="false">TRUNC('LUT Implementation'!$C$4*(INDEX('LUT Implementation'!$F$9:$F$136,C651)-B651)/D651,0)</f>
        <v>-54</v>
      </c>
      <c r="G651" s="0" t="n">
        <f aca="false">E651+F651</f>
        <v>246</v>
      </c>
      <c r="H651" s="34" t="n">
        <f aca="false">Theory!$D$5/(SIN(RADIANS(Theory!$D$7*360*(('LUT Implementation'!$C$3*B651)/1000000000))))</f>
        <v>257.556340308357</v>
      </c>
      <c r="I651" s="43" t="n">
        <f aca="false">ABS(E651-H651)</f>
        <v>42.443659691643</v>
      </c>
      <c r="J651" s="43" t="n">
        <f aca="false">ABS(G651-H651)</f>
        <v>11.556340308357</v>
      </c>
    </row>
    <row r="652" customFormat="false" ht="15" hidden="false" customHeight="false" outlineLevel="0" collapsed="false">
      <c r="B652" s="0" t="n">
        <f aca="false">B651-50</f>
        <v>31550</v>
      </c>
      <c r="C652" s="15" t="n">
        <f aca="false" t="array" ref="C652:C652">MATCH(MIN(ABS('LUT Implementation'!$F$9:$F$136-B652)),ABS('LUT Implementation'!$F$9:$F$136-B652),0)</f>
        <v>1</v>
      </c>
      <c r="D652" s="0" t="n">
        <f aca="false">INDEX('LUT Implementation'!$F$9:$F$136,C652)-INDEX('LUT Implementation'!$F$9:$F$136,C652+1)</f>
        <v>2627</v>
      </c>
      <c r="E652" s="0" t="n">
        <f aca="false">INDEX('LUT Implementation'!$C$9:$C$136,'Error plots'!C652)</f>
        <v>300</v>
      </c>
      <c r="F652" s="0" t="n">
        <f aca="false">TRUNC('LUT Implementation'!$C$4*(INDEX('LUT Implementation'!$F$9:$F$136,C652)-B652)/D652,0)</f>
        <v>-54</v>
      </c>
      <c r="G652" s="0" t="n">
        <f aca="false">E652+F652</f>
        <v>246</v>
      </c>
      <c r="H652" s="34" t="n">
        <f aca="false">Theory!$D$5/(SIN(RADIANS(Theory!$D$7*360*(('LUT Implementation'!$C$3*B652)/1000000000))))</f>
        <v>257.960857794265</v>
      </c>
      <c r="I652" s="43" t="n">
        <f aca="false">ABS(E652-H652)</f>
        <v>42.039142205735</v>
      </c>
      <c r="J652" s="43" t="n">
        <f aca="false">ABS(G652-H652)</f>
        <v>11.960857794265</v>
      </c>
    </row>
    <row r="653" customFormat="false" ht="15" hidden="false" customHeight="false" outlineLevel="0" collapsed="false">
      <c r="B653" s="0" t="n">
        <f aca="false">B652-50</f>
        <v>31500</v>
      </c>
      <c r="C653" s="15" t="n">
        <f aca="false" t="array" ref="C653:C653">MATCH(MIN(ABS('LUT Implementation'!$F$9:$F$136-B653)),ABS('LUT Implementation'!$F$9:$F$136-B653),0)</f>
        <v>1</v>
      </c>
      <c r="D653" s="0" t="n">
        <f aca="false">INDEX('LUT Implementation'!$F$9:$F$136,C653)-INDEX('LUT Implementation'!$F$9:$F$136,C653+1)</f>
        <v>2627</v>
      </c>
      <c r="E653" s="0" t="n">
        <f aca="false">INDEX('LUT Implementation'!$C$9:$C$136,'Error plots'!C653)</f>
        <v>300</v>
      </c>
      <c r="F653" s="0" t="n">
        <f aca="false">TRUNC('LUT Implementation'!$C$4*(INDEX('LUT Implementation'!$F$9:$F$136,C653)-B653)/D653,0)</f>
        <v>-53</v>
      </c>
      <c r="G653" s="0" t="n">
        <f aca="false">E653+F653</f>
        <v>247</v>
      </c>
      <c r="H653" s="34" t="n">
        <f aca="false">Theory!$D$5/(SIN(RADIANS(Theory!$D$7*360*(('LUT Implementation'!$C$3*B653)/1000000000))))</f>
        <v>258.366665330853</v>
      </c>
      <c r="I653" s="43" t="n">
        <f aca="false">ABS(E653-H653)</f>
        <v>41.6333346691472</v>
      </c>
      <c r="J653" s="43" t="n">
        <f aca="false">ABS(G653-H653)</f>
        <v>11.3666653308528</v>
      </c>
    </row>
    <row r="654" customFormat="false" ht="15" hidden="false" customHeight="false" outlineLevel="0" collapsed="false">
      <c r="B654" s="0" t="n">
        <f aca="false">B653-50</f>
        <v>31450</v>
      </c>
      <c r="C654" s="15" t="n">
        <f aca="false" t="array" ref="C654:C654">MATCH(MIN(ABS('LUT Implementation'!$F$9:$F$136-B654)),ABS('LUT Implementation'!$F$9:$F$136-B654),0)</f>
        <v>1</v>
      </c>
      <c r="D654" s="0" t="n">
        <f aca="false">INDEX('LUT Implementation'!$F$9:$F$136,C654)-INDEX('LUT Implementation'!$F$9:$F$136,C654+1)</f>
        <v>2627</v>
      </c>
      <c r="E654" s="0" t="n">
        <f aca="false">INDEX('LUT Implementation'!$C$9:$C$136,'Error plots'!C654)</f>
        <v>300</v>
      </c>
      <c r="F654" s="0" t="n">
        <f aca="false">TRUNC('LUT Implementation'!$C$4*(INDEX('LUT Implementation'!$F$9:$F$136,C654)-B654)/D654,0)</f>
        <v>-53</v>
      </c>
      <c r="G654" s="0" t="n">
        <f aca="false">E654+F654</f>
        <v>247</v>
      </c>
      <c r="H654" s="34" t="n">
        <f aca="false">Theory!$D$5/(SIN(RADIANS(Theory!$D$7*360*(('LUT Implementation'!$C$3*B654)/1000000000))))</f>
        <v>258.773769070638</v>
      </c>
      <c r="I654" s="43" t="n">
        <f aca="false">ABS(E654-H654)</f>
        <v>41.2262309293618</v>
      </c>
      <c r="J654" s="43" t="n">
        <f aca="false">ABS(G654-H654)</f>
        <v>11.7737690706383</v>
      </c>
    </row>
    <row r="655" customFormat="false" ht="15" hidden="false" customHeight="false" outlineLevel="0" collapsed="false">
      <c r="B655" s="0" t="n">
        <f aca="false">B654-50</f>
        <v>31400</v>
      </c>
      <c r="C655" s="15" t="n">
        <f aca="false" t="array" ref="C655:C655">MATCH(MIN(ABS('LUT Implementation'!$F$9:$F$136-B655)),ABS('LUT Implementation'!$F$9:$F$136-B655),0)</f>
        <v>1</v>
      </c>
      <c r="D655" s="0" t="n">
        <f aca="false">INDEX('LUT Implementation'!$F$9:$F$136,C655)-INDEX('LUT Implementation'!$F$9:$F$136,C655+1)</f>
        <v>2627</v>
      </c>
      <c r="E655" s="0" t="n">
        <f aca="false">INDEX('LUT Implementation'!$C$9:$C$136,'Error plots'!C655)</f>
        <v>300</v>
      </c>
      <c r="F655" s="0" t="n">
        <f aca="false">TRUNC('LUT Implementation'!$C$4*(INDEX('LUT Implementation'!$F$9:$F$136,C655)-B655)/D655,0)</f>
        <v>-52</v>
      </c>
      <c r="G655" s="0" t="n">
        <f aca="false">E655+F655</f>
        <v>248</v>
      </c>
      <c r="H655" s="34" t="n">
        <f aca="false">Theory!$D$5/(SIN(RADIANS(Theory!$D$7*360*(('LUT Implementation'!$C$3*B655)/1000000000))))</f>
        <v>259.182175205328</v>
      </c>
      <c r="I655" s="43" t="n">
        <f aca="false">ABS(E655-H655)</f>
        <v>40.8178247946719</v>
      </c>
      <c r="J655" s="43" t="n">
        <f aca="false">ABS(G655-H655)</f>
        <v>11.1821752053281</v>
      </c>
    </row>
    <row r="656" customFormat="false" ht="15" hidden="false" customHeight="false" outlineLevel="0" collapsed="false">
      <c r="B656" s="0" t="n">
        <f aca="false">B655-50</f>
        <v>31350</v>
      </c>
      <c r="C656" s="15" t="n">
        <f aca="false" t="array" ref="C656:C656">MATCH(MIN(ABS('LUT Implementation'!$F$9:$F$136-B656)),ABS('LUT Implementation'!$F$9:$F$136-B656),0)</f>
        <v>1</v>
      </c>
      <c r="D656" s="0" t="n">
        <f aca="false">INDEX('LUT Implementation'!$F$9:$F$136,C656)-INDEX('LUT Implementation'!$F$9:$F$136,C656+1)</f>
        <v>2627</v>
      </c>
      <c r="E656" s="0" t="n">
        <f aca="false">INDEX('LUT Implementation'!$C$9:$C$136,'Error plots'!C656)</f>
        <v>300</v>
      </c>
      <c r="F656" s="0" t="n">
        <f aca="false">TRUNC('LUT Implementation'!$C$4*(INDEX('LUT Implementation'!$F$9:$F$136,C656)-B656)/D656,0)</f>
        <v>-51</v>
      </c>
      <c r="G656" s="0" t="n">
        <f aca="false">E656+F656</f>
        <v>249</v>
      </c>
      <c r="H656" s="34" t="n">
        <f aca="false">Theory!$D$5/(SIN(RADIANS(Theory!$D$7*360*(('LUT Implementation'!$C$3*B656)/1000000000))))</f>
        <v>259.59188996613</v>
      </c>
      <c r="I656" s="43" t="n">
        <f aca="false">ABS(E656-H656)</f>
        <v>40.4081100338701</v>
      </c>
      <c r="J656" s="43" t="n">
        <f aca="false">ABS(G656-H656)</f>
        <v>10.5918899661299</v>
      </c>
    </row>
    <row r="657" customFormat="false" ht="15" hidden="false" customHeight="false" outlineLevel="0" collapsed="false">
      <c r="B657" s="0" t="n">
        <f aca="false">B656-50</f>
        <v>31300</v>
      </c>
      <c r="C657" s="15" t="n">
        <f aca="false" t="array" ref="C657:C657">MATCH(MIN(ABS('LUT Implementation'!$F$9:$F$136-B657)),ABS('LUT Implementation'!$F$9:$F$136-B657),0)</f>
        <v>1</v>
      </c>
      <c r="D657" s="0" t="n">
        <f aca="false">INDEX('LUT Implementation'!$F$9:$F$136,C657)-INDEX('LUT Implementation'!$F$9:$F$136,C657+1)</f>
        <v>2627</v>
      </c>
      <c r="E657" s="0" t="n">
        <f aca="false">INDEX('LUT Implementation'!$C$9:$C$136,'Error plots'!C657)</f>
        <v>300</v>
      </c>
      <c r="F657" s="0" t="n">
        <f aca="false">TRUNC('LUT Implementation'!$C$4*(INDEX('LUT Implementation'!$F$9:$F$136,C657)-B657)/D657,0)</f>
        <v>-51</v>
      </c>
      <c r="G657" s="0" t="n">
        <f aca="false">E657+F657</f>
        <v>249</v>
      </c>
      <c r="H657" s="34" t="n">
        <f aca="false">Theory!$D$5/(SIN(RADIANS(Theory!$D$7*360*(('LUT Implementation'!$C$3*B657)/1000000000))))</f>
        <v>260.002919624068</v>
      </c>
      <c r="I657" s="43" t="n">
        <f aca="false">ABS(E657-H657)</f>
        <v>39.997080375932</v>
      </c>
      <c r="J657" s="43" t="n">
        <f aca="false">ABS(G657-H657)</f>
        <v>11.002919624068</v>
      </c>
    </row>
    <row r="658" customFormat="false" ht="15" hidden="false" customHeight="false" outlineLevel="0" collapsed="false">
      <c r="B658" s="0" t="n">
        <f aca="false">B657-50</f>
        <v>31250</v>
      </c>
      <c r="C658" s="15" t="n">
        <f aca="false" t="array" ref="C658:C658">MATCH(MIN(ABS('LUT Implementation'!$F$9:$F$136-B658)),ABS('LUT Implementation'!$F$9:$F$136-B658),0)</f>
        <v>1</v>
      </c>
      <c r="D658" s="0" t="n">
        <f aca="false">INDEX('LUT Implementation'!$F$9:$F$136,C658)-INDEX('LUT Implementation'!$F$9:$F$136,C658+1)</f>
        <v>2627</v>
      </c>
      <c r="E658" s="0" t="n">
        <f aca="false">INDEX('LUT Implementation'!$C$9:$C$136,'Error plots'!C658)</f>
        <v>300</v>
      </c>
      <c r="F658" s="0" t="n">
        <f aca="false">TRUNC('LUT Implementation'!$C$4*(INDEX('LUT Implementation'!$F$9:$F$136,C658)-B658)/D658,0)</f>
        <v>-50</v>
      </c>
      <c r="G658" s="0" t="n">
        <f aca="false">E658+F658</f>
        <v>250</v>
      </c>
      <c r="H658" s="34" t="n">
        <f aca="false">Theory!$D$5/(SIN(RADIANS(Theory!$D$7*360*(('LUT Implementation'!$C$3*B658)/1000000000))))</f>
        <v>260.415270490302</v>
      </c>
      <c r="I658" s="43" t="n">
        <f aca="false">ABS(E658-H658)</f>
        <v>39.5847295096982</v>
      </c>
      <c r="J658" s="43" t="n">
        <f aca="false">ABS(G658-H658)</f>
        <v>10.4152704903018</v>
      </c>
    </row>
    <row r="659" customFormat="false" ht="15" hidden="false" customHeight="false" outlineLevel="0" collapsed="false">
      <c r="B659" s="0" t="n">
        <f aca="false">B658-50</f>
        <v>31200</v>
      </c>
      <c r="C659" s="15" t="n">
        <f aca="false" t="array" ref="C659:C659">MATCH(MIN(ABS('LUT Implementation'!$F$9:$F$136-B659)),ABS('LUT Implementation'!$F$9:$F$136-B659),0)</f>
        <v>1</v>
      </c>
      <c r="D659" s="0" t="n">
        <f aca="false">INDEX('LUT Implementation'!$F$9:$F$136,C659)-INDEX('LUT Implementation'!$F$9:$F$136,C659+1)</f>
        <v>2627</v>
      </c>
      <c r="E659" s="0" t="n">
        <f aca="false">INDEX('LUT Implementation'!$C$9:$C$136,'Error plots'!C659)</f>
        <v>300</v>
      </c>
      <c r="F659" s="0" t="n">
        <f aca="false">TRUNC('LUT Implementation'!$C$4*(INDEX('LUT Implementation'!$F$9:$F$136,C659)-B659)/D659,0)</f>
        <v>-49</v>
      </c>
      <c r="G659" s="0" t="n">
        <f aca="false">E659+F659</f>
        <v>251</v>
      </c>
      <c r="H659" s="34" t="n">
        <f aca="false">Theory!$D$5/(SIN(RADIANS(Theory!$D$7*360*(('LUT Implementation'!$C$3*B659)/1000000000))))</f>
        <v>260.828948916447</v>
      </c>
      <c r="I659" s="43" t="n">
        <f aca="false">ABS(E659-H659)</f>
        <v>39.1710510835526</v>
      </c>
      <c r="J659" s="43" t="n">
        <f aca="false">ABS(G659-H659)</f>
        <v>9.82894891644736</v>
      </c>
    </row>
    <row r="660" customFormat="false" ht="15" hidden="false" customHeight="false" outlineLevel="0" collapsed="false">
      <c r="B660" s="0" t="n">
        <f aca="false">B659-50</f>
        <v>31150</v>
      </c>
      <c r="C660" s="15" t="n">
        <f aca="false" t="array" ref="C660:C660">MATCH(MIN(ABS('LUT Implementation'!$F$9:$F$136-B660)),ABS('LUT Implementation'!$F$9:$F$136-B660),0)</f>
        <v>1</v>
      </c>
      <c r="D660" s="0" t="n">
        <f aca="false">INDEX('LUT Implementation'!$F$9:$F$136,C660)-INDEX('LUT Implementation'!$F$9:$F$136,C660+1)</f>
        <v>2627</v>
      </c>
      <c r="E660" s="0" t="n">
        <f aca="false">INDEX('LUT Implementation'!$C$9:$C$136,'Error plots'!C660)</f>
        <v>300</v>
      </c>
      <c r="F660" s="0" t="n">
        <f aca="false">TRUNC('LUT Implementation'!$C$4*(INDEX('LUT Implementation'!$F$9:$F$136,C660)-B660)/D660,0)</f>
        <v>-49</v>
      </c>
      <c r="G660" s="0" t="n">
        <f aca="false">E660+F660</f>
        <v>251</v>
      </c>
      <c r="H660" s="34" t="n">
        <f aca="false">Theory!$D$5/(SIN(RADIANS(Theory!$D$7*360*(('LUT Implementation'!$C$3*B660)/1000000000))))</f>
        <v>261.243961294902</v>
      </c>
      <c r="I660" s="43" t="n">
        <f aca="false">ABS(E660-H660)</f>
        <v>38.7560387050978</v>
      </c>
      <c r="J660" s="43" t="n">
        <f aca="false">ABS(G660-H660)</f>
        <v>10.2439612949022</v>
      </c>
    </row>
    <row r="661" customFormat="false" ht="15" hidden="false" customHeight="false" outlineLevel="0" collapsed="false">
      <c r="B661" s="0" t="n">
        <f aca="false">B660-50</f>
        <v>31100</v>
      </c>
      <c r="C661" s="15" t="n">
        <f aca="false" t="array" ref="C661:C661">MATCH(MIN(ABS('LUT Implementation'!$F$9:$F$136-B661)),ABS('LUT Implementation'!$F$9:$F$136-B661),0)</f>
        <v>1</v>
      </c>
      <c r="D661" s="0" t="n">
        <f aca="false">INDEX('LUT Implementation'!$F$9:$F$136,C661)-INDEX('LUT Implementation'!$F$9:$F$136,C661+1)</f>
        <v>2627</v>
      </c>
      <c r="E661" s="0" t="n">
        <f aca="false">INDEX('LUT Implementation'!$C$9:$C$136,'Error plots'!C661)</f>
        <v>300</v>
      </c>
      <c r="F661" s="0" t="n">
        <f aca="false">TRUNC('LUT Implementation'!$C$4*(INDEX('LUT Implementation'!$F$9:$F$136,C661)-B661)/D661,0)</f>
        <v>-48</v>
      </c>
      <c r="G661" s="0" t="n">
        <f aca="false">E661+F661</f>
        <v>252</v>
      </c>
      <c r="H661" s="34" t="n">
        <f aca="false">Theory!$D$5/(SIN(RADIANS(Theory!$D$7*360*(('LUT Implementation'!$C$3*B661)/1000000000))))</f>
        <v>261.660314059173</v>
      </c>
      <c r="I661" s="43" t="n">
        <f aca="false">ABS(E661-H661)</f>
        <v>38.3396859408268</v>
      </c>
      <c r="J661" s="43" t="n">
        <f aca="false">ABS(G661-H661)</f>
        <v>9.66031405917323</v>
      </c>
    </row>
    <row r="662" customFormat="false" ht="15" hidden="false" customHeight="false" outlineLevel="0" collapsed="false">
      <c r="B662" s="0" t="n">
        <f aca="false">B661-50</f>
        <v>31050</v>
      </c>
      <c r="C662" s="15" t="n">
        <f aca="false" t="array" ref="C662:C662">MATCH(MIN(ABS('LUT Implementation'!$F$9:$F$136-B662)),ABS('LUT Implementation'!$F$9:$F$136-B662),0)</f>
        <v>1</v>
      </c>
      <c r="D662" s="0" t="n">
        <f aca="false">INDEX('LUT Implementation'!$F$9:$F$136,C662)-INDEX('LUT Implementation'!$F$9:$F$136,C662+1)</f>
        <v>2627</v>
      </c>
      <c r="E662" s="0" t="n">
        <f aca="false">INDEX('LUT Implementation'!$C$9:$C$136,'Error plots'!C662)</f>
        <v>300</v>
      </c>
      <c r="F662" s="0" t="n">
        <f aca="false">TRUNC('LUT Implementation'!$C$4*(INDEX('LUT Implementation'!$F$9:$F$136,C662)-B662)/D662,0)</f>
        <v>-48</v>
      </c>
      <c r="G662" s="0" t="n">
        <f aca="false">E662+F662</f>
        <v>252</v>
      </c>
      <c r="H662" s="34" t="n">
        <f aca="false">Theory!$D$5/(SIN(RADIANS(Theory!$D$7*360*(('LUT Implementation'!$C$3*B662)/1000000000))))</f>
        <v>262.078013684207</v>
      </c>
      <c r="I662" s="43" t="n">
        <f aca="false">ABS(E662-H662)</f>
        <v>37.9219863157927</v>
      </c>
      <c r="J662" s="43" t="n">
        <f aca="false">ABS(G662-H662)</f>
        <v>10.0780136842073</v>
      </c>
    </row>
    <row r="663" customFormat="false" ht="15" hidden="false" customHeight="false" outlineLevel="0" collapsed="false">
      <c r="B663" s="0" t="n">
        <f aca="false">B662-50</f>
        <v>31000</v>
      </c>
      <c r="C663" s="15" t="n">
        <f aca="false" t="array" ref="C663:C663">MATCH(MIN(ABS('LUT Implementation'!$F$9:$F$136-B663)),ABS('LUT Implementation'!$F$9:$F$136-B663),0)</f>
        <v>1</v>
      </c>
      <c r="D663" s="0" t="n">
        <f aca="false">INDEX('LUT Implementation'!$F$9:$F$136,C663)-INDEX('LUT Implementation'!$F$9:$F$136,C663+1)</f>
        <v>2627</v>
      </c>
      <c r="E663" s="0" t="n">
        <f aca="false">INDEX('LUT Implementation'!$C$9:$C$136,'Error plots'!C663)</f>
        <v>300</v>
      </c>
      <c r="F663" s="0" t="n">
        <f aca="false">TRUNC('LUT Implementation'!$C$4*(INDEX('LUT Implementation'!$F$9:$F$136,C663)-B663)/D663,0)</f>
        <v>-47</v>
      </c>
      <c r="G663" s="0" t="n">
        <f aca="false">E663+F663</f>
        <v>253</v>
      </c>
      <c r="H663" s="34" t="n">
        <f aca="false">Theory!$D$5/(SIN(RADIANS(Theory!$D$7*360*(('LUT Implementation'!$C$3*B663)/1000000000))))</f>
        <v>262.497066686726</v>
      </c>
      <c r="I663" s="43" t="n">
        <f aca="false">ABS(E663-H663)</f>
        <v>37.5029333132741</v>
      </c>
      <c r="J663" s="43" t="n">
        <f aca="false">ABS(G663-H663)</f>
        <v>9.49706668672587</v>
      </c>
    </row>
    <row r="664" customFormat="false" ht="15" hidden="false" customHeight="false" outlineLevel="0" collapsed="false">
      <c r="B664" s="0" t="n">
        <f aca="false">B663-50</f>
        <v>30950</v>
      </c>
      <c r="C664" s="15" t="n">
        <f aca="false" t="array" ref="C664:C664">MATCH(MIN(ABS('LUT Implementation'!$F$9:$F$136-B664)),ABS('LUT Implementation'!$F$9:$F$136-B664),0)</f>
        <v>1</v>
      </c>
      <c r="D664" s="0" t="n">
        <f aca="false">INDEX('LUT Implementation'!$F$9:$F$136,C664)-INDEX('LUT Implementation'!$F$9:$F$136,C664+1)</f>
        <v>2627</v>
      </c>
      <c r="E664" s="0" t="n">
        <f aca="false">INDEX('LUT Implementation'!$C$9:$C$136,'Error plots'!C664)</f>
        <v>300</v>
      </c>
      <c r="F664" s="0" t="n">
        <f aca="false">TRUNC('LUT Implementation'!$C$4*(INDEX('LUT Implementation'!$F$9:$F$136,C664)-B664)/D664,0)</f>
        <v>-46</v>
      </c>
      <c r="G664" s="0" t="n">
        <f aca="false">E664+F664</f>
        <v>254</v>
      </c>
      <c r="H664" s="34" t="n">
        <f aca="false">Theory!$D$5/(SIN(RADIANS(Theory!$D$7*360*(('LUT Implementation'!$C$3*B664)/1000000000))))</f>
        <v>262.917479625562</v>
      </c>
      <c r="I664" s="43" t="n">
        <f aca="false">ABS(E664-H664)</f>
        <v>37.0825203744378</v>
      </c>
      <c r="J664" s="43" t="n">
        <f aca="false">ABS(G664-H664)</f>
        <v>8.91747962556224</v>
      </c>
    </row>
    <row r="665" customFormat="false" ht="15" hidden="false" customHeight="false" outlineLevel="0" collapsed="false">
      <c r="B665" s="0" t="n">
        <f aca="false">B664-50</f>
        <v>30900</v>
      </c>
      <c r="C665" s="15" t="n">
        <f aca="false" t="array" ref="C665:C665">MATCH(MIN(ABS('LUT Implementation'!$F$9:$F$136-B665)),ABS('LUT Implementation'!$F$9:$F$136-B665),0)</f>
        <v>1</v>
      </c>
      <c r="D665" s="0" t="n">
        <f aca="false">INDEX('LUT Implementation'!$F$9:$F$136,C665)-INDEX('LUT Implementation'!$F$9:$F$136,C665+1)</f>
        <v>2627</v>
      </c>
      <c r="E665" s="0" t="n">
        <f aca="false">INDEX('LUT Implementation'!$C$9:$C$136,'Error plots'!C665)</f>
        <v>300</v>
      </c>
      <c r="F665" s="0" t="n">
        <f aca="false">TRUNC('LUT Implementation'!$C$4*(INDEX('LUT Implementation'!$F$9:$F$136,C665)-B665)/D665,0)</f>
        <v>-46</v>
      </c>
      <c r="G665" s="0" t="n">
        <f aca="false">E665+F665</f>
        <v>254</v>
      </c>
      <c r="H665" s="34" t="n">
        <f aca="false">Theory!$D$5/(SIN(RADIANS(Theory!$D$7*360*(('LUT Implementation'!$C$3*B665)/1000000000))))</f>
        <v>263.339259102002</v>
      </c>
      <c r="I665" s="43" t="n">
        <f aca="false">ABS(E665-H665)</f>
        <v>36.6607408979978</v>
      </c>
      <c r="J665" s="43" t="n">
        <f aca="false">ABS(G665-H665)</f>
        <v>9.33925910200225</v>
      </c>
    </row>
    <row r="666" customFormat="false" ht="15" hidden="false" customHeight="false" outlineLevel="0" collapsed="false">
      <c r="B666" s="0" t="n">
        <f aca="false">B665-50</f>
        <v>30850</v>
      </c>
      <c r="C666" s="15" t="n">
        <f aca="false" t="array" ref="C666:C666">MATCH(MIN(ABS('LUT Implementation'!$F$9:$F$136-B666)),ABS('LUT Implementation'!$F$9:$F$136-B666),0)</f>
        <v>1</v>
      </c>
      <c r="D666" s="0" t="n">
        <f aca="false">INDEX('LUT Implementation'!$F$9:$F$136,C666)-INDEX('LUT Implementation'!$F$9:$F$136,C666+1)</f>
        <v>2627</v>
      </c>
      <c r="E666" s="0" t="n">
        <f aca="false">INDEX('LUT Implementation'!$C$9:$C$136,'Error plots'!C666)</f>
        <v>300</v>
      </c>
      <c r="F666" s="0" t="n">
        <f aca="false">TRUNC('LUT Implementation'!$C$4*(INDEX('LUT Implementation'!$F$9:$F$136,C666)-B666)/D666,0)</f>
        <v>-45</v>
      </c>
      <c r="G666" s="0" t="n">
        <f aca="false">E666+F666</f>
        <v>255</v>
      </c>
      <c r="H666" s="34" t="n">
        <f aca="false">Theory!$D$5/(SIN(RADIANS(Theory!$D$7*360*(('LUT Implementation'!$C$3*B666)/1000000000))))</f>
        <v>263.762411760128</v>
      </c>
      <c r="I666" s="43" t="n">
        <f aca="false">ABS(E666-H666)</f>
        <v>36.2375882398716</v>
      </c>
      <c r="J666" s="43" t="n">
        <f aca="false">ABS(G666-H666)</f>
        <v>8.76241176012837</v>
      </c>
    </row>
    <row r="667" customFormat="false" ht="15" hidden="false" customHeight="false" outlineLevel="0" collapsed="false">
      <c r="B667" s="0" t="n">
        <f aca="false">B666-50</f>
        <v>30800</v>
      </c>
      <c r="C667" s="15" t="n">
        <f aca="false" t="array" ref="C667:C667">MATCH(MIN(ABS('LUT Implementation'!$F$9:$F$136-B667)),ABS('LUT Implementation'!$F$9:$F$136-B667),0)</f>
        <v>1</v>
      </c>
      <c r="D667" s="0" t="n">
        <f aca="false">INDEX('LUT Implementation'!$F$9:$F$136,C667)-INDEX('LUT Implementation'!$F$9:$F$136,C667+1)</f>
        <v>2627</v>
      </c>
      <c r="E667" s="0" t="n">
        <f aca="false">INDEX('LUT Implementation'!$C$9:$C$136,'Error plots'!C667)</f>
        <v>300</v>
      </c>
      <c r="F667" s="0" t="n">
        <f aca="false">TRUNC('LUT Implementation'!$C$4*(INDEX('LUT Implementation'!$F$9:$F$136,C667)-B667)/D667,0)</f>
        <v>-45</v>
      </c>
      <c r="G667" s="0" t="n">
        <f aca="false">E667+F667</f>
        <v>255</v>
      </c>
      <c r="H667" s="34" t="n">
        <f aca="false">Theory!$D$5/(SIN(RADIANS(Theory!$D$7*360*(('LUT Implementation'!$C$3*B667)/1000000000))))</f>
        <v>264.186944287167</v>
      </c>
      <c r="I667" s="43" t="n">
        <f aca="false">ABS(E667-H667)</f>
        <v>35.813055712833</v>
      </c>
      <c r="J667" s="43" t="n">
        <f aca="false">ABS(G667-H667)</f>
        <v>9.18694428716702</v>
      </c>
    </row>
    <row r="668" customFormat="false" ht="15" hidden="false" customHeight="false" outlineLevel="0" collapsed="false">
      <c r="B668" s="0" t="n">
        <f aca="false">B667-50</f>
        <v>30750</v>
      </c>
      <c r="C668" s="15" t="n">
        <f aca="false" t="array" ref="C668:C668">MATCH(MIN(ABS('LUT Implementation'!$F$9:$F$136-B668)),ABS('LUT Implementation'!$F$9:$F$136-B668),0)</f>
        <v>1</v>
      </c>
      <c r="D668" s="0" t="n">
        <f aca="false">INDEX('LUT Implementation'!$F$9:$F$136,C668)-INDEX('LUT Implementation'!$F$9:$F$136,C668+1)</f>
        <v>2627</v>
      </c>
      <c r="E668" s="0" t="n">
        <f aca="false">INDEX('LUT Implementation'!$C$9:$C$136,'Error plots'!C668)</f>
        <v>300</v>
      </c>
      <c r="F668" s="0" t="n">
        <f aca="false">TRUNC('LUT Implementation'!$C$4*(INDEX('LUT Implementation'!$F$9:$F$136,C668)-B668)/D668,0)</f>
        <v>-44</v>
      </c>
      <c r="G668" s="0" t="n">
        <f aca="false">E668+F668</f>
        <v>256</v>
      </c>
      <c r="H668" s="34" t="n">
        <f aca="false">Theory!$D$5/(SIN(RADIANS(Theory!$D$7*360*(('LUT Implementation'!$C$3*B668)/1000000000))))</f>
        <v>264.612863413839</v>
      </c>
      <c r="I668" s="43" t="n">
        <f aca="false">ABS(E668-H668)</f>
        <v>35.3871365861607</v>
      </c>
      <c r="J668" s="43" t="n">
        <f aca="false">ABS(G668-H668)</f>
        <v>8.61286341383931</v>
      </c>
    </row>
    <row r="669" customFormat="false" ht="15" hidden="false" customHeight="false" outlineLevel="0" collapsed="false">
      <c r="B669" s="0" t="n">
        <f aca="false">B668-50</f>
        <v>30700</v>
      </c>
      <c r="C669" s="15" t="n">
        <f aca="false" t="array" ref="C669:C669">MATCH(MIN(ABS('LUT Implementation'!$F$9:$F$136-B669)),ABS('LUT Implementation'!$F$9:$F$136-B669),0)</f>
        <v>1</v>
      </c>
      <c r="D669" s="0" t="n">
        <f aca="false">INDEX('LUT Implementation'!$F$9:$F$136,C669)-INDEX('LUT Implementation'!$F$9:$F$136,C669+1)</f>
        <v>2627</v>
      </c>
      <c r="E669" s="0" t="n">
        <f aca="false">INDEX('LUT Implementation'!$C$9:$C$136,'Error plots'!C669)</f>
        <v>300</v>
      </c>
      <c r="F669" s="0" t="n">
        <f aca="false">TRUNC('LUT Implementation'!$C$4*(INDEX('LUT Implementation'!$F$9:$F$136,C669)-B669)/D669,0)</f>
        <v>-43</v>
      </c>
      <c r="G669" s="0" t="n">
        <f aca="false">E669+F669</f>
        <v>257</v>
      </c>
      <c r="H669" s="34" t="n">
        <f aca="false">Theory!$D$5/(SIN(RADIANS(Theory!$D$7*360*(('LUT Implementation'!$C$3*B669)/1000000000))))</f>
        <v>265.040175914715</v>
      </c>
      <c r="I669" s="43" t="n">
        <f aca="false">ABS(E669-H669)</f>
        <v>34.9598240852846</v>
      </c>
      <c r="J669" s="43" t="n">
        <f aca="false">ABS(G669-H669)</f>
        <v>8.04017591471535</v>
      </c>
    </row>
    <row r="670" customFormat="false" ht="15" hidden="false" customHeight="false" outlineLevel="0" collapsed="false">
      <c r="B670" s="0" t="n">
        <f aca="false">B669-50</f>
        <v>30650</v>
      </c>
      <c r="C670" s="15" t="n">
        <f aca="false" t="array" ref="C670:C670">MATCH(MIN(ABS('LUT Implementation'!$F$9:$F$136-B670)),ABS('LUT Implementation'!$F$9:$F$136-B670),0)</f>
        <v>1</v>
      </c>
      <c r="D670" s="0" t="n">
        <f aca="false">INDEX('LUT Implementation'!$F$9:$F$136,C670)-INDEX('LUT Implementation'!$F$9:$F$136,C670+1)</f>
        <v>2627</v>
      </c>
      <c r="E670" s="0" t="n">
        <f aca="false">INDEX('LUT Implementation'!$C$9:$C$136,'Error plots'!C670)</f>
        <v>300</v>
      </c>
      <c r="F670" s="0" t="n">
        <f aca="false">TRUNC('LUT Implementation'!$C$4*(INDEX('LUT Implementation'!$F$9:$F$136,C670)-B670)/D670,0)</f>
        <v>-43</v>
      </c>
      <c r="G670" s="0" t="n">
        <f aca="false">E670+F670</f>
        <v>257</v>
      </c>
      <c r="H670" s="34" t="n">
        <f aca="false">Theory!$D$5/(SIN(RADIANS(Theory!$D$7*360*(('LUT Implementation'!$C$3*B670)/1000000000))))</f>
        <v>265.468888608572</v>
      </c>
      <c r="I670" s="43" t="n">
        <f aca="false">ABS(E670-H670)</f>
        <v>34.5311113914283</v>
      </c>
      <c r="J670" s="43" t="n">
        <f aca="false">ABS(G670-H670)</f>
        <v>8.46888860857172</v>
      </c>
    </row>
    <row r="671" customFormat="false" ht="15" hidden="false" customHeight="false" outlineLevel="0" collapsed="false">
      <c r="B671" s="0" t="n">
        <f aca="false">B670-50</f>
        <v>30600</v>
      </c>
      <c r="C671" s="15" t="n">
        <f aca="false" t="array" ref="C671:C671">MATCH(MIN(ABS('LUT Implementation'!$F$9:$F$136-B671)),ABS('LUT Implementation'!$F$9:$F$136-B671),0)</f>
        <v>1</v>
      </c>
      <c r="D671" s="0" t="n">
        <f aca="false">INDEX('LUT Implementation'!$F$9:$F$136,C671)-INDEX('LUT Implementation'!$F$9:$F$136,C671+1)</f>
        <v>2627</v>
      </c>
      <c r="E671" s="0" t="n">
        <f aca="false">INDEX('LUT Implementation'!$C$9:$C$136,'Error plots'!C671)</f>
        <v>300</v>
      </c>
      <c r="F671" s="0" t="n">
        <f aca="false">TRUNC('LUT Implementation'!$C$4*(INDEX('LUT Implementation'!$F$9:$F$136,C671)-B671)/D671,0)</f>
        <v>-42</v>
      </c>
      <c r="G671" s="0" t="n">
        <f aca="false">E671+F671</f>
        <v>258</v>
      </c>
      <c r="H671" s="34" t="n">
        <f aca="false">Theory!$D$5/(SIN(RADIANS(Theory!$D$7*360*(('LUT Implementation'!$C$3*B671)/1000000000))))</f>
        <v>265.899008358753</v>
      </c>
      <c r="I671" s="43" t="n">
        <f aca="false">ABS(E671-H671)</f>
        <v>34.100991641247</v>
      </c>
      <c r="J671" s="43" t="n">
        <f aca="false">ABS(G671-H671)</f>
        <v>7.89900835875301</v>
      </c>
    </row>
    <row r="672" customFormat="false" ht="15" hidden="false" customHeight="false" outlineLevel="0" collapsed="false">
      <c r="B672" s="0" t="n">
        <f aca="false">B671-50</f>
        <v>30550</v>
      </c>
      <c r="C672" s="15" t="n">
        <f aca="false" t="array" ref="C672:C672">MATCH(MIN(ABS('LUT Implementation'!$F$9:$F$136-B672)),ABS('LUT Implementation'!$F$9:$F$136-B672),0)</f>
        <v>1</v>
      </c>
      <c r="D672" s="0" t="n">
        <f aca="false">INDEX('LUT Implementation'!$F$9:$F$136,C672)-INDEX('LUT Implementation'!$F$9:$F$136,C672+1)</f>
        <v>2627</v>
      </c>
      <c r="E672" s="0" t="n">
        <f aca="false">INDEX('LUT Implementation'!$C$9:$C$136,'Error plots'!C672)</f>
        <v>300</v>
      </c>
      <c r="F672" s="0" t="n">
        <f aca="false">TRUNC('LUT Implementation'!$C$4*(INDEX('LUT Implementation'!$F$9:$F$136,C672)-B672)/D672,0)</f>
        <v>-42</v>
      </c>
      <c r="G672" s="0" t="n">
        <f aca="false">E672+F672</f>
        <v>258</v>
      </c>
      <c r="H672" s="34" t="n">
        <f aca="false">Theory!$D$5/(SIN(RADIANS(Theory!$D$7*360*(('LUT Implementation'!$C$3*B672)/1000000000))))</f>
        <v>266.330542073536</v>
      </c>
      <c r="I672" s="43" t="n">
        <f aca="false">ABS(E672-H672)</f>
        <v>33.6694579264642</v>
      </c>
      <c r="J672" s="43" t="n">
        <f aca="false">ABS(G672-H672)</f>
        <v>8.33054207353581</v>
      </c>
    </row>
    <row r="673" customFormat="false" ht="15" hidden="false" customHeight="false" outlineLevel="0" collapsed="false">
      <c r="B673" s="0" t="n">
        <f aca="false">B672-50</f>
        <v>30500</v>
      </c>
      <c r="C673" s="15" t="n">
        <f aca="false" t="array" ref="C673:C673">MATCH(MIN(ABS('LUT Implementation'!$F$9:$F$136-B673)),ABS('LUT Implementation'!$F$9:$F$136-B673),0)</f>
        <v>1</v>
      </c>
      <c r="D673" s="0" t="n">
        <f aca="false">INDEX('LUT Implementation'!$F$9:$F$136,C673)-INDEX('LUT Implementation'!$F$9:$F$136,C673+1)</f>
        <v>2627</v>
      </c>
      <c r="E673" s="0" t="n">
        <f aca="false">INDEX('LUT Implementation'!$C$9:$C$136,'Error plots'!C673)</f>
        <v>300</v>
      </c>
      <c r="F673" s="0" t="n">
        <f aca="false">TRUNC('LUT Implementation'!$C$4*(INDEX('LUT Implementation'!$F$9:$F$136,C673)-B673)/D673,0)</f>
        <v>-41</v>
      </c>
      <c r="G673" s="0" t="n">
        <f aca="false">E673+F673</f>
        <v>259</v>
      </c>
      <c r="H673" s="34" t="n">
        <f aca="false">Theory!$D$5/(SIN(RADIANS(Theory!$D$7*360*(('LUT Implementation'!$C$3*B673)/1000000000))))</f>
        <v>266.763496706498</v>
      </c>
      <c r="I673" s="43" t="n">
        <f aca="false">ABS(E673-H673)</f>
        <v>33.2365032935021</v>
      </c>
      <c r="J673" s="43" t="n">
        <f aca="false">ABS(G673-H673)</f>
        <v>7.7634967064979</v>
      </c>
    </row>
    <row r="674" customFormat="false" ht="15" hidden="false" customHeight="false" outlineLevel="0" collapsed="false">
      <c r="B674" s="0" t="n">
        <f aca="false">B673-50</f>
        <v>30450</v>
      </c>
      <c r="C674" s="15" t="n">
        <f aca="false" t="array" ref="C674:C674">MATCH(MIN(ABS('LUT Implementation'!$F$9:$F$136-B674)),ABS('LUT Implementation'!$F$9:$F$136-B674),0)</f>
        <v>1</v>
      </c>
      <c r="D674" s="0" t="n">
        <f aca="false">INDEX('LUT Implementation'!$F$9:$F$136,C674)-INDEX('LUT Implementation'!$F$9:$F$136,C674+1)</f>
        <v>2627</v>
      </c>
      <c r="E674" s="0" t="n">
        <f aca="false">INDEX('LUT Implementation'!$C$9:$C$136,'Error plots'!C674)</f>
        <v>300</v>
      </c>
      <c r="F674" s="0" t="n">
        <f aca="false">TRUNC('LUT Implementation'!$C$4*(INDEX('LUT Implementation'!$F$9:$F$136,C674)-B674)/D674,0)</f>
        <v>-40</v>
      </c>
      <c r="G674" s="0" t="n">
        <f aca="false">E674+F674</f>
        <v>260</v>
      </c>
      <c r="H674" s="34" t="n">
        <f aca="false">Theory!$D$5/(SIN(RADIANS(Theory!$D$7*360*(('LUT Implementation'!$C$3*B674)/1000000000))))</f>
        <v>267.19787925689</v>
      </c>
      <c r="I674" s="43" t="n">
        <f aca="false">ABS(E674-H674)</f>
        <v>32.8021207431104</v>
      </c>
      <c r="J674" s="43" t="n">
        <f aca="false">ABS(G674-H674)</f>
        <v>7.19787925688962</v>
      </c>
    </row>
    <row r="675" customFormat="false" ht="15" hidden="false" customHeight="false" outlineLevel="0" collapsed="false">
      <c r="B675" s="0" t="n">
        <f aca="false">B674-50</f>
        <v>30400</v>
      </c>
      <c r="C675" s="15" t="n">
        <f aca="false" t="array" ref="C675:C675">MATCH(MIN(ABS('LUT Implementation'!$F$9:$F$136-B675)),ABS('LUT Implementation'!$F$9:$F$136-B675),0)</f>
        <v>1</v>
      </c>
      <c r="D675" s="0" t="n">
        <f aca="false">INDEX('LUT Implementation'!$F$9:$F$136,C675)-INDEX('LUT Implementation'!$F$9:$F$136,C675+1)</f>
        <v>2627</v>
      </c>
      <c r="E675" s="0" t="n">
        <f aca="false">INDEX('LUT Implementation'!$C$9:$C$136,'Error plots'!C675)</f>
        <v>300</v>
      </c>
      <c r="F675" s="0" t="n">
        <f aca="false">TRUNC('LUT Implementation'!$C$4*(INDEX('LUT Implementation'!$F$9:$F$136,C675)-B675)/D675,0)</f>
        <v>-40</v>
      </c>
      <c r="G675" s="0" t="n">
        <f aca="false">E675+F675</f>
        <v>260</v>
      </c>
      <c r="H675" s="34" t="n">
        <f aca="false">Theory!$D$5/(SIN(RADIANS(Theory!$D$7*360*(('LUT Implementation'!$C$3*B675)/1000000000))))</f>
        <v>267.63369677001</v>
      </c>
      <c r="I675" s="43" t="n">
        <f aca="false">ABS(E675-H675)</f>
        <v>32.3663032299905</v>
      </c>
      <c r="J675" s="43" t="n">
        <f aca="false">ABS(G675-H675)</f>
        <v>7.63369677000952</v>
      </c>
    </row>
    <row r="676" customFormat="false" ht="15" hidden="false" customHeight="false" outlineLevel="0" collapsed="false">
      <c r="B676" s="0" t="n">
        <f aca="false">B675-50</f>
        <v>30350</v>
      </c>
      <c r="C676" s="15" t="n">
        <f aca="false" t="array" ref="C676:C676">MATCH(MIN(ABS('LUT Implementation'!$F$9:$F$136-B676)),ABS('LUT Implementation'!$F$9:$F$136-B676),0)</f>
        <v>1</v>
      </c>
      <c r="D676" s="0" t="n">
        <f aca="false">INDEX('LUT Implementation'!$F$9:$F$136,C676)-INDEX('LUT Implementation'!$F$9:$F$136,C676+1)</f>
        <v>2627</v>
      </c>
      <c r="E676" s="0" t="n">
        <f aca="false">INDEX('LUT Implementation'!$C$9:$C$136,'Error plots'!C676)</f>
        <v>300</v>
      </c>
      <c r="F676" s="0" t="n">
        <f aca="false">TRUNC('LUT Implementation'!$C$4*(INDEX('LUT Implementation'!$F$9:$F$136,C676)-B676)/D676,0)</f>
        <v>-39</v>
      </c>
      <c r="G676" s="0" t="n">
        <f aca="false">E676+F676</f>
        <v>261</v>
      </c>
      <c r="H676" s="34" t="n">
        <f aca="false">Theory!$D$5/(SIN(RADIANS(Theory!$D$7*360*(('LUT Implementation'!$C$3*B676)/1000000000))))</f>
        <v>268.070956337584</v>
      </c>
      <c r="I676" s="43" t="n">
        <f aca="false">ABS(E676-H676)</f>
        <v>31.9290436624161</v>
      </c>
      <c r="J676" s="43" t="n">
        <f aca="false">ABS(G676-H676)</f>
        <v>7.07095633758388</v>
      </c>
    </row>
    <row r="677" customFormat="false" ht="15" hidden="false" customHeight="false" outlineLevel="0" collapsed="false">
      <c r="B677" s="0" t="n">
        <f aca="false">B676-50</f>
        <v>30300</v>
      </c>
      <c r="C677" s="15" t="n">
        <f aca="false" t="array" ref="C677:C677">MATCH(MIN(ABS('LUT Implementation'!$F$9:$F$136-B677)),ABS('LUT Implementation'!$F$9:$F$136-B677),0)</f>
        <v>1</v>
      </c>
      <c r="D677" s="0" t="n">
        <f aca="false">INDEX('LUT Implementation'!$F$9:$F$136,C677)-INDEX('LUT Implementation'!$F$9:$F$136,C677+1)</f>
        <v>2627</v>
      </c>
      <c r="E677" s="0" t="n">
        <f aca="false">INDEX('LUT Implementation'!$C$9:$C$136,'Error plots'!C677)</f>
        <v>300</v>
      </c>
      <c r="F677" s="0" t="n">
        <f aca="false">TRUNC('LUT Implementation'!$C$4*(INDEX('LUT Implementation'!$F$9:$F$136,C677)-B677)/D677,0)</f>
        <v>-39</v>
      </c>
      <c r="G677" s="0" t="n">
        <f aca="false">E677+F677</f>
        <v>261</v>
      </c>
      <c r="H677" s="34" t="n">
        <f aca="false">Theory!$D$5/(SIN(RADIANS(Theory!$D$7*360*(('LUT Implementation'!$C$3*B677)/1000000000))))</f>
        <v>268.509665098149</v>
      </c>
      <c r="I677" s="43" t="n">
        <f aca="false">ABS(E677-H677)</f>
        <v>31.4903349018507</v>
      </c>
      <c r="J677" s="43" t="n">
        <f aca="false">ABS(G677-H677)</f>
        <v>7.5096650981493</v>
      </c>
    </row>
    <row r="678" customFormat="false" ht="15" hidden="false" customHeight="false" outlineLevel="0" collapsed="false">
      <c r="B678" s="0" t="n">
        <f aca="false">B677-50</f>
        <v>30250</v>
      </c>
      <c r="C678" s="15" t="n">
        <f aca="false" t="array" ref="C678:C678">MATCH(MIN(ABS('LUT Implementation'!$F$9:$F$136-B678)),ABS('LUT Implementation'!$F$9:$F$136-B678),0)</f>
        <v>1</v>
      </c>
      <c r="D678" s="0" t="n">
        <f aca="false">INDEX('LUT Implementation'!$F$9:$F$136,C678)-INDEX('LUT Implementation'!$F$9:$F$136,C678+1)</f>
        <v>2627</v>
      </c>
      <c r="E678" s="0" t="n">
        <f aca="false">INDEX('LUT Implementation'!$C$9:$C$136,'Error plots'!C678)</f>
        <v>300</v>
      </c>
      <c r="F678" s="0" t="n">
        <f aca="false">TRUNC('LUT Implementation'!$C$4*(INDEX('LUT Implementation'!$F$9:$F$136,C678)-B678)/D678,0)</f>
        <v>-38</v>
      </c>
      <c r="G678" s="0" t="n">
        <f aca="false">E678+F678</f>
        <v>262</v>
      </c>
      <c r="H678" s="34" t="n">
        <f aca="false">Theory!$D$5/(SIN(RADIANS(Theory!$D$7*360*(('LUT Implementation'!$C$3*B678)/1000000000))))</f>
        <v>268.94983023744</v>
      </c>
      <c r="I678" s="43" t="n">
        <f aca="false">ABS(E678-H678)</f>
        <v>31.0501697625596</v>
      </c>
      <c r="J678" s="43" t="n">
        <f aca="false">ABS(G678-H678)</f>
        <v>6.94983023744038</v>
      </c>
    </row>
    <row r="679" customFormat="false" ht="15" hidden="false" customHeight="false" outlineLevel="0" collapsed="false">
      <c r="B679" s="0" t="n">
        <f aca="false">B678-50</f>
        <v>30200</v>
      </c>
      <c r="C679" s="15" t="n">
        <f aca="false" t="array" ref="C679:C679">MATCH(MIN(ABS('LUT Implementation'!$F$9:$F$136-B679)),ABS('LUT Implementation'!$F$9:$F$136-B679),0)</f>
        <v>1</v>
      </c>
      <c r="D679" s="0" t="n">
        <f aca="false">INDEX('LUT Implementation'!$F$9:$F$136,C679)-INDEX('LUT Implementation'!$F$9:$F$136,C679+1)</f>
        <v>2627</v>
      </c>
      <c r="E679" s="0" t="n">
        <f aca="false">INDEX('LUT Implementation'!$C$9:$C$136,'Error plots'!C679)</f>
        <v>300</v>
      </c>
      <c r="F679" s="0" t="n">
        <f aca="false">TRUNC('LUT Implementation'!$C$4*(INDEX('LUT Implementation'!$F$9:$F$136,C679)-B679)/D679,0)</f>
        <v>-37</v>
      </c>
      <c r="G679" s="0" t="n">
        <f aca="false">E679+F679</f>
        <v>263</v>
      </c>
      <c r="H679" s="34" t="n">
        <f aca="false">Theory!$D$5/(SIN(RADIANS(Theory!$D$7*360*(('LUT Implementation'!$C$3*B679)/1000000000))))</f>
        <v>269.39145898878</v>
      </c>
      <c r="I679" s="43" t="n">
        <f aca="false">ABS(E679-H679)</f>
        <v>30.6085410112204</v>
      </c>
      <c r="J679" s="43" t="n">
        <f aca="false">ABS(G679-H679)</f>
        <v>6.39145898877956</v>
      </c>
    </row>
    <row r="680" customFormat="false" ht="15" hidden="false" customHeight="false" outlineLevel="0" collapsed="false">
      <c r="B680" s="0" t="n">
        <f aca="false">B679-50</f>
        <v>30150</v>
      </c>
      <c r="C680" s="15" t="n">
        <f aca="false" t="array" ref="C680:C680">MATCH(MIN(ABS('LUT Implementation'!$F$9:$F$136-B680)),ABS('LUT Implementation'!$F$9:$F$136-B680),0)</f>
        <v>1</v>
      </c>
      <c r="D680" s="0" t="n">
        <f aca="false">INDEX('LUT Implementation'!$F$9:$F$136,C680)-INDEX('LUT Implementation'!$F$9:$F$136,C680+1)</f>
        <v>2627</v>
      </c>
      <c r="E680" s="0" t="n">
        <f aca="false">INDEX('LUT Implementation'!$C$9:$C$136,'Error plots'!C680)</f>
        <v>300</v>
      </c>
      <c r="F680" s="0" t="n">
        <f aca="false">TRUNC('LUT Implementation'!$C$4*(INDEX('LUT Implementation'!$F$9:$F$136,C680)-B680)/D680,0)</f>
        <v>-37</v>
      </c>
      <c r="G680" s="0" t="n">
        <f aca="false">E680+F680</f>
        <v>263</v>
      </c>
      <c r="H680" s="34" t="n">
        <f aca="false">Theory!$D$5/(SIN(RADIANS(Theory!$D$7*360*(('LUT Implementation'!$C$3*B680)/1000000000))))</f>
        <v>269.834558633472</v>
      </c>
      <c r="I680" s="43" t="n">
        <f aca="false">ABS(E680-H680)</f>
        <v>30.1654413665276</v>
      </c>
      <c r="J680" s="43" t="n">
        <f aca="false">ABS(G680-H680)</f>
        <v>6.8345586334724</v>
      </c>
    </row>
    <row r="681" customFormat="false" ht="15" hidden="false" customHeight="false" outlineLevel="0" collapsed="false">
      <c r="B681" s="0" t="n">
        <f aca="false">B680-50</f>
        <v>30100</v>
      </c>
      <c r="C681" s="15" t="n">
        <f aca="false" t="array" ref="C681:C681">MATCH(MIN(ABS('LUT Implementation'!$F$9:$F$136-B681)),ABS('LUT Implementation'!$F$9:$F$136-B681),0)</f>
        <v>1</v>
      </c>
      <c r="D681" s="0" t="n">
        <f aca="false">INDEX('LUT Implementation'!$F$9:$F$136,C681)-INDEX('LUT Implementation'!$F$9:$F$136,C681+1)</f>
        <v>2627</v>
      </c>
      <c r="E681" s="0" t="n">
        <f aca="false">INDEX('LUT Implementation'!$C$9:$C$136,'Error plots'!C681)</f>
        <v>300</v>
      </c>
      <c r="F681" s="0" t="n">
        <f aca="false">TRUNC('LUT Implementation'!$C$4*(INDEX('LUT Implementation'!$F$9:$F$136,C681)-B681)/D681,0)</f>
        <v>-36</v>
      </c>
      <c r="G681" s="0" t="n">
        <f aca="false">E681+F681</f>
        <v>264</v>
      </c>
      <c r="H681" s="34" t="n">
        <f aca="false">Theory!$D$5/(SIN(RADIANS(Theory!$D$7*360*(('LUT Implementation'!$C$3*B681)/1000000000))))</f>
        <v>270.279136501206</v>
      </c>
      <c r="I681" s="43" t="n">
        <f aca="false">ABS(E681-H681)</f>
        <v>29.7208634987944</v>
      </c>
      <c r="J681" s="43" t="n">
        <f aca="false">ABS(G681-H681)</f>
        <v>6.27913650120559</v>
      </c>
    </row>
    <row r="682" customFormat="false" ht="15" hidden="false" customHeight="false" outlineLevel="0" collapsed="false">
      <c r="B682" s="0" t="n">
        <f aca="false">B681-50</f>
        <v>30050</v>
      </c>
      <c r="C682" s="15" t="n">
        <f aca="false" t="array" ref="C682:C682">MATCH(MIN(ABS('LUT Implementation'!$F$9:$F$136-B682)),ABS('LUT Implementation'!$F$9:$F$136-B682),0)</f>
        <v>1</v>
      </c>
      <c r="D682" s="0" t="n">
        <f aca="false">INDEX('LUT Implementation'!$F$9:$F$136,C682)-INDEX('LUT Implementation'!$F$9:$F$136,C682+1)</f>
        <v>2627</v>
      </c>
      <c r="E682" s="0" t="n">
        <f aca="false">INDEX('LUT Implementation'!$C$9:$C$136,'Error plots'!C682)</f>
        <v>300</v>
      </c>
      <c r="F682" s="0" t="n">
        <f aca="false">TRUNC('LUT Implementation'!$C$4*(INDEX('LUT Implementation'!$F$9:$F$136,C682)-B682)/D682,0)</f>
        <v>-35</v>
      </c>
      <c r="G682" s="0" t="n">
        <f aca="false">E682+F682</f>
        <v>265</v>
      </c>
      <c r="H682" s="34" t="n">
        <f aca="false">Theory!$D$5/(SIN(RADIANS(Theory!$D$7*360*(('LUT Implementation'!$C$3*B682)/1000000000))))</f>
        <v>270.72519997045</v>
      </c>
      <c r="I682" s="43" t="n">
        <f aca="false">ABS(E682-H682)</f>
        <v>29.2748000295501</v>
      </c>
      <c r="J682" s="43" t="n">
        <f aca="false">ABS(G682-H682)</f>
        <v>5.72519997044986</v>
      </c>
    </row>
    <row r="683" customFormat="false" ht="15" hidden="false" customHeight="false" outlineLevel="0" collapsed="false">
      <c r="B683" s="0" t="n">
        <f aca="false">B682-50</f>
        <v>30000</v>
      </c>
      <c r="C683" s="15" t="n">
        <f aca="false" t="array" ref="C683:C683">MATCH(MIN(ABS('LUT Implementation'!$F$9:$F$136-B683)),ABS('LUT Implementation'!$F$9:$F$136-B683),0)</f>
        <v>1</v>
      </c>
      <c r="D683" s="0" t="n">
        <f aca="false">INDEX('LUT Implementation'!$F$9:$F$136,C683)-INDEX('LUT Implementation'!$F$9:$F$136,C683+1)</f>
        <v>2627</v>
      </c>
      <c r="E683" s="0" t="n">
        <f aca="false">INDEX('LUT Implementation'!$C$9:$C$136,'Error plots'!C683)</f>
        <v>300</v>
      </c>
      <c r="F683" s="0" t="n">
        <f aca="false">TRUNC('LUT Implementation'!$C$4*(INDEX('LUT Implementation'!$F$9:$F$136,C683)-B683)/D683,0)</f>
        <v>-35</v>
      </c>
      <c r="G683" s="0" t="n">
        <f aca="false">E683+F683</f>
        <v>265</v>
      </c>
      <c r="H683" s="34" t="n">
        <f aca="false">Theory!$D$5/(SIN(RADIANS(Theory!$D$7*360*(('LUT Implementation'!$C$3*B683)/1000000000))))</f>
        <v>271.172756468866</v>
      </c>
      <c r="I683" s="43" t="n">
        <f aca="false">ABS(E683-H683)</f>
        <v>28.8272435311338</v>
      </c>
      <c r="J683" s="43" t="n">
        <f aca="false">ABS(G683-H683)</f>
        <v>6.17275646886617</v>
      </c>
    </row>
    <row r="684" customFormat="false" ht="15" hidden="false" customHeight="false" outlineLevel="0" collapsed="false">
      <c r="B684" s="0" t="n">
        <f aca="false">B683-50</f>
        <v>29950</v>
      </c>
      <c r="C684" s="15" t="n">
        <f aca="false" t="array" ref="C684:C684">MATCH(MIN(ABS('LUT Implementation'!$F$9:$F$136-B684)),ABS('LUT Implementation'!$F$9:$F$136-B684),0)</f>
        <v>1</v>
      </c>
      <c r="D684" s="0" t="n">
        <f aca="false">INDEX('LUT Implementation'!$F$9:$F$136,C684)-INDEX('LUT Implementation'!$F$9:$F$136,C684+1)</f>
        <v>2627</v>
      </c>
      <c r="E684" s="0" t="n">
        <f aca="false">INDEX('LUT Implementation'!$C$9:$C$136,'Error plots'!C684)</f>
        <v>300</v>
      </c>
      <c r="F684" s="0" t="n">
        <f aca="false">TRUNC('LUT Implementation'!$C$4*(INDEX('LUT Implementation'!$F$9:$F$136,C684)-B684)/D684,0)</f>
        <v>-34</v>
      </c>
      <c r="G684" s="0" t="n">
        <f aca="false">E684+F684</f>
        <v>266</v>
      </c>
      <c r="H684" s="34" t="n">
        <f aca="false">Theory!$D$5/(SIN(RADIANS(Theory!$D$7*360*(('LUT Implementation'!$C$3*B684)/1000000000))))</f>
        <v>271.621813473717</v>
      </c>
      <c r="I684" s="43" t="n">
        <f aca="false">ABS(E684-H684)</f>
        <v>28.3781865262834</v>
      </c>
      <c r="J684" s="43" t="n">
        <f aca="false">ABS(G684-H684)</f>
        <v>5.6218134737166</v>
      </c>
    </row>
    <row r="685" customFormat="false" ht="15" hidden="false" customHeight="false" outlineLevel="0" collapsed="false">
      <c r="B685" s="0" t="n">
        <f aca="false">B684-50</f>
        <v>29900</v>
      </c>
      <c r="C685" s="15" t="n">
        <f aca="false" t="array" ref="C685:C685">MATCH(MIN(ABS('LUT Implementation'!$F$9:$F$136-B685)),ABS('LUT Implementation'!$F$9:$F$136-B685),0)</f>
        <v>1</v>
      </c>
      <c r="D685" s="0" t="n">
        <f aca="false">INDEX('LUT Implementation'!$F$9:$F$136,C685)-INDEX('LUT Implementation'!$F$9:$F$136,C685+1)</f>
        <v>2627</v>
      </c>
      <c r="E685" s="0" t="n">
        <f aca="false">INDEX('LUT Implementation'!$C$9:$C$136,'Error plots'!C685)</f>
        <v>300</v>
      </c>
      <c r="F685" s="0" t="n">
        <f aca="false">TRUNC('LUT Implementation'!$C$4*(INDEX('LUT Implementation'!$F$9:$F$136,C685)-B685)/D685,0)</f>
        <v>-34</v>
      </c>
      <c r="G685" s="0" t="n">
        <f aca="false">E685+F685</f>
        <v>266</v>
      </c>
      <c r="H685" s="34" t="n">
        <f aca="false">Theory!$D$5/(SIN(RADIANS(Theory!$D$7*360*(('LUT Implementation'!$C$3*B685)/1000000000))))</f>
        <v>272.072378512279</v>
      </c>
      <c r="I685" s="43" t="n">
        <f aca="false">ABS(E685-H685)</f>
        <v>27.9276214877211</v>
      </c>
      <c r="J685" s="43" t="n">
        <f aca="false">ABS(G685-H685)</f>
        <v>6.07237851227893</v>
      </c>
    </row>
    <row r="686" customFormat="false" ht="15" hidden="false" customHeight="false" outlineLevel="0" collapsed="false">
      <c r="B686" s="0" t="n">
        <f aca="false">B685-50</f>
        <v>29850</v>
      </c>
      <c r="C686" s="15" t="n">
        <f aca="false" t="array" ref="C686:C686">MATCH(MIN(ABS('LUT Implementation'!$F$9:$F$136-B686)),ABS('LUT Implementation'!$F$9:$F$136-B686),0)</f>
        <v>1</v>
      </c>
      <c r="D686" s="0" t="n">
        <f aca="false">INDEX('LUT Implementation'!$F$9:$F$136,C686)-INDEX('LUT Implementation'!$F$9:$F$136,C686+1)</f>
        <v>2627</v>
      </c>
      <c r="E686" s="0" t="n">
        <f aca="false">INDEX('LUT Implementation'!$C$9:$C$136,'Error plots'!C686)</f>
        <v>300</v>
      </c>
      <c r="F686" s="0" t="n">
        <f aca="false">TRUNC('LUT Implementation'!$C$4*(INDEX('LUT Implementation'!$F$9:$F$136,C686)-B686)/D686,0)</f>
        <v>-33</v>
      </c>
      <c r="G686" s="0" t="n">
        <f aca="false">E686+F686</f>
        <v>267</v>
      </c>
      <c r="H686" s="34" t="n">
        <f aca="false">Theory!$D$5/(SIN(RADIANS(Theory!$D$7*360*(('LUT Implementation'!$C$3*B686)/1000000000))))</f>
        <v>272.524459162266</v>
      </c>
      <c r="I686" s="43" t="n">
        <f aca="false">ABS(E686-H686)</f>
        <v>27.4755408377345</v>
      </c>
      <c r="J686" s="43" t="n">
        <f aca="false">ABS(G686-H686)</f>
        <v>5.52445916226554</v>
      </c>
    </row>
    <row r="687" customFormat="false" ht="15" hidden="false" customHeight="false" outlineLevel="0" collapsed="false">
      <c r="B687" s="0" t="n">
        <f aca="false">B686-50</f>
        <v>29800</v>
      </c>
      <c r="C687" s="15" t="n">
        <f aca="false" t="array" ref="C687:C687">MATCH(MIN(ABS('LUT Implementation'!$F$9:$F$136-B687)),ABS('LUT Implementation'!$F$9:$F$136-B687),0)</f>
        <v>1</v>
      </c>
      <c r="D687" s="0" t="n">
        <f aca="false">INDEX('LUT Implementation'!$F$9:$F$136,C687)-INDEX('LUT Implementation'!$F$9:$F$136,C687+1)</f>
        <v>2627</v>
      </c>
      <c r="E687" s="0" t="n">
        <f aca="false">INDEX('LUT Implementation'!$C$9:$C$136,'Error plots'!C687)</f>
        <v>300</v>
      </c>
      <c r="F687" s="0" t="n">
        <f aca="false">TRUNC('LUT Implementation'!$C$4*(INDEX('LUT Implementation'!$F$9:$F$136,C687)-B687)/D687,0)</f>
        <v>-32</v>
      </c>
      <c r="G687" s="0" t="n">
        <f aca="false">E687+F687</f>
        <v>268</v>
      </c>
      <c r="H687" s="34" t="n">
        <f aca="false">Theory!$D$5/(SIN(RADIANS(Theory!$D$7*360*(('LUT Implementation'!$C$3*B687)/1000000000))))</f>
        <v>272.978063052246</v>
      </c>
      <c r="I687" s="43" t="n">
        <f aca="false">ABS(E687-H687)</f>
        <v>27.0219369477535</v>
      </c>
      <c r="J687" s="43" t="n">
        <f aca="false">ABS(G687-H687)</f>
        <v>4.97806305224646</v>
      </c>
    </row>
    <row r="688" customFormat="false" ht="15" hidden="false" customHeight="false" outlineLevel="0" collapsed="false">
      <c r="B688" s="0" t="n">
        <f aca="false">B687-50</f>
        <v>29750</v>
      </c>
      <c r="C688" s="15" t="n">
        <f aca="false" t="array" ref="C688:C688">MATCH(MIN(ABS('LUT Implementation'!$F$9:$F$136-B688)),ABS('LUT Implementation'!$F$9:$F$136-B688),0)</f>
        <v>1</v>
      </c>
      <c r="D688" s="0" t="n">
        <f aca="false">INDEX('LUT Implementation'!$F$9:$F$136,C688)-INDEX('LUT Implementation'!$F$9:$F$136,C688+1)</f>
        <v>2627</v>
      </c>
      <c r="E688" s="0" t="n">
        <f aca="false">INDEX('LUT Implementation'!$C$9:$C$136,'Error plots'!C688)</f>
        <v>300</v>
      </c>
      <c r="F688" s="0" t="n">
        <f aca="false">TRUNC('LUT Implementation'!$C$4*(INDEX('LUT Implementation'!$F$9:$F$136,C688)-B688)/D688,0)</f>
        <v>-32</v>
      </c>
      <c r="G688" s="0" t="n">
        <f aca="false">E688+F688</f>
        <v>268</v>
      </c>
      <c r="H688" s="34" t="n">
        <f aca="false">Theory!$D$5/(SIN(RADIANS(Theory!$D$7*360*(('LUT Implementation'!$C$3*B688)/1000000000))))</f>
        <v>273.433197862077</v>
      </c>
      <c r="I688" s="43" t="n">
        <f aca="false">ABS(E688-H688)</f>
        <v>26.566802137923</v>
      </c>
      <c r="J688" s="43" t="n">
        <f aca="false">ABS(G688-H688)</f>
        <v>5.43319786207695</v>
      </c>
    </row>
    <row r="689" customFormat="false" ht="15" hidden="false" customHeight="false" outlineLevel="0" collapsed="false">
      <c r="B689" s="0" t="n">
        <f aca="false">B688-50</f>
        <v>29700</v>
      </c>
      <c r="C689" s="15" t="n">
        <f aca="false" t="array" ref="C689:C689">MATCH(MIN(ABS('LUT Implementation'!$F$9:$F$136-B689)),ABS('LUT Implementation'!$F$9:$F$136-B689),0)</f>
        <v>1</v>
      </c>
      <c r="D689" s="0" t="n">
        <f aca="false">INDEX('LUT Implementation'!$F$9:$F$136,C689)-INDEX('LUT Implementation'!$F$9:$F$136,C689+1)</f>
        <v>2627</v>
      </c>
      <c r="E689" s="0" t="n">
        <f aca="false">INDEX('LUT Implementation'!$C$9:$C$136,'Error plots'!C689)</f>
        <v>300</v>
      </c>
      <c r="F689" s="0" t="n">
        <f aca="false">TRUNC('LUT Implementation'!$C$4*(INDEX('LUT Implementation'!$F$9:$F$136,C689)-B689)/D689,0)</f>
        <v>-31</v>
      </c>
      <c r="G689" s="0" t="n">
        <f aca="false">E689+F689</f>
        <v>269</v>
      </c>
      <c r="H689" s="34" t="n">
        <f aca="false">Theory!$D$5/(SIN(RADIANS(Theory!$D$7*360*(('LUT Implementation'!$C$3*B689)/1000000000))))</f>
        <v>273.889871323329</v>
      </c>
      <c r="I689" s="43" t="n">
        <f aca="false">ABS(E689-H689)</f>
        <v>26.110128676671</v>
      </c>
      <c r="J689" s="43" t="n">
        <f aca="false">ABS(G689-H689)</f>
        <v>4.88987132332903</v>
      </c>
    </row>
    <row r="690" customFormat="false" ht="15" hidden="false" customHeight="false" outlineLevel="0" collapsed="false">
      <c r="B690" s="0" t="n">
        <f aca="false">B689-50</f>
        <v>29650</v>
      </c>
      <c r="C690" s="15" t="n">
        <f aca="false" t="array" ref="C690:C690">MATCH(MIN(ABS('LUT Implementation'!$F$9:$F$136-B690)),ABS('LUT Implementation'!$F$9:$F$136-B690),0)</f>
        <v>1</v>
      </c>
      <c r="D690" s="0" t="n">
        <f aca="false">INDEX('LUT Implementation'!$F$9:$F$136,C690)-INDEX('LUT Implementation'!$F$9:$F$136,C690+1)</f>
        <v>2627</v>
      </c>
      <c r="E690" s="0" t="n">
        <f aca="false">INDEX('LUT Implementation'!$C$9:$C$136,'Error plots'!C690)</f>
        <v>300</v>
      </c>
      <c r="F690" s="0" t="n">
        <f aca="false">TRUNC('LUT Implementation'!$C$4*(INDEX('LUT Implementation'!$F$9:$F$136,C690)-B690)/D690,0)</f>
        <v>-31</v>
      </c>
      <c r="G690" s="0" t="n">
        <f aca="false">E690+F690</f>
        <v>269</v>
      </c>
      <c r="H690" s="34" t="n">
        <f aca="false">Theory!$D$5/(SIN(RADIANS(Theory!$D$7*360*(('LUT Implementation'!$C$3*B690)/1000000000))))</f>
        <v>274.348091219728</v>
      </c>
      <c r="I690" s="43" t="n">
        <f aca="false">ABS(E690-H690)</f>
        <v>25.6519087802724</v>
      </c>
      <c r="J690" s="43" t="n">
        <f aca="false">ABS(G690-H690)</f>
        <v>5.34809121972756</v>
      </c>
    </row>
    <row r="691" customFormat="false" ht="15" hidden="false" customHeight="false" outlineLevel="0" collapsed="false">
      <c r="B691" s="0" t="n">
        <f aca="false">B690-50</f>
        <v>29600</v>
      </c>
      <c r="C691" s="15" t="n">
        <f aca="false" t="array" ref="C691:C691">MATCH(MIN(ABS('LUT Implementation'!$F$9:$F$136-B691)),ABS('LUT Implementation'!$F$9:$F$136-B691),0)</f>
        <v>1</v>
      </c>
      <c r="D691" s="0" t="n">
        <f aca="false">INDEX('LUT Implementation'!$F$9:$F$136,C691)-INDEX('LUT Implementation'!$F$9:$F$136,C691+1)</f>
        <v>2627</v>
      </c>
      <c r="E691" s="0" t="n">
        <f aca="false">INDEX('LUT Implementation'!$C$9:$C$136,'Error plots'!C691)</f>
        <v>300</v>
      </c>
      <c r="F691" s="0" t="n">
        <f aca="false">TRUNC('LUT Implementation'!$C$4*(INDEX('LUT Implementation'!$F$9:$F$136,C691)-B691)/D691,0)</f>
        <v>-30</v>
      </c>
      <c r="G691" s="0" t="n">
        <f aca="false">E691+F691</f>
        <v>270</v>
      </c>
      <c r="H691" s="34" t="n">
        <f aca="false">Theory!$D$5/(SIN(RADIANS(Theory!$D$7*360*(('LUT Implementation'!$C$3*B691)/1000000000))))</f>
        <v>274.807865387591</v>
      </c>
      <c r="I691" s="43" t="n">
        <f aca="false">ABS(E691-H691)</f>
        <v>25.1921346124093</v>
      </c>
      <c r="J691" s="43" t="n">
        <f aca="false">ABS(G691-H691)</f>
        <v>4.80786538759071</v>
      </c>
    </row>
    <row r="692" customFormat="false" ht="15" hidden="false" customHeight="false" outlineLevel="0" collapsed="false">
      <c r="B692" s="0" t="n">
        <f aca="false">B691-50</f>
        <v>29550</v>
      </c>
      <c r="C692" s="15" t="n">
        <f aca="false" t="array" ref="C692:C692">MATCH(MIN(ABS('LUT Implementation'!$F$9:$F$136-B692)),ABS('LUT Implementation'!$F$9:$F$136-B692),0)</f>
        <v>1</v>
      </c>
      <c r="D692" s="0" t="n">
        <f aca="false">INDEX('LUT Implementation'!$F$9:$F$136,C692)-INDEX('LUT Implementation'!$F$9:$F$136,C692+1)</f>
        <v>2627</v>
      </c>
      <c r="E692" s="0" t="n">
        <f aca="false">INDEX('LUT Implementation'!$C$9:$C$136,'Error plots'!C692)</f>
        <v>300</v>
      </c>
      <c r="F692" s="0" t="n">
        <f aca="false">TRUNC('LUT Implementation'!$C$4*(INDEX('LUT Implementation'!$F$9:$F$136,C692)-B692)/D692,0)</f>
        <v>-29</v>
      </c>
      <c r="G692" s="0" t="n">
        <f aca="false">E692+F692</f>
        <v>271</v>
      </c>
      <c r="H692" s="34" t="n">
        <f aca="false">Theory!$D$5/(SIN(RADIANS(Theory!$D$7*360*(('LUT Implementation'!$C$3*B692)/1000000000))))</f>
        <v>275.269201716275</v>
      </c>
      <c r="I692" s="43" t="n">
        <f aca="false">ABS(E692-H692)</f>
        <v>24.7307982837252</v>
      </c>
      <c r="J692" s="43" t="n">
        <f aca="false">ABS(G692-H692)</f>
        <v>4.26920171627484</v>
      </c>
    </row>
    <row r="693" customFormat="false" ht="15" hidden="false" customHeight="false" outlineLevel="0" collapsed="false">
      <c r="B693" s="0" t="n">
        <f aca="false">B692-50</f>
        <v>29500</v>
      </c>
      <c r="C693" s="15" t="n">
        <f aca="false" t="array" ref="C693:C693">MATCH(MIN(ABS('LUT Implementation'!$F$9:$F$136-B693)),ABS('LUT Implementation'!$F$9:$F$136-B693),0)</f>
        <v>1</v>
      </c>
      <c r="D693" s="0" t="n">
        <f aca="false">INDEX('LUT Implementation'!$F$9:$F$136,C693)-INDEX('LUT Implementation'!$F$9:$F$136,C693+1)</f>
        <v>2627</v>
      </c>
      <c r="E693" s="0" t="n">
        <f aca="false">INDEX('LUT Implementation'!$C$9:$C$136,'Error plots'!C693)</f>
        <v>300</v>
      </c>
      <c r="F693" s="0" t="n">
        <f aca="false">TRUNC('LUT Implementation'!$C$4*(INDEX('LUT Implementation'!$F$9:$F$136,C693)-B693)/D693,0)</f>
        <v>-29</v>
      </c>
      <c r="G693" s="0" t="n">
        <f aca="false">E693+F693</f>
        <v>271</v>
      </c>
      <c r="H693" s="34" t="n">
        <f aca="false">Theory!$D$5/(SIN(RADIANS(Theory!$D$7*360*(('LUT Implementation'!$C$3*B693)/1000000000))))</f>
        <v>275.732108148624</v>
      </c>
      <c r="I693" s="43" t="n">
        <f aca="false">ABS(E693-H693)</f>
        <v>24.2678918513756</v>
      </c>
      <c r="J693" s="43" t="n">
        <f aca="false">ABS(G693-H693)</f>
        <v>4.73210814862438</v>
      </c>
    </row>
    <row r="694" customFormat="false" ht="15" hidden="false" customHeight="false" outlineLevel="0" collapsed="false">
      <c r="B694" s="0" t="n">
        <f aca="false">B693-50</f>
        <v>29450</v>
      </c>
      <c r="C694" s="15" t="n">
        <f aca="false" t="array" ref="C694:C694">MATCH(MIN(ABS('LUT Implementation'!$F$9:$F$136-B694)),ABS('LUT Implementation'!$F$9:$F$136-B694),0)</f>
        <v>1</v>
      </c>
      <c r="D694" s="0" t="n">
        <f aca="false">INDEX('LUT Implementation'!$F$9:$F$136,C694)-INDEX('LUT Implementation'!$F$9:$F$136,C694+1)</f>
        <v>2627</v>
      </c>
      <c r="E694" s="0" t="n">
        <f aca="false">INDEX('LUT Implementation'!$C$9:$C$136,'Error plots'!C694)</f>
        <v>300</v>
      </c>
      <c r="F694" s="0" t="n">
        <f aca="false">TRUNC('LUT Implementation'!$C$4*(INDEX('LUT Implementation'!$F$9:$F$136,C694)-B694)/D694,0)</f>
        <v>-28</v>
      </c>
      <c r="G694" s="0" t="n">
        <f aca="false">E694+F694</f>
        <v>272</v>
      </c>
      <c r="H694" s="34" t="n">
        <f aca="false">Theory!$D$5/(SIN(RADIANS(Theory!$D$7*360*(('LUT Implementation'!$C$3*B694)/1000000000))))</f>
        <v>276.196592681425</v>
      </c>
      <c r="I694" s="43" t="n">
        <f aca="false">ABS(E694-H694)</f>
        <v>23.8034073185748</v>
      </c>
      <c r="J694" s="43" t="n">
        <f aca="false">ABS(G694-H694)</f>
        <v>4.19659268142522</v>
      </c>
    </row>
    <row r="695" customFormat="false" ht="15" hidden="false" customHeight="false" outlineLevel="0" collapsed="false">
      <c r="B695" s="0" t="n">
        <f aca="false">B694-50</f>
        <v>29400</v>
      </c>
      <c r="C695" s="15" t="n">
        <f aca="false" t="array" ref="C695:C695">MATCH(MIN(ABS('LUT Implementation'!$F$9:$F$136-B695)),ABS('LUT Implementation'!$F$9:$F$136-B695),0)</f>
        <v>1</v>
      </c>
      <c r="D695" s="0" t="n">
        <f aca="false">INDEX('LUT Implementation'!$F$9:$F$136,C695)-INDEX('LUT Implementation'!$F$9:$F$136,C695+1)</f>
        <v>2627</v>
      </c>
      <c r="E695" s="0" t="n">
        <f aca="false">INDEX('LUT Implementation'!$C$9:$C$136,'Error plots'!C695)</f>
        <v>300</v>
      </c>
      <c r="F695" s="0" t="n">
        <f aca="false">TRUNC('LUT Implementation'!$C$4*(INDEX('LUT Implementation'!$F$9:$F$136,C695)-B695)/D695,0)</f>
        <v>-28</v>
      </c>
      <c r="G695" s="0" t="n">
        <f aca="false">E695+F695</f>
        <v>272</v>
      </c>
      <c r="H695" s="34" t="n">
        <f aca="false">Theory!$D$5/(SIN(RADIANS(Theory!$D$7*360*(('LUT Implementation'!$C$3*B695)/1000000000))))</f>
        <v>276.662663365864</v>
      </c>
      <c r="I695" s="43" t="n">
        <f aca="false">ABS(E695-H695)</f>
        <v>23.337336634136</v>
      </c>
      <c r="J695" s="43" t="n">
        <f aca="false">ABS(G695-H695)</f>
        <v>4.66266336586403</v>
      </c>
    </row>
    <row r="696" customFormat="false" ht="15" hidden="false" customHeight="false" outlineLevel="0" collapsed="false">
      <c r="B696" s="0" t="n">
        <f aca="false">B695-50</f>
        <v>29350</v>
      </c>
      <c r="C696" s="15" t="n">
        <f aca="false" t="array" ref="C696:C696">MATCH(MIN(ABS('LUT Implementation'!$F$9:$F$136-B696)),ABS('LUT Implementation'!$F$9:$F$136-B696),0)</f>
        <v>1</v>
      </c>
      <c r="D696" s="0" t="n">
        <f aca="false">INDEX('LUT Implementation'!$F$9:$F$136,C696)-INDEX('LUT Implementation'!$F$9:$F$136,C696+1)</f>
        <v>2627</v>
      </c>
      <c r="E696" s="0" t="n">
        <f aca="false">INDEX('LUT Implementation'!$C$9:$C$136,'Error plots'!C696)</f>
        <v>300</v>
      </c>
      <c r="F696" s="0" t="n">
        <f aca="false">TRUNC('LUT Implementation'!$C$4*(INDEX('LUT Implementation'!$F$9:$F$136,C696)-B696)/D696,0)</f>
        <v>-27</v>
      </c>
      <c r="G696" s="0" t="n">
        <f aca="false">E696+F696</f>
        <v>273</v>
      </c>
      <c r="H696" s="34" t="n">
        <f aca="false">Theory!$D$5/(SIN(RADIANS(Theory!$D$7*360*(('LUT Implementation'!$C$3*B696)/1000000000))))</f>
        <v>277.130328307991</v>
      </c>
      <c r="I696" s="43" t="n">
        <f aca="false">ABS(E696-H696)</f>
        <v>22.8696716920088</v>
      </c>
      <c r="J696" s="43" t="n">
        <f aca="false">ABS(G696-H696)</f>
        <v>4.13032830799119</v>
      </c>
    </row>
    <row r="697" customFormat="false" ht="15" hidden="false" customHeight="false" outlineLevel="0" collapsed="false">
      <c r="B697" s="0" t="n">
        <f aca="false">B696-50</f>
        <v>29300</v>
      </c>
      <c r="C697" s="15" t="n">
        <f aca="false" t="array" ref="C697:C697">MATCH(MIN(ABS('LUT Implementation'!$F$9:$F$136-B697)),ABS('LUT Implementation'!$F$9:$F$136-B697),0)</f>
        <v>1</v>
      </c>
      <c r="D697" s="0" t="n">
        <f aca="false">INDEX('LUT Implementation'!$F$9:$F$136,C697)-INDEX('LUT Implementation'!$F$9:$F$136,C697+1)</f>
        <v>2627</v>
      </c>
      <c r="E697" s="0" t="n">
        <f aca="false">INDEX('LUT Implementation'!$C$9:$C$136,'Error plots'!C697)</f>
        <v>300</v>
      </c>
      <c r="F697" s="0" t="n">
        <f aca="false">TRUNC('LUT Implementation'!$C$4*(INDEX('LUT Implementation'!$F$9:$F$136,C697)-B697)/D697,0)</f>
        <v>-26</v>
      </c>
      <c r="G697" s="0" t="n">
        <f aca="false">E697+F697</f>
        <v>274</v>
      </c>
      <c r="H697" s="34" t="n">
        <f aca="false">Theory!$D$5/(SIN(RADIANS(Theory!$D$7*360*(('LUT Implementation'!$C$3*B697)/1000000000))))</f>
        <v>277.599595669189</v>
      </c>
      <c r="I697" s="43" t="n">
        <f aca="false">ABS(E697-H697)</f>
        <v>22.4004043308108</v>
      </c>
      <c r="J697" s="43" t="n">
        <f aca="false">ABS(G697-H697)</f>
        <v>3.59959566918923</v>
      </c>
    </row>
    <row r="698" customFormat="false" ht="15" hidden="false" customHeight="false" outlineLevel="0" collapsed="false">
      <c r="B698" s="0" t="n">
        <f aca="false">B697-50</f>
        <v>29250</v>
      </c>
      <c r="C698" s="15" t="n">
        <f aca="false" t="array" ref="C698:C698">MATCH(MIN(ABS('LUT Implementation'!$F$9:$F$136-B698)),ABS('LUT Implementation'!$F$9:$F$136-B698),0)</f>
        <v>1</v>
      </c>
      <c r="D698" s="0" t="n">
        <f aca="false">INDEX('LUT Implementation'!$F$9:$F$136,C698)-INDEX('LUT Implementation'!$F$9:$F$136,C698+1)</f>
        <v>2627</v>
      </c>
      <c r="E698" s="0" t="n">
        <f aca="false">INDEX('LUT Implementation'!$C$9:$C$136,'Error plots'!C698)</f>
        <v>300</v>
      </c>
      <c r="F698" s="0" t="n">
        <f aca="false">TRUNC('LUT Implementation'!$C$4*(INDEX('LUT Implementation'!$F$9:$F$136,C698)-B698)/D698,0)</f>
        <v>-26</v>
      </c>
      <c r="G698" s="0" t="n">
        <f aca="false">E698+F698</f>
        <v>274</v>
      </c>
      <c r="H698" s="34" t="n">
        <f aca="false">Theory!$D$5/(SIN(RADIANS(Theory!$D$7*360*(('LUT Implementation'!$C$3*B698)/1000000000))))</f>
        <v>278.070473666645</v>
      </c>
      <c r="I698" s="43" t="n">
        <f aca="false">ABS(E698-H698)</f>
        <v>21.9295263333547</v>
      </c>
      <c r="J698" s="43" t="n">
        <f aca="false">ABS(G698-H698)</f>
        <v>4.07047366664534</v>
      </c>
    </row>
    <row r="699" customFormat="false" ht="15" hidden="false" customHeight="false" outlineLevel="0" collapsed="false">
      <c r="B699" s="0" t="n">
        <f aca="false">B698-50</f>
        <v>29200</v>
      </c>
      <c r="C699" s="15" t="n">
        <f aca="false" t="array" ref="C699:C699">MATCH(MIN(ABS('LUT Implementation'!$F$9:$F$136-B699)),ABS('LUT Implementation'!$F$9:$F$136-B699),0)</f>
        <v>1</v>
      </c>
      <c r="D699" s="0" t="n">
        <f aca="false">INDEX('LUT Implementation'!$F$9:$F$136,C699)-INDEX('LUT Implementation'!$F$9:$F$136,C699+1)</f>
        <v>2627</v>
      </c>
      <c r="E699" s="0" t="n">
        <f aca="false">INDEX('LUT Implementation'!$C$9:$C$136,'Error plots'!C699)</f>
        <v>300</v>
      </c>
      <c r="F699" s="0" t="n">
        <f aca="false">TRUNC('LUT Implementation'!$C$4*(INDEX('LUT Implementation'!$F$9:$F$136,C699)-B699)/D699,0)</f>
        <v>-25</v>
      </c>
      <c r="G699" s="0" t="n">
        <f aca="false">E699+F699</f>
        <v>275</v>
      </c>
      <c r="H699" s="34" t="n">
        <f aca="false">Theory!$D$5/(SIN(RADIANS(Theory!$D$7*360*(('LUT Implementation'!$C$3*B699)/1000000000))))</f>
        <v>278.54297057383</v>
      </c>
      <c r="I699" s="43" t="n">
        <f aca="false">ABS(E699-H699)</f>
        <v>21.4570294261701</v>
      </c>
      <c r="J699" s="43" t="n">
        <f aca="false">ABS(G699-H699)</f>
        <v>3.54297057382985</v>
      </c>
    </row>
    <row r="700" customFormat="false" ht="15" hidden="false" customHeight="false" outlineLevel="0" collapsed="false">
      <c r="B700" s="0" t="n">
        <f aca="false">B699-50</f>
        <v>29150</v>
      </c>
      <c r="C700" s="15" t="n">
        <f aca="false" t="array" ref="C700:C700">MATCH(MIN(ABS('LUT Implementation'!$F$9:$F$136-B700)),ABS('LUT Implementation'!$F$9:$F$136-B700),0)</f>
        <v>1</v>
      </c>
      <c r="D700" s="0" t="n">
        <f aca="false">INDEX('LUT Implementation'!$F$9:$F$136,C700)-INDEX('LUT Implementation'!$F$9:$F$136,C700+1)</f>
        <v>2627</v>
      </c>
      <c r="E700" s="0" t="n">
        <f aca="false">INDEX('LUT Implementation'!$C$9:$C$136,'Error plots'!C700)</f>
        <v>300</v>
      </c>
      <c r="F700" s="0" t="n">
        <f aca="false">TRUNC('LUT Implementation'!$C$4*(INDEX('LUT Implementation'!$F$9:$F$136,C700)-B700)/D700,0)</f>
        <v>-25</v>
      </c>
      <c r="G700" s="0" t="n">
        <f aca="false">E700+F700</f>
        <v>275</v>
      </c>
      <c r="H700" s="34" t="n">
        <f aca="false">Theory!$D$5/(SIN(RADIANS(Theory!$D$7*360*(('LUT Implementation'!$C$3*B700)/1000000000))))</f>
        <v>279.017094720978</v>
      </c>
      <c r="I700" s="43" t="n">
        <f aca="false">ABS(E700-H700)</f>
        <v>20.9829052790219</v>
      </c>
      <c r="J700" s="43" t="n">
        <f aca="false">ABS(G700-H700)</f>
        <v>4.01709472097809</v>
      </c>
    </row>
    <row r="701" customFormat="false" ht="15" hidden="false" customHeight="false" outlineLevel="0" collapsed="false">
      <c r="B701" s="0" t="n">
        <f aca="false">B700-50</f>
        <v>29100</v>
      </c>
      <c r="C701" s="15" t="n">
        <f aca="false" t="array" ref="C701:C701">MATCH(MIN(ABS('LUT Implementation'!$F$9:$F$136-B701)),ABS('LUT Implementation'!$F$9:$F$136-B701),0)</f>
        <v>1</v>
      </c>
      <c r="D701" s="0" t="n">
        <f aca="false">INDEX('LUT Implementation'!$F$9:$F$136,C701)-INDEX('LUT Implementation'!$F$9:$F$136,C701+1)</f>
        <v>2627</v>
      </c>
      <c r="E701" s="0" t="n">
        <f aca="false">INDEX('LUT Implementation'!$C$9:$C$136,'Error plots'!C701)</f>
        <v>300</v>
      </c>
      <c r="F701" s="0" t="n">
        <f aca="false">TRUNC('LUT Implementation'!$C$4*(INDEX('LUT Implementation'!$F$9:$F$136,C701)-B701)/D701,0)</f>
        <v>-24</v>
      </c>
      <c r="G701" s="0" t="n">
        <f aca="false">E701+F701</f>
        <v>276</v>
      </c>
      <c r="H701" s="34" t="n">
        <f aca="false">Theory!$D$5/(SIN(RADIANS(Theory!$D$7*360*(('LUT Implementation'!$C$3*B701)/1000000000))))</f>
        <v>279.492854495579</v>
      </c>
      <c r="I701" s="43" t="n">
        <f aca="false">ABS(E701-H701)</f>
        <v>20.5071455044212</v>
      </c>
      <c r="J701" s="43" t="n">
        <f aca="false">ABS(G701-H701)</f>
        <v>3.4928544955788</v>
      </c>
    </row>
    <row r="702" customFormat="false" ht="15" hidden="false" customHeight="false" outlineLevel="0" collapsed="false">
      <c r="B702" s="0" t="n">
        <f aca="false">B701-50</f>
        <v>29050</v>
      </c>
      <c r="C702" s="15" t="n">
        <f aca="false" t="array" ref="C702:C702">MATCH(MIN(ABS('LUT Implementation'!$F$9:$F$136-B702)),ABS('LUT Implementation'!$F$9:$F$136-B702),0)</f>
        <v>1</v>
      </c>
      <c r="D702" s="0" t="n">
        <f aca="false">INDEX('LUT Implementation'!$F$9:$F$136,C702)-INDEX('LUT Implementation'!$F$9:$F$136,C702+1)</f>
        <v>2627</v>
      </c>
      <c r="E702" s="0" t="n">
        <f aca="false">INDEX('LUT Implementation'!$C$9:$C$136,'Error plots'!C702)</f>
        <v>300</v>
      </c>
      <c r="F702" s="0" t="n">
        <f aca="false">TRUNC('LUT Implementation'!$C$4*(INDEX('LUT Implementation'!$F$9:$F$136,C702)-B702)/D702,0)</f>
        <v>-23</v>
      </c>
      <c r="G702" s="0" t="n">
        <f aca="false">E702+F702</f>
        <v>277</v>
      </c>
      <c r="H702" s="34" t="n">
        <f aca="false">Theory!$D$5/(SIN(RADIANS(Theory!$D$7*360*(('LUT Implementation'!$C$3*B702)/1000000000))))</f>
        <v>279.970258342866</v>
      </c>
      <c r="I702" s="43" t="n">
        <f aca="false">ABS(E702-H702)</f>
        <v>20.0297416571338</v>
      </c>
      <c r="J702" s="43" t="n">
        <f aca="false">ABS(G702-H702)</f>
        <v>2.9702583428662</v>
      </c>
    </row>
    <row r="703" customFormat="false" ht="15" hidden="false" customHeight="false" outlineLevel="0" collapsed="false">
      <c r="B703" s="0" t="n">
        <f aca="false">B702-50</f>
        <v>29000</v>
      </c>
      <c r="C703" s="15" t="n">
        <f aca="false" t="array" ref="C703:C703">MATCH(MIN(ABS('LUT Implementation'!$F$9:$F$136-B703)),ABS('LUT Implementation'!$F$9:$F$136-B703),0)</f>
        <v>1</v>
      </c>
      <c r="D703" s="0" t="n">
        <f aca="false">INDEX('LUT Implementation'!$F$9:$F$136,C703)-INDEX('LUT Implementation'!$F$9:$F$136,C703+1)</f>
        <v>2627</v>
      </c>
      <c r="E703" s="0" t="n">
        <f aca="false">INDEX('LUT Implementation'!$C$9:$C$136,'Error plots'!C703)</f>
        <v>300</v>
      </c>
      <c r="F703" s="0" t="n">
        <f aca="false">TRUNC('LUT Implementation'!$C$4*(INDEX('LUT Implementation'!$F$9:$F$136,C703)-B703)/D703,0)</f>
        <v>-23</v>
      </c>
      <c r="G703" s="0" t="n">
        <f aca="false">E703+F703</f>
        <v>277</v>
      </c>
      <c r="H703" s="34" t="n">
        <f aca="false">Theory!$D$5/(SIN(RADIANS(Theory!$D$7*360*(('LUT Implementation'!$C$3*B703)/1000000000))))</f>
        <v>280.449314766318</v>
      </c>
      <c r="I703" s="43" t="n">
        <f aca="false">ABS(E703-H703)</f>
        <v>19.5506852336816</v>
      </c>
      <c r="J703" s="43" t="n">
        <f aca="false">ABS(G703-H703)</f>
        <v>3.44931476631842</v>
      </c>
    </row>
    <row r="704" customFormat="false" ht="15" hidden="false" customHeight="false" outlineLevel="0" collapsed="false">
      <c r="B704" s="0" t="n">
        <f aca="false">B703-50</f>
        <v>28950</v>
      </c>
      <c r="C704" s="15" t="n">
        <f aca="false" t="array" ref="C704:C704">MATCH(MIN(ABS('LUT Implementation'!$F$9:$F$136-B704)),ABS('LUT Implementation'!$F$9:$F$136-B704),0)</f>
        <v>1</v>
      </c>
      <c r="D704" s="0" t="n">
        <f aca="false">INDEX('LUT Implementation'!$F$9:$F$136,C704)-INDEX('LUT Implementation'!$F$9:$F$136,C704+1)</f>
        <v>2627</v>
      </c>
      <c r="E704" s="0" t="n">
        <f aca="false">INDEX('LUT Implementation'!$C$9:$C$136,'Error plots'!C704)</f>
        <v>300</v>
      </c>
      <c r="F704" s="0" t="n">
        <f aca="false">TRUNC('LUT Implementation'!$C$4*(INDEX('LUT Implementation'!$F$9:$F$136,C704)-B704)/D704,0)</f>
        <v>-22</v>
      </c>
      <c r="G704" s="0" t="n">
        <f aca="false">E704+F704</f>
        <v>278</v>
      </c>
      <c r="H704" s="34" t="n">
        <f aca="false">Theory!$D$5/(SIN(RADIANS(Theory!$D$7*360*(('LUT Implementation'!$C$3*B704)/1000000000))))</f>
        <v>280.93003232816</v>
      </c>
      <c r="I704" s="43" t="n">
        <f aca="false">ABS(E704-H704)</f>
        <v>19.0699676718401</v>
      </c>
      <c r="J704" s="43" t="n">
        <f aca="false">ABS(G704-H704)</f>
        <v>2.93003232815994</v>
      </c>
    </row>
    <row r="705" customFormat="false" ht="15" hidden="false" customHeight="false" outlineLevel="0" collapsed="false">
      <c r="B705" s="0" t="n">
        <f aca="false">B704-50</f>
        <v>28900</v>
      </c>
      <c r="C705" s="15" t="n">
        <f aca="false" t="array" ref="C705:C705">MATCH(MIN(ABS('LUT Implementation'!$F$9:$F$136-B705)),ABS('LUT Implementation'!$F$9:$F$136-B705),0)</f>
        <v>1</v>
      </c>
      <c r="D705" s="0" t="n">
        <f aca="false">INDEX('LUT Implementation'!$F$9:$F$136,C705)-INDEX('LUT Implementation'!$F$9:$F$136,C705+1)</f>
        <v>2627</v>
      </c>
      <c r="E705" s="0" t="n">
        <f aca="false">INDEX('LUT Implementation'!$C$9:$C$136,'Error plots'!C705)</f>
        <v>300</v>
      </c>
      <c r="F705" s="0" t="n">
        <f aca="false">TRUNC('LUT Implementation'!$C$4*(INDEX('LUT Implementation'!$F$9:$F$136,C705)-B705)/D705,0)</f>
        <v>-21</v>
      </c>
      <c r="G705" s="0" t="n">
        <f aca="false">E705+F705</f>
        <v>279</v>
      </c>
      <c r="H705" s="34" t="n">
        <f aca="false">Theory!$D$5/(SIN(RADIANS(Theory!$D$7*360*(('LUT Implementation'!$C$3*B705)/1000000000))))</f>
        <v>281.41241964987</v>
      </c>
      <c r="I705" s="43" t="n">
        <f aca="false">ABS(E705-H705)</f>
        <v>18.58758035013</v>
      </c>
      <c r="J705" s="43" t="n">
        <f aca="false">ABS(G705-H705)</f>
        <v>2.41241964987</v>
      </c>
    </row>
    <row r="706" customFormat="false" ht="15" hidden="false" customHeight="false" outlineLevel="0" collapsed="false">
      <c r="B706" s="0" t="n">
        <f aca="false">B705-50</f>
        <v>28850</v>
      </c>
      <c r="C706" s="15" t="n">
        <f aca="false" t="array" ref="C706:C706">MATCH(MIN(ABS('LUT Implementation'!$F$9:$F$136-B706)),ABS('LUT Implementation'!$F$9:$F$136-B706),0)</f>
        <v>1</v>
      </c>
      <c r="D706" s="0" t="n">
        <f aca="false">INDEX('LUT Implementation'!$F$9:$F$136,C706)-INDEX('LUT Implementation'!$F$9:$F$136,C706+1)</f>
        <v>2627</v>
      </c>
      <c r="E706" s="0" t="n">
        <f aca="false">INDEX('LUT Implementation'!$C$9:$C$136,'Error plots'!C706)</f>
        <v>300</v>
      </c>
      <c r="F706" s="0" t="n">
        <f aca="false">TRUNC('LUT Implementation'!$C$4*(INDEX('LUT Implementation'!$F$9:$F$136,C706)-B706)/D706,0)</f>
        <v>-21</v>
      </c>
      <c r="G706" s="0" t="n">
        <f aca="false">E706+F706</f>
        <v>279</v>
      </c>
      <c r="H706" s="34" t="n">
        <f aca="false">Theory!$D$5/(SIN(RADIANS(Theory!$D$7*360*(('LUT Implementation'!$C$3*B706)/1000000000))))</f>
        <v>281.896485412696</v>
      </c>
      <c r="I706" s="43" t="n">
        <f aca="false">ABS(E706-H706)</f>
        <v>18.1035145873037</v>
      </c>
      <c r="J706" s="43" t="n">
        <f aca="false">ABS(G706-H706)</f>
        <v>2.89648541269634</v>
      </c>
    </row>
    <row r="707" customFormat="false" ht="15" hidden="false" customHeight="false" outlineLevel="0" collapsed="false">
      <c r="B707" s="0" t="n">
        <f aca="false">B706-50</f>
        <v>28800</v>
      </c>
      <c r="C707" s="15" t="n">
        <f aca="false" t="array" ref="C707:C707">MATCH(MIN(ABS('LUT Implementation'!$F$9:$F$136-B707)),ABS('LUT Implementation'!$F$9:$F$136-B707),0)</f>
        <v>1</v>
      </c>
      <c r="D707" s="0" t="n">
        <f aca="false">INDEX('LUT Implementation'!$F$9:$F$136,C707)-INDEX('LUT Implementation'!$F$9:$F$136,C707+1)</f>
        <v>2627</v>
      </c>
      <c r="E707" s="0" t="n">
        <f aca="false">INDEX('LUT Implementation'!$C$9:$C$136,'Error plots'!C707)</f>
        <v>300</v>
      </c>
      <c r="F707" s="0" t="n">
        <f aca="false">TRUNC('LUT Implementation'!$C$4*(INDEX('LUT Implementation'!$F$9:$F$136,C707)-B707)/D707,0)</f>
        <v>-20</v>
      </c>
      <c r="G707" s="0" t="n">
        <f aca="false">E707+F707</f>
        <v>280</v>
      </c>
      <c r="H707" s="34" t="n">
        <f aca="false">Theory!$D$5/(SIN(RADIANS(Theory!$D$7*360*(('LUT Implementation'!$C$3*B707)/1000000000))))</f>
        <v>282.382238358173</v>
      </c>
      <c r="I707" s="43" t="n">
        <f aca="false">ABS(E707-H707)</f>
        <v>17.6177616418265</v>
      </c>
      <c r="J707" s="43" t="n">
        <f aca="false">ABS(G707-H707)</f>
        <v>2.38223835817348</v>
      </c>
    </row>
    <row r="708" customFormat="false" ht="15" hidden="false" customHeight="false" outlineLevel="0" collapsed="false">
      <c r="B708" s="0" t="n">
        <f aca="false">B707-50</f>
        <v>28750</v>
      </c>
      <c r="C708" s="15" t="n">
        <f aca="false" t="array" ref="C708:C708">MATCH(MIN(ABS('LUT Implementation'!$F$9:$F$136-B708)),ABS('LUT Implementation'!$F$9:$F$136-B708),0)</f>
        <v>1</v>
      </c>
      <c r="D708" s="0" t="n">
        <f aca="false">INDEX('LUT Implementation'!$F$9:$F$136,C708)-INDEX('LUT Implementation'!$F$9:$F$136,C708+1)</f>
        <v>2627</v>
      </c>
      <c r="E708" s="0" t="n">
        <f aca="false">INDEX('LUT Implementation'!$C$9:$C$136,'Error plots'!C708)</f>
        <v>300</v>
      </c>
      <c r="F708" s="0" t="n">
        <f aca="false">TRUNC('LUT Implementation'!$C$4*(INDEX('LUT Implementation'!$F$9:$F$136,C708)-B708)/D708,0)</f>
        <v>-20</v>
      </c>
      <c r="G708" s="0" t="n">
        <f aca="false">E708+F708</f>
        <v>280</v>
      </c>
      <c r="H708" s="34" t="n">
        <f aca="false">Theory!$D$5/(SIN(RADIANS(Theory!$D$7*360*(('LUT Implementation'!$C$3*B708)/1000000000))))</f>
        <v>282.869687288647</v>
      </c>
      <c r="I708" s="43" t="n">
        <f aca="false">ABS(E708-H708)</f>
        <v>17.1303127113527</v>
      </c>
      <c r="J708" s="43" t="n">
        <f aca="false">ABS(G708-H708)</f>
        <v>2.8696872886473</v>
      </c>
    </row>
    <row r="709" customFormat="false" ht="15" hidden="false" customHeight="false" outlineLevel="0" collapsed="false">
      <c r="B709" s="0" t="n">
        <f aca="false">B708-50</f>
        <v>28700</v>
      </c>
      <c r="C709" s="15" t="n">
        <f aca="false" t="array" ref="C709:C709">MATCH(MIN(ABS('LUT Implementation'!$F$9:$F$136-B709)),ABS('LUT Implementation'!$F$9:$F$136-B709),0)</f>
        <v>1</v>
      </c>
      <c r="D709" s="0" t="n">
        <f aca="false">INDEX('LUT Implementation'!$F$9:$F$136,C709)-INDEX('LUT Implementation'!$F$9:$F$136,C709+1)</f>
        <v>2627</v>
      </c>
      <c r="E709" s="0" t="n">
        <f aca="false">INDEX('LUT Implementation'!$C$9:$C$136,'Error plots'!C709)</f>
        <v>300</v>
      </c>
      <c r="F709" s="0" t="n">
        <f aca="false">TRUNC('LUT Implementation'!$C$4*(INDEX('LUT Implementation'!$F$9:$F$136,C709)-B709)/D709,0)</f>
        <v>-19</v>
      </c>
      <c r="G709" s="0" t="n">
        <f aca="false">E709+F709</f>
        <v>281</v>
      </c>
      <c r="H709" s="34" t="n">
        <f aca="false">Theory!$D$5/(SIN(RADIANS(Theory!$D$7*360*(('LUT Implementation'!$C$3*B709)/1000000000))))</f>
        <v>283.358841067805</v>
      </c>
      <c r="I709" s="43" t="n">
        <f aca="false">ABS(E709-H709)</f>
        <v>16.6411589321953</v>
      </c>
      <c r="J709" s="43" t="n">
        <f aca="false">ABS(G709-H709)</f>
        <v>2.35884106780475</v>
      </c>
    </row>
    <row r="710" customFormat="false" ht="15" hidden="false" customHeight="false" outlineLevel="0" collapsed="false">
      <c r="B710" s="0" t="n">
        <f aca="false">B709-50</f>
        <v>28650</v>
      </c>
      <c r="C710" s="15" t="n">
        <f aca="false" t="array" ref="C710:C710">MATCH(MIN(ABS('LUT Implementation'!$F$9:$F$136-B710)),ABS('LUT Implementation'!$F$9:$F$136-B710),0)</f>
        <v>1</v>
      </c>
      <c r="D710" s="0" t="n">
        <f aca="false">INDEX('LUT Implementation'!$F$9:$F$136,C710)-INDEX('LUT Implementation'!$F$9:$F$136,C710+1)</f>
        <v>2627</v>
      </c>
      <c r="E710" s="0" t="n">
        <f aca="false">INDEX('LUT Implementation'!$C$9:$C$136,'Error plots'!C710)</f>
        <v>300</v>
      </c>
      <c r="F710" s="0" t="n">
        <f aca="false">TRUNC('LUT Implementation'!$C$4*(INDEX('LUT Implementation'!$F$9:$F$136,C710)-B710)/D710,0)</f>
        <v>-18</v>
      </c>
      <c r="G710" s="0" t="n">
        <f aca="false">E710+F710</f>
        <v>282</v>
      </c>
      <c r="H710" s="34" t="n">
        <f aca="false">Theory!$D$5/(SIN(RADIANS(Theory!$D$7*360*(('LUT Implementation'!$C$3*B710)/1000000000))))</f>
        <v>283.849708621209</v>
      </c>
      <c r="I710" s="43" t="n">
        <f aca="false">ABS(E710-H710)</f>
        <v>16.150291378791</v>
      </c>
      <c r="J710" s="43" t="n">
        <f aca="false">ABS(G710-H710)</f>
        <v>1.849708621209</v>
      </c>
    </row>
    <row r="711" customFormat="false" ht="15" hidden="false" customHeight="false" outlineLevel="0" collapsed="false">
      <c r="B711" s="0" t="n">
        <f aca="false">B710-50</f>
        <v>28600</v>
      </c>
      <c r="C711" s="15" t="n">
        <f aca="false" t="array" ref="C711:C711">MATCH(MIN(ABS('LUT Implementation'!$F$9:$F$136-B711)),ABS('LUT Implementation'!$F$9:$F$136-B711),0)</f>
        <v>1</v>
      </c>
      <c r="D711" s="0" t="n">
        <f aca="false">INDEX('LUT Implementation'!$F$9:$F$136,C711)-INDEX('LUT Implementation'!$F$9:$F$136,C711+1)</f>
        <v>2627</v>
      </c>
      <c r="E711" s="0" t="n">
        <f aca="false">INDEX('LUT Implementation'!$C$9:$C$136,'Error plots'!C711)</f>
        <v>300</v>
      </c>
      <c r="F711" s="0" t="n">
        <f aca="false">TRUNC('LUT Implementation'!$C$4*(INDEX('LUT Implementation'!$F$9:$F$136,C711)-B711)/D711,0)</f>
        <v>-18</v>
      </c>
      <c r="G711" s="0" t="n">
        <f aca="false">E711+F711</f>
        <v>282</v>
      </c>
      <c r="H711" s="34" t="n">
        <f aca="false">Theory!$D$5/(SIN(RADIANS(Theory!$D$7*360*(('LUT Implementation'!$C$3*B711)/1000000000))))</f>
        <v>284.34229893684</v>
      </c>
      <c r="I711" s="43" t="n">
        <f aca="false">ABS(E711-H711)</f>
        <v>15.6577010631597</v>
      </c>
      <c r="J711" s="43" t="n">
        <f aca="false">ABS(G711-H711)</f>
        <v>2.34229893684034</v>
      </c>
    </row>
    <row r="712" customFormat="false" ht="15" hidden="false" customHeight="false" outlineLevel="0" collapsed="false">
      <c r="B712" s="0" t="n">
        <f aca="false">B711-50</f>
        <v>28550</v>
      </c>
      <c r="C712" s="15" t="n">
        <f aca="false" t="array" ref="C712:C712">MATCH(MIN(ABS('LUT Implementation'!$F$9:$F$136-B712)),ABS('LUT Implementation'!$F$9:$F$136-B712),0)</f>
        <v>1</v>
      </c>
      <c r="D712" s="0" t="n">
        <f aca="false">INDEX('LUT Implementation'!$F$9:$F$136,C712)-INDEX('LUT Implementation'!$F$9:$F$136,C712+1)</f>
        <v>2627</v>
      </c>
      <c r="E712" s="0" t="n">
        <f aca="false">INDEX('LUT Implementation'!$C$9:$C$136,'Error plots'!C712)</f>
        <v>300</v>
      </c>
      <c r="F712" s="0" t="n">
        <f aca="false">TRUNC('LUT Implementation'!$C$4*(INDEX('LUT Implementation'!$F$9:$F$136,C712)-B712)/D712,0)</f>
        <v>-17</v>
      </c>
      <c r="G712" s="0" t="n">
        <f aca="false">E712+F712</f>
        <v>283</v>
      </c>
      <c r="H712" s="34" t="n">
        <f aca="false">Theory!$D$5/(SIN(RADIANS(Theory!$D$7*360*(('LUT Implementation'!$C$3*B712)/1000000000))))</f>
        <v>284.836621065643</v>
      </c>
      <c r="I712" s="43" t="n">
        <f aca="false">ABS(E712-H712)</f>
        <v>15.1633789343571</v>
      </c>
      <c r="J712" s="43" t="n">
        <f aca="false">ABS(G712-H712)</f>
        <v>1.83662106564287</v>
      </c>
    </row>
    <row r="713" customFormat="false" ht="15" hidden="false" customHeight="false" outlineLevel="0" collapsed="false">
      <c r="B713" s="0" t="n">
        <f aca="false">B712-50</f>
        <v>28500</v>
      </c>
      <c r="C713" s="15" t="n">
        <f aca="false" t="array" ref="C713:C713">MATCH(MIN(ABS('LUT Implementation'!$F$9:$F$136-B713)),ABS('LUT Implementation'!$F$9:$F$136-B713),0)</f>
        <v>1</v>
      </c>
      <c r="D713" s="0" t="n">
        <f aca="false">INDEX('LUT Implementation'!$F$9:$F$136,C713)-INDEX('LUT Implementation'!$F$9:$F$136,C713+1)</f>
        <v>2627</v>
      </c>
      <c r="E713" s="0" t="n">
        <f aca="false">INDEX('LUT Implementation'!$C$9:$C$136,'Error plots'!C713)</f>
        <v>300</v>
      </c>
      <c r="F713" s="0" t="n">
        <f aca="false">TRUNC('LUT Implementation'!$C$4*(INDEX('LUT Implementation'!$F$9:$F$136,C713)-B713)/D713,0)</f>
        <v>-17</v>
      </c>
      <c r="G713" s="0" t="n">
        <f aca="false">E713+F713</f>
        <v>283</v>
      </c>
      <c r="H713" s="34" t="n">
        <f aca="false">Theory!$D$5/(SIN(RADIANS(Theory!$D$7*360*(('LUT Implementation'!$C$3*B713)/1000000000))))</f>
        <v>285.332684122077</v>
      </c>
      <c r="I713" s="43" t="n">
        <f aca="false">ABS(E713-H713)</f>
        <v>14.6673158779235</v>
      </c>
      <c r="J713" s="43" t="n">
        <f aca="false">ABS(G713-H713)</f>
        <v>2.3326841220765</v>
      </c>
    </row>
    <row r="714" customFormat="false" ht="15" hidden="false" customHeight="false" outlineLevel="0" collapsed="false">
      <c r="B714" s="0" t="n">
        <f aca="false">B713-50</f>
        <v>28450</v>
      </c>
      <c r="C714" s="15" t="n">
        <f aca="false" t="array" ref="C714:C714">MATCH(MIN(ABS('LUT Implementation'!$F$9:$F$136-B714)),ABS('LUT Implementation'!$F$9:$F$136-B714),0)</f>
        <v>1</v>
      </c>
      <c r="D714" s="0" t="n">
        <f aca="false">INDEX('LUT Implementation'!$F$9:$F$136,C714)-INDEX('LUT Implementation'!$F$9:$F$136,C714+1)</f>
        <v>2627</v>
      </c>
      <c r="E714" s="0" t="n">
        <f aca="false">INDEX('LUT Implementation'!$C$9:$C$136,'Error plots'!C714)</f>
        <v>300</v>
      </c>
      <c r="F714" s="0" t="n">
        <f aca="false">TRUNC('LUT Implementation'!$C$4*(INDEX('LUT Implementation'!$F$9:$F$136,C714)-B714)/D714,0)</f>
        <v>-16</v>
      </c>
      <c r="G714" s="0" t="n">
        <f aca="false">E714+F714</f>
        <v>284</v>
      </c>
      <c r="H714" s="34" t="n">
        <f aca="false">Theory!$D$5/(SIN(RADIANS(Theory!$D$7*360*(('LUT Implementation'!$C$3*B714)/1000000000))))</f>
        <v>285.830497284675</v>
      </c>
      <c r="I714" s="43" t="n">
        <f aca="false">ABS(E714-H714)</f>
        <v>14.1695027153245</v>
      </c>
      <c r="J714" s="43" t="n">
        <f aca="false">ABS(G714-H714)</f>
        <v>1.83049728467546</v>
      </c>
    </row>
    <row r="715" customFormat="false" ht="15" hidden="false" customHeight="false" outlineLevel="0" collapsed="false">
      <c r="B715" s="0" t="n">
        <f aca="false">B714-50</f>
        <v>28400</v>
      </c>
      <c r="C715" s="15" t="n">
        <f aca="false" t="array" ref="C715:C715">MATCH(MIN(ABS('LUT Implementation'!$F$9:$F$136-B715)),ABS('LUT Implementation'!$F$9:$F$136-B715),0)</f>
        <v>1</v>
      </c>
      <c r="D715" s="0" t="n">
        <f aca="false">INDEX('LUT Implementation'!$F$9:$F$136,C715)-INDEX('LUT Implementation'!$F$9:$F$136,C715+1)</f>
        <v>2627</v>
      </c>
      <c r="E715" s="0" t="n">
        <f aca="false">INDEX('LUT Implementation'!$C$9:$C$136,'Error plots'!C715)</f>
        <v>300</v>
      </c>
      <c r="F715" s="0" t="n">
        <f aca="false">TRUNC('LUT Implementation'!$C$4*(INDEX('LUT Implementation'!$F$9:$F$136,C715)-B715)/D715,0)</f>
        <v>-15</v>
      </c>
      <c r="G715" s="0" t="n">
        <f aca="false">E715+F715</f>
        <v>285</v>
      </c>
      <c r="H715" s="34" t="n">
        <f aca="false">Theory!$D$5/(SIN(RADIANS(Theory!$D$7*360*(('LUT Implementation'!$C$3*B715)/1000000000))))</f>
        <v>286.330069796612</v>
      </c>
      <c r="I715" s="43" t="n">
        <f aca="false">ABS(E715-H715)</f>
        <v>13.6699302033878</v>
      </c>
      <c r="J715" s="43" t="n">
        <f aca="false">ABS(G715-H715)</f>
        <v>1.33006979661224</v>
      </c>
    </row>
    <row r="716" customFormat="false" ht="15" hidden="false" customHeight="false" outlineLevel="0" collapsed="false">
      <c r="B716" s="0" t="n">
        <f aca="false">B715-50</f>
        <v>28350</v>
      </c>
      <c r="C716" s="15" t="n">
        <f aca="false" t="array" ref="C716:C716">MATCH(MIN(ABS('LUT Implementation'!$F$9:$F$136-B716)),ABS('LUT Implementation'!$F$9:$F$136-B716),0)</f>
        <v>1</v>
      </c>
      <c r="D716" s="0" t="n">
        <f aca="false">INDEX('LUT Implementation'!$F$9:$F$136,C716)-INDEX('LUT Implementation'!$F$9:$F$136,C716+1)</f>
        <v>2627</v>
      </c>
      <c r="E716" s="0" t="n">
        <f aca="false">INDEX('LUT Implementation'!$C$9:$C$136,'Error plots'!C716)</f>
        <v>300</v>
      </c>
      <c r="F716" s="0" t="n">
        <f aca="false">TRUNC('LUT Implementation'!$C$4*(INDEX('LUT Implementation'!$F$9:$F$136,C716)-B716)/D716,0)</f>
        <v>-15</v>
      </c>
      <c r="G716" s="0" t="n">
        <f aca="false">E716+F716</f>
        <v>285</v>
      </c>
      <c r="H716" s="34" t="n">
        <f aca="false">Theory!$D$5/(SIN(RADIANS(Theory!$D$7*360*(('LUT Implementation'!$C$3*B716)/1000000000))))</f>
        <v>286.831410966267</v>
      </c>
      <c r="I716" s="43" t="n">
        <f aca="false">ABS(E716-H716)</f>
        <v>13.1685890337328</v>
      </c>
      <c r="J716" s="43" t="n">
        <f aca="false">ABS(G716-H716)</f>
        <v>1.83141096626724</v>
      </c>
    </row>
    <row r="717" customFormat="false" ht="15" hidden="false" customHeight="false" outlineLevel="0" collapsed="false">
      <c r="B717" s="0" t="n">
        <f aca="false">B716-50</f>
        <v>28300</v>
      </c>
      <c r="C717" s="15" t="n">
        <f aca="false" t="array" ref="C717:C717">MATCH(MIN(ABS('LUT Implementation'!$F$9:$F$136-B717)),ABS('LUT Implementation'!$F$9:$F$136-B717),0)</f>
        <v>1</v>
      </c>
      <c r="D717" s="0" t="n">
        <f aca="false">INDEX('LUT Implementation'!$F$9:$F$136,C717)-INDEX('LUT Implementation'!$F$9:$F$136,C717+1)</f>
        <v>2627</v>
      </c>
      <c r="E717" s="0" t="n">
        <f aca="false">INDEX('LUT Implementation'!$C$9:$C$136,'Error plots'!C717)</f>
        <v>300</v>
      </c>
      <c r="F717" s="0" t="n">
        <f aca="false">TRUNC('LUT Implementation'!$C$4*(INDEX('LUT Implementation'!$F$9:$F$136,C717)-B717)/D717,0)</f>
        <v>-14</v>
      </c>
      <c r="G717" s="0" t="n">
        <f aca="false">E717+F717</f>
        <v>286</v>
      </c>
      <c r="H717" s="34" t="n">
        <f aca="false">Theory!$D$5/(SIN(RADIANS(Theory!$D$7*360*(('LUT Implementation'!$C$3*B717)/1000000000))))</f>
        <v>287.334530167805</v>
      </c>
      <c r="I717" s="43" t="n">
        <f aca="false">ABS(E717-H717)</f>
        <v>12.6654698321946</v>
      </c>
      <c r="J717" s="43" t="n">
        <f aca="false">ABS(G717-H717)</f>
        <v>1.33453016780538</v>
      </c>
    </row>
    <row r="718" customFormat="false" ht="15" hidden="false" customHeight="false" outlineLevel="0" collapsed="false">
      <c r="B718" s="0" t="n">
        <f aca="false">B717-50</f>
        <v>28250</v>
      </c>
      <c r="C718" s="15" t="n">
        <f aca="false" t="array" ref="C718:C718">MATCH(MIN(ABS('LUT Implementation'!$F$9:$F$136-B718)),ABS('LUT Implementation'!$F$9:$F$136-B718),0)</f>
        <v>1</v>
      </c>
      <c r="D718" s="0" t="n">
        <f aca="false">INDEX('LUT Implementation'!$F$9:$F$136,C718)-INDEX('LUT Implementation'!$F$9:$F$136,C718+1)</f>
        <v>2627</v>
      </c>
      <c r="E718" s="0" t="n">
        <f aca="false">INDEX('LUT Implementation'!$C$9:$C$136,'Error plots'!C718)</f>
        <v>300</v>
      </c>
      <c r="F718" s="0" t="n">
        <f aca="false">TRUNC('LUT Implementation'!$C$4*(INDEX('LUT Implementation'!$F$9:$F$136,C718)-B718)/D718,0)</f>
        <v>-14</v>
      </c>
      <c r="G718" s="0" t="n">
        <f aca="false">E718+F718</f>
        <v>286</v>
      </c>
      <c r="H718" s="34" t="n">
        <f aca="false">Theory!$D$5/(SIN(RADIANS(Theory!$D$7*360*(('LUT Implementation'!$C$3*B718)/1000000000))))</f>
        <v>287.839436841758</v>
      </c>
      <c r="I718" s="43" t="n">
        <f aca="false">ABS(E718-H718)</f>
        <v>12.1605631582422</v>
      </c>
      <c r="J718" s="43" t="n">
        <f aca="false">ABS(G718-H718)</f>
        <v>1.83943684175784</v>
      </c>
    </row>
    <row r="719" customFormat="false" ht="15" hidden="false" customHeight="false" outlineLevel="0" collapsed="false">
      <c r="B719" s="0" t="n">
        <f aca="false">B718-50</f>
        <v>28200</v>
      </c>
      <c r="C719" s="15" t="n">
        <f aca="false" t="array" ref="C719:C719">MATCH(MIN(ABS('LUT Implementation'!$F$9:$F$136-B719)),ABS('LUT Implementation'!$F$9:$F$136-B719),0)</f>
        <v>1</v>
      </c>
      <c r="D719" s="0" t="n">
        <f aca="false">INDEX('LUT Implementation'!$F$9:$F$136,C719)-INDEX('LUT Implementation'!$F$9:$F$136,C719+1)</f>
        <v>2627</v>
      </c>
      <c r="E719" s="0" t="n">
        <f aca="false">INDEX('LUT Implementation'!$C$9:$C$136,'Error plots'!C719)</f>
        <v>300</v>
      </c>
      <c r="F719" s="0" t="n">
        <f aca="false">TRUNC('LUT Implementation'!$C$4*(INDEX('LUT Implementation'!$F$9:$F$136,C719)-B719)/D719,0)</f>
        <v>-13</v>
      </c>
      <c r="G719" s="0" t="n">
        <f aca="false">E719+F719</f>
        <v>287</v>
      </c>
      <c r="H719" s="34" t="n">
        <f aca="false">Theory!$D$5/(SIN(RADIANS(Theory!$D$7*360*(('LUT Implementation'!$C$3*B719)/1000000000))))</f>
        <v>288.34614049561</v>
      </c>
      <c r="I719" s="43" t="n">
        <f aca="false">ABS(E719-H719)</f>
        <v>11.6538595043895</v>
      </c>
      <c r="J719" s="43" t="n">
        <f aca="false">ABS(G719-H719)</f>
        <v>1.34614049561048</v>
      </c>
    </row>
    <row r="720" customFormat="false" ht="15" hidden="false" customHeight="false" outlineLevel="0" collapsed="false">
      <c r="B720" s="0" t="n">
        <f aca="false">B719-50</f>
        <v>28150</v>
      </c>
      <c r="C720" s="15" t="n">
        <f aca="false" t="array" ref="C720:C720">MATCH(MIN(ABS('LUT Implementation'!$F$9:$F$136-B720)),ABS('LUT Implementation'!$F$9:$F$136-B720),0)</f>
        <v>1</v>
      </c>
      <c r="D720" s="0" t="n">
        <f aca="false">INDEX('LUT Implementation'!$F$9:$F$136,C720)-INDEX('LUT Implementation'!$F$9:$F$136,C720+1)</f>
        <v>2627</v>
      </c>
      <c r="E720" s="0" t="n">
        <f aca="false">INDEX('LUT Implementation'!$C$9:$C$136,'Error plots'!C720)</f>
        <v>300</v>
      </c>
      <c r="F720" s="0" t="n">
        <f aca="false">TRUNC('LUT Implementation'!$C$4*(INDEX('LUT Implementation'!$F$9:$F$136,C720)-B720)/D720,0)</f>
        <v>-12</v>
      </c>
      <c r="G720" s="0" t="n">
        <f aca="false">E720+F720</f>
        <v>288</v>
      </c>
      <c r="H720" s="34" t="n">
        <f aca="false">Theory!$D$5/(SIN(RADIANS(Theory!$D$7*360*(('LUT Implementation'!$C$3*B720)/1000000000))))</f>
        <v>288.854650704399</v>
      </c>
      <c r="I720" s="43" t="n">
        <f aca="false">ABS(E720-H720)</f>
        <v>11.1453492956014</v>
      </c>
      <c r="J720" s="43" t="n">
        <f aca="false">ABS(G720-H720)</f>
        <v>0.854650704398637</v>
      </c>
    </row>
    <row r="721" customFormat="false" ht="15" hidden="false" customHeight="false" outlineLevel="0" collapsed="false">
      <c r="B721" s="0" t="n">
        <f aca="false">B720-50</f>
        <v>28100</v>
      </c>
      <c r="C721" s="15" t="n">
        <f aca="false" t="array" ref="C721:C721">MATCH(MIN(ABS('LUT Implementation'!$F$9:$F$136-B721)),ABS('LUT Implementation'!$F$9:$F$136-B721),0)</f>
        <v>1</v>
      </c>
      <c r="D721" s="0" t="n">
        <f aca="false">INDEX('LUT Implementation'!$F$9:$F$136,C721)-INDEX('LUT Implementation'!$F$9:$F$136,C721+1)</f>
        <v>2627</v>
      </c>
      <c r="E721" s="0" t="n">
        <f aca="false">INDEX('LUT Implementation'!$C$9:$C$136,'Error plots'!C721)</f>
        <v>300</v>
      </c>
      <c r="F721" s="0" t="n">
        <f aca="false">TRUNC('LUT Implementation'!$C$4*(INDEX('LUT Implementation'!$F$9:$F$136,C721)-B721)/D721,0)</f>
        <v>-12</v>
      </c>
      <c r="G721" s="0" t="n">
        <f aca="false">E721+F721</f>
        <v>288</v>
      </c>
      <c r="H721" s="34" t="n">
        <f aca="false">Theory!$D$5/(SIN(RADIANS(Theory!$D$7*360*(('LUT Implementation'!$C$3*B721)/1000000000))))</f>
        <v>289.364977111308</v>
      </c>
      <c r="I721" s="43" t="n">
        <f aca="false">ABS(E721-H721)</f>
        <v>10.6350228886919</v>
      </c>
      <c r="J721" s="43" t="n">
        <f aca="false">ABS(G721-H721)</f>
        <v>1.36497711130806</v>
      </c>
    </row>
    <row r="722" customFormat="false" ht="15" hidden="false" customHeight="false" outlineLevel="0" collapsed="false">
      <c r="B722" s="0" t="n">
        <f aca="false">B721-50</f>
        <v>28050</v>
      </c>
      <c r="C722" s="15" t="n">
        <f aca="false" t="array" ref="C722:C722">MATCH(MIN(ABS('LUT Implementation'!$F$9:$F$136-B722)),ABS('LUT Implementation'!$F$9:$F$136-B722),0)</f>
        <v>1</v>
      </c>
      <c r="D722" s="0" t="n">
        <f aca="false">INDEX('LUT Implementation'!$F$9:$F$136,C722)-INDEX('LUT Implementation'!$F$9:$F$136,C722+1)</f>
        <v>2627</v>
      </c>
      <c r="E722" s="0" t="n">
        <f aca="false">INDEX('LUT Implementation'!$C$9:$C$136,'Error plots'!C722)</f>
        <v>300</v>
      </c>
      <c r="F722" s="0" t="n">
        <f aca="false">TRUNC('LUT Implementation'!$C$4*(INDEX('LUT Implementation'!$F$9:$F$136,C722)-B722)/D722,0)</f>
        <v>-11</v>
      </c>
      <c r="G722" s="0" t="n">
        <f aca="false">E722+F722</f>
        <v>289</v>
      </c>
      <c r="H722" s="34" t="n">
        <f aca="false">Theory!$D$5/(SIN(RADIANS(Theory!$D$7*360*(('LUT Implementation'!$C$3*B722)/1000000000))))</f>
        <v>289.877129428282</v>
      </c>
      <c r="I722" s="43" t="n">
        <f aca="false">ABS(E722-H722)</f>
        <v>10.122870571718</v>
      </c>
      <c r="J722" s="43" t="n">
        <f aca="false">ABS(G722-H722)</f>
        <v>0.877129428282046</v>
      </c>
    </row>
    <row r="723" customFormat="false" ht="15" hidden="false" customHeight="false" outlineLevel="0" collapsed="false">
      <c r="B723" s="0" t="n">
        <f aca="false">B722-50</f>
        <v>28000</v>
      </c>
      <c r="C723" s="15" t="n">
        <f aca="false" t="array" ref="C723:C723">MATCH(MIN(ABS('LUT Implementation'!$F$9:$F$136-B723)),ABS('LUT Implementation'!$F$9:$F$136-B723),0)</f>
        <v>1</v>
      </c>
      <c r="D723" s="0" t="n">
        <f aca="false">INDEX('LUT Implementation'!$F$9:$F$136,C723)-INDEX('LUT Implementation'!$F$9:$F$136,C723+1)</f>
        <v>2627</v>
      </c>
      <c r="E723" s="0" t="n">
        <f aca="false">INDEX('LUT Implementation'!$C$9:$C$136,'Error plots'!C723)</f>
        <v>300</v>
      </c>
      <c r="F723" s="0" t="n">
        <f aca="false">TRUNC('LUT Implementation'!$C$4*(INDEX('LUT Implementation'!$F$9:$F$136,C723)-B723)/D723,0)</f>
        <v>-10</v>
      </c>
      <c r="G723" s="0" t="n">
        <f aca="false">E723+F723</f>
        <v>290</v>
      </c>
      <c r="H723" s="34" t="n">
        <f aca="false">Theory!$D$5/(SIN(RADIANS(Theory!$D$7*360*(('LUT Implementation'!$C$3*B723)/1000000000))))</f>
        <v>290.391117436636</v>
      </c>
      <c r="I723" s="43" t="n">
        <f aca="false">ABS(E723-H723)</f>
        <v>9.60888256336438</v>
      </c>
      <c r="J723" s="43" t="n">
        <f aca="false">ABS(G723-H723)</f>
        <v>0.391117436635625</v>
      </c>
    </row>
    <row r="724" customFormat="false" ht="15" hidden="false" customHeight="false" outlineLevel="0" collapsed="false">
      <c r="B724" s="0" t="n">
        <f aca="false">B723-50</f>
        <v>27950</v>
      </c>
      <c r="C724" s="15" t="n">
        <f aca="false" t="array" ref="C724:C724">MATCH(MIN(ABS('LUT Implementation'!$F$9:$F$136-B724)),ABS('LUT Implementation'!$F$9:$F$136-B724),0)</f>
        <v>1</v>
      </c>
      <c r="D724" s="0" t="n">
        <f aca="false">INDEX('LUT Implementation'!$F$9:$F$136,C724)-INDEX('LUT Implementation'!$F$9:$F$136,C724+1)</f>
        <v>2627</v>
      </c>
      <c r="E724" s="0" t="n">
        <f aca="false">INDEX('LUT Implementation'!$C$9:$C$136,'Error plots'!C724)</f>
        <v>300</v>
      </c>
      <c r="F724" s="0" t="n">
        <f aca="false">TRUNC('LUT Implementation'!$C$4*(INDEX('LUT Implementation'!$F$9:$F$136,C724)-B724)/D724,0)</f>
        <v>-10</v>
      </c>
      <c r="G724" s="0" t="n">
        <f aca="false">E724+F724</f>
        <v>290</v>
      </c>
      <c r="H724" s="34" t="n">
        <f aca="false">Theory!$D$5/(SIN(RADIANS(Theory!$D$7*360*(('LUT Implementation'!$C$3*B724)/1000000000))))</f>
        <v>290.906950987676</v>
      </c>
      <c r="I724" s="43" t="n">
        <f aca="false">ABS(E724-H724)</f>
        <v>9.09304901232383</v>
      </c>
      <c r="J724" s="43" t="n">
        <f aca="false">ABS(G724-H724)</f>
        <v>0.906950987676169</v>
      </c>
    </row>
    <row r="725" customFormat="false" ht="15" hidden="false" customHeight="false" outlineLevel="0" collapsed="false">
      <c r="B725" s="0" t="n">
        <f aca="false">B724-50</f>
        <v>27900</v>
      </c>
      <c r="C725" s="15" t="n">
        <f aca="false" t="array" ref="C725:C725">MATCH(MIN(ABS('LUT Implementation'!$F$9:$F$136-B725)),ABS('LUT Implementation'!$F$9:$F$136-B725),0)</f>
        <v>1</v>
      </c>
      <c r="D725" s="0" t="n">
        <f aca="false">INDEX('LUT Implementation'!$F$9:$F$136,C725)-INDEX('LUT Implementation'!$F$9:$F$136,C725+1)</f>
        <v>2627</v>
      </c>
      <c r="E725" s="0" t="n">
        <f aca="false">INDEX('LUT Implementation'!$C$9:$C$136,'Error plots'!C725)</f>
        <v>300</v>
      </c>
      <c r="F725" s="0" t="n">
        <f aca="false">TRUNC('LUT Implementation'!$C$4*(INDEX('LUT Implementation'!$F$9:$F$136,C725)-B725)/D725,0)</f>
        <v>-9</v>
      </c>
      <c r="G725" s="0" t="n">
        <f aca="false">E725+F725</f>
        <v>291</v>
      </c>
      <c r="H725" s="34" t="n">
        <f aca="false">Theory!$D$5/(SIN(RADIANS(Theory!$D$7*360*(('LUT Implementation'!$C$3*B725)/1000000000))))</f>
        <v>291.42464000333</v>
      </c>
      <c r="I725" s="43" t="n">
        <f aca="false">ABS(E725-H725)</f>
        <v>8.57535999666999</v>
      </c>
      <c r="J725" s="43" t="n">
        <f aca="false">ABS(G725-H725)</f>
        <v>0.424640003330012</v>
      </c>
    </row>
    <row r="726" customFormat="false" ht="15" hidden="false" customHeight="false" outlineLevel="0" collapsed="false">
      <c r="B726" s="0" t="n">
        <f aca="false">B725-50</f>
        <v>27850</v>
      </c>
      <c r="C726" s="15" t="n">
        <f aca="false" t="array" ref="C726:C726">MATCH(MIN(ABS('LUT Implementation'!$F$9:$F$136-B726)),ABS('LUT Implementation'!$F$9:$F$136-B726),0)</f>
        <v>1</v>
      </c>
      <c r="D726" s="0" t="n">
        <f aca="false">INDEX('LUT Implementation'!$F$9:$F$136,C726)-INDEX('LUT Implementation'!$F$9:$F$136,C726+1)</f>
        <v>2627</v>
      </c>
      <c r="E726" s="0" t="n">
        <f aca="false">INDEX('LUT Implementation'!$C$9:$C$136,'Error plots'!C726)</f>
        <v>300</v>
      </c>
      <c r="F726" s="0" t="n">
        <f aca="false">TRUNC('LUT Implementation'!$C$4*(INDEX('LUT Implementation'!$F$9:$F$136,C726)-B726)/D726,0)</f>
        <v>-9</v>
      </c>
      <c r="G726" s="0" t="n">
        <f aca="false">E726+F726</f>
        <v>291</v>
      </c>
      <c r="H726" s="34" t="n">
        <f aca="false">Theory!$D$5/(SIN(RADIANS(Theory!$D$7*360*(('LUT Implementation'!$C$3*B726)/1000000000))))</f>
        <v>291.944194476777</v>
      </c>
      <c r="I726" s="43" t="n">
        <f aca="false">ABS(E726-H726)</f>
        <v>8.05580552322289</v>
      </c>
      <c r="J726" s="43" t="n">
        <f aca="false">ABS(G726-H726)</f>
        <v>0.944194476777113</v>
      </c>
    </row>
    <row r="727" customFormat="false" ht="15" hidden="false" customHeight="false" outlineLevel="0" collapsed="false">
      <c r="B727" s="0" t="n">
        <f aca="false">B726-50</f>
        <v>27800</v>
      </c>
      <c r="C727" s="15" t="n">
        <f aca="false" t="array" ref="C727:C727">MATCH(MIN(ABS('LUT Implementation'!$F$9:$F$136-B727)),ABS('LUT Implementation'!$F$9:$F$136-B727),0)</f>
        <v>1</v>
      </c>
      <c r="D727" s="0" t="n">
        <f aca="false">INDEX('LUT Implementation'!$F$9:$F$136,C727)-INDEX('LUT Implementation'!$F$9:$F$136,C727+1)</f>
        <v>2627</v>
      </c>
      <c r="E727" s="0" t="n">
        <f aca="false">INDEX('LUT Implementation'!$C$9:$C$136,'Error plots'!C727)</f>
        <v>300</v>
      </c>
      <c r="F727" s="0" t="n">
        <f aca="false">TRUNC('LUT Implementation'!$C$4*(INDEX('LUT Implementation'!$F$9:$F$136,C727)-B727)/D727,0)</f>
        <v>-8</v>
      </c>
      <c r="G727" s="0" t="n">
        <f aca="false">E727+F727</f>
        <v>292</v>
      </c>
      <c r="H727" s="34" t="n">
        <f aca="false">Theory!$D$5/(SIN(RADIANS(Theory!$D$7*360*(('LUT Implementation'!$C$3*B727)/1000000000))))</f>
        <v>292.465624473091</v>
      </c>
      <c r="I727" s="43" t="n">
        <f aca="false">ABS(E727-H727)</f>
        <v>7.53437552690895</v>
      </c>
      <c r="J727" s="43" t="n">
        <f aca="false">ABS(G727-H727)</f>
        <v>0.465624473091054</v>
      </c>
    </row>
    <row r="728" customFormat="false" ht="15" hidden="false" customHeight="false" outlineLevel="0" collapsed="false">
      <c r="B728" s="0" t="n">
        <f aca="false">B727-50</f>
        <v>27750</v>
      </c>
      <c r="C728" s="15" t="n">
        <f aca="false" t="array" ref="C728:C728">MATCH(MIN(ABS('LUT Implementation'!$F$9:$F$136-B728)),ABS('LUT Implementation'!$F$9:$F$136-B728),0)</f>
        <v>1</v>
      </c>
      <c r="D728" s="0" t="n">
        <f aca="false">INDEX('LUT Implementation'!$F$9:$F$136,C728)-INDEX('LUT Implementation'!$F$9:$F$136,C728+1)</f>
        <v>2627</v>
      </c>
      <c r="E728" s="0" t="n">
        <f aca="false">INDEX('LUT Implementation'!$C$9:$C$136,'Error plots'!C728)</f>
        <v>300</v>
      </c>
      <c r="F728" s="0" t="n">
        <f aca="false">TRUNC('LUT Implementation'!$C$4*(INDEX('LUT Implementation'!$F$9:$F$136,C728)-B728)/D728,0)</f>
        <v>-7</v>
      </c>
      <c r="G728" s="0" t="n">
        <f aca="false">E728+F728</f>
        <v>293</v>
      </c>
      <c r="H728" s="34" t="n">
        <f aca="false">Theory!$D$5/(SIN(RADIANS(Theory!$D$7*360*(('LUT Implementation'!$C$3*B728)/1000000000))))</f>
        <v>292.988940129888</v>
      </c>
      <c r="I728" s="43" t="n">
        <f aca="false">ABS(E728-H728)</f>
        <v>7.01105987011249</v>
      </c>
      <c r="J728" s="43" t="n">
        <f aca="false">ABS(G728-H728)</f>
        <v>0.01105987011249</v>
      </c>
    </row>
    <row r="729" customFormat="false" ht="15" hidden="false" customHeight="false" outlineLevel="0" collapsed="false">
      <c r="B729" s="0" t="n">
        <f aca="false">B728-50</f>
        <v>27700</v>
      </c>
      <c r="C729" s="15" t="n">
        <f aca="false" t="array" ref="C729:C729">MATCH(MIN(ABS('LUT Implementation'!$F$9:$F$136-B729)),ABS('LUT Implementation'!$F$9:$F$136-B729),0)</f>
        <v>1</v>
      </c>
      <c r="D729" s="0" t="n">
        <f aca="false">INDEX('LUT Implementation'!$F$9:$F$136,C729)-INDEX('LUT Implementation'!$F$9:$F$136,C729+1)</f>
        <v>2627</v>
      </c>
      <c r="E729" s="0" t="n">
        <f aca="false">INDEX('LUT Implementation'!$C$9:$C$136,'Error plots'!C729)</f>
        <v>300</v>
      </c>
      <c r="F729" s="0" t="n">
        <f aca="false">TRUNC('LUT Implementation'!$C$4*(INDEX('LUT Implementation'!$F$9:$F$136,C729)-B729)/D729,0)</f>
        <v>-7</v>
      </c>
      <c r="G729" s="0" t="n">
        <f aca="false">E729+F729</f>
        <v>293</v>
      </c>
      <c r="H729" s="34" t="n">
        <f aca="false">Theory!$D$5/(SIN(RADIANS(Theory!$D$7*360*(('LUT Implementation'!$C$3*B729)/1000000000))))</f>
        <v>293.514151657978</v>
      </c>
      <c r="I729" s="43" t="n">
        <f aca="false">ABS(E729-H729)</f>
        <v>6.48584834202171</v>
      </c>
      <c r="J729" s="43" t="n">
        <f aca="false">ABS(G729-H729)</f>
        <v>0.514151657978289</v>
      </c>
    </row>
    <row r="730" customFormat="false" ht="15" hidden="false" customHeight="false" outlineLevel="0" collapsed="false">
      <c r="B730" s="0" t="n">
        <f aca="false">B729-50</f>
        <v>27650</v>
      </c>
      <c r="C730" s="15" t="n">
        <f aca="false" t="array" ref="C730:C730">MATCH(MIN(ABS('LUT Implementation'!$F$9:$F$136-B730)),ABS('LUT Implementation'!$F$9:$F$136-B730),0)</f>
        <v>1</v>
      </c>
      <c r="D730" s="0" t="n">
        <f aca="false">INDEX('LUT Implementation'!$F$9:$F$136,C730)-INDEX('LUT Implementation'!$F$9:$F$136,C730+1)</f>
        <v>2627</v>
      </c>
      <c r="E730" s="0" t="n">
        <f aca="false">INDEX('LUT Implementation'!$C$9:$C$136,'Error plots'!C730)</f>
        <v>300</v>
      </c>
      <c r="F730" s="0" t="n">
        <f aca="false">TRUNC('LUT Implementation'!$C$4*(INDEX('LUT Implementation'!$F$9:$F$136,C730)-B730)/D730,0)</f>
        <v>-6</v>
      </c>
      <c r="G730" s="0" t="n">
        <f aca="false">E730+F730</f>
        <v>294</v>
      </c>
      <c r="H730" s="34" t="n">
        <f aca="false">Theory!$D$5/(SIN(RADIANS(Theory!$D$7*360*(('LUT Implementation'!$C$3*B730)/1000000000))))</f>
        <v>294.041269342034</v>
      </c>
      <c r="I730" s="43" t="n">
        <f aca="false">ABS(E730-H730)</f>
        <v>5.95873065796633</v>
      </c>
      <c r="J730" s="43" t="n">
        <f aca="false">ABS(G730-H730)</f>
        <v>0.0412693420336723</v>
      </c>
    </row>
    <row r="731" customFormat="false" ht="15" hidden="false" customHeight="false" outlineLevel="0" collapsed="false">
      <c r="B731" s="0" t="n">
        <f aca="false">B730-50</f>
        <v>27600</v>
      </c>
      <c r="C731" s="15" t="n">
        <f aca="false" t="array" ref="C731:C731">MATCH(MIN(ABS('LUT Implementation'!$F$9:$F$136-B731)),ABS('LUT Implementation'!$F$9:$F$136-B731),0)</f>
        <v>1</v>
      </c>
      <c r="D731" s="0" t="n">
        <f aca="false">INDEX('LUT Implementation'!$F$9:$F$136,C731)-INDEX('LUT Implementation'!$F$9:$F$136,C731+1)</f>
        <v>2627</v>
      </c>
      <c r="E731" s="0" t="n">
        <f aca="false">INDEX('LUT Implementation'!$C$9:$C$136,'Error plots'!C731)</f>
        <v>300</v>
      </c>
      <c r="F731" s="0" t="n">
        <f aca="false">TRUNC('LUT Implementation'!$C$4*(INDEX('LUT Implementation'!$F$9:$F$136,C731)-B731)/D731,0)</f>
        <v>-6</v>
      </c>
      <c r="G731" s="0" t="n">
        <f aca="false">E731+F731</f>
        <v>294</v>
      </c>
      <c r="H731" s="34" t="n">
        <f aca="false">Theory!$D$5/(SIN(RADIANS(Theory!$D$7*360*(('LUT Implementation'!$C$3*B731)/1000000000))))</f>
        <v>294.570303541251</v>
      </c>
      <c r="I731" s="43" t="n">
        <f aca="false">ABS(E731-H731)</f>
        <v>5.42969645874905</v>
      </c>
      <c r="J731" s="43" t="n">
        <f aca="false">ABS(G731-H731)</f>
        <v>0.570303541250951</v>
      </c>
    </row>
    <row r="732" customFormat="false" ht="15" hidden="false" customHeight="false" outlineLevel="0" collapsed="false">
      <c r="B732" s="0" t="n">
        <f aca="false">B731-50</f>
        <v>27550</v>
      </c>
      <c r="C732" s="15" t="n">
        <f aca="false" t="array" ref="C732:C732">MATCH(MIN(ABS('LUT Implementation'!$F$9:$F$136-B732)),ABS('LUT Implementation'!$F$9:$F$136-B732),0)</f>
        <v>1</v>
      </c>
      <c r="D732" s="0" t="n">
        <f aca="false">INDEX('LUT Implementation'!$F$9:$F$136,C732)-INDEX('LUT Implementation'!$F$9:$F$136,C732+1)</f>
        <v>2627</v>
      </c>
      <c r="E732" s="0" t="n">
        <f aca="false">INDEX('LUT Implementation'!$C$9:$C$136,'Error plots'!C732)</f>
        <v>300</v>
      </c>
      <c r="F732" s="0" t="n">
        <f aca="false">TRUNC('LUT Implementation'!$C$4*(INDEX('LUT Implementation'!$F$9:$F$136,C732)-B732)/D732,0)</f>
        <v>-5</v>
      </c>
      <c r="G732" s="0" t="n">
        <f aca="false">E732+F732</f>
        <v>295</v>
      </c>
      <c r="H732" s="34" t="n">
        <f aca="false">Theory!$D$5/(SIN(RADIANS(Theory!$D$7*360*(('LUT Implementation'!$C$3*B732)/1000000000))))</f>
        <v>295.101264690031</v>
      </c>
      <c r="I732" s="43" t="n">
        <f aca="false">ABS(E732-H732)</f>
        <v>4.89873530996897</v>
      </c>
      <c r="J732" s="43" t="n">
        <f aca="false">ABS(G732-H732)</f>
        <v>0.10126469003103</v>
      </c>
    </row>
    <row r="733" customFormat="false" ht="15" hidden="false" customHeight="false" outlineLevel="0" collapsed="false">
      <c r="B733" s="0" t="n">
        <f aca="false">B732-50</f>
        <v>27500</v>
      </c>
      <c r="C733" s="15" t="n">
        <f aca="false" t="array" ref="C733:C733">MATCH(MIN(ABS('LUT Implementation'!$F$9:$F$136-B733)),ABS('LUT Implementation'!$F$9:$F$136-B733),0)</f>
        <v>1</v>
      </c>
      <c r="D733" s="0" t="n">
        <f aca="false">INDEX('LUT Implementation'!$F$9:$F$136,C733)-INDEX('LUT Implementation'!$F$9:$F$136,C733+1)</f>
        <v>2627</v>
      </c>
      <c r="E733" s="0" t="n">
        <f aca="false">INDEX('LUT Implementation'!$C$9:$C$136,'Error plots'!C733)</f>
        <v>300</v>
      </c>
      <c r="F733" s="0" t="n">
        <f aca="false">TRUNC('LUT Implementation'!$C$4*(INDEX('LUT Implementation'!$F$9:$F$136,C733)-B733)/D733,0)</f>
        <v>-4</v>
      </c>
      <c r="G733" s="0" t="n">
        <f aca="false">E733+F733</f>
        <v>296</v>
      </c>
      <c r="H733" s="34" t="n">
        <f aca="false">Theory!$D$5/(SIN(RADIANS(Theory!$D$7*360*(('LUT Implementation'!$C$3*B733)/1000000000))))</f>
        <v>295.634163298662</v>
      </c>
      <c r="I733" s="43" t="n">
        <f aca="false">ABS(E733-H733)</f>
        <v>4.36583670133803</v>
      </c>
      <c r="J733" s="43" t="n">
        <f aca="false">ABS(G733-H733)</f>
        <v>0.365836701338026</v>
      </c>
    </row>
    <row r="734" customFormat="false" ht="15" hidden="false" customHeight="false" outlineLevel="0" collapsed="false">
      <c r="B734" s="0" t="n">
        <f aca="false">B733-50</f>
        <v>27450</v>
      </c>
      <c r="C734" s="15" t="n">
        <f aca="false" t="array" ref="C734:C734">MATCH(MIN(ABS('LUT Implementation'!$F$9:$F$136-B734)),ABS('LUT Implementation'!$F$9:$F$136-B734),0)</f>
        <v>1</v>
      </c>
      <c r="D734" s="0" t="n">
        <f aca="false">INDEX('LUT Implementation'!$F$9:$F$136,C734)-INDEX('LUT Implementation'!$F$9:$F$136,C734+1)</f>
        <v>2627</v>
      </c>
      <c r="E734" s="0" t="n">
        <f aca="false">INDEX('LUT Implementation'!$C$9:$C$136,'Error plots'!C734)</f>
        <v>300</v>
      </c>
      <c r="F734" s="0" t="n">
        <f aca="false">TRUNC('LUT Implementation'!$C$4*(INDEX('LUT Implementation'!$F$9:$F$136,C734)-B734)/D734,0)</f>
        <v>-4</v>
      </c>
      <c r="G734" s="0" t="n">
        <f aca="false">E734+F734</f>
        <v>296</v>
      </c>
      <c r="H734" s="34" t="n">
        <f aca="false">Theory!$D$5/(SIN(RADIANS(Theory!$D$7*360*(('LUT Implementation'!$C$3*B734)/1000000000))))</f>
        <v>296.16900995401</v>
      </c>
      <c r="I734" s="43" t="n">
        <f aca="false">ABS(E734-H734)</f>
        <v>3.83099004598984</v>
      </c>
      <c r="J734" s="43" t="n">
        <f aca="false">ABS(G734-H734)</f>
        <v>0.169009954010164</v>
      </c>
    </row>
    <row r="735" customFormat="false" ht="15" hidden="false" customHeight="false" outlineLevel="0" collapsed="false">
      <c r="B735" s="0" t="n">
        <f aca="false">B734-50</f>
        <v>27400</v>
      </c>
      <c r="C735" s="15" t="n">
        <f aca="false" t="array" ref="C735:C735">MATCH(MIN(ABS('LUT Implementation'!$F$9:$F$136-B735)),ABS('LUT Implementation'!$F$9:$F$136-B735),0)</f>
        <v>1</v>
      </c>
      <c r="D735" s="0" t="n">
        <f aca="false">INDEX('LUT Implementation'!$F$9:$F$136,C735)-INDEX('LUT Implementation'!$F$9:$F$136,C735+1)</f>
        <v>2627</v>
      </c>
      <c r="E735" s="0" t="n">
        <f aca="false">INDEX('LUT Implementation'!$C$9:$C$136,'Error plots'!C735)</f>
        <v>300</v>
      </c>
      <c r="F735" s="0" t="n">
        <f aca="false">TRUNC('LUT Implementation'!$C$4*(INDEX('LUT Implementation'!$F$9:$F$136,C735)-B735)/D735,0)</f>
        <v>-3</v>
      </c>
      <c r="G735" s="0" t="n">
        <f aca="false">E735+F735</f>
        <v>297</v>
      </c>
      <c r="H735" s="34" t="n">
        <f aca="false">Theory!$D$5/(SIN(RADIANS(Theory!$D$7*360*(('LUT Implementation'!$C$3*B735)/1000000000))))</f>
        <v>296.705815320219</v>
      </c>
      <c r="I735" s="43" t="n">
        <f aca="false">ABS(E735-H735)</f>
        <v>3.29418467978076</v>
      </c>
      <c r="J735" s="43" t="n">
        <f aca="false">ABS(G735-H735)</f>
        <v>0.294184679780756</v>
      </c>
    </row>
    <row r="736" customFormat="false" ht="15" hidden="false" customHeight="false" outlineLevel="0" collapsed="false">
      <c r="B736" s="0" t="n">
        <f aca="false">B735-50</f>
        <v>27350</v>
      </c>
      <c r="C736" s="15" t="n">
        <f aca="false" t="array" ref="C736:C736">MATCH(MIN(ABS('LUT Implementation'!$F$9:$F$136-B736)),ABS('LUT Implementation'!$F$9:$F$136-B736),0)</f>
        <v>1</v>
      </c>
      <c r="D736" s="0" t="n">
        <f aca="false">INDEX('LUT Implementation'!$F$9:$F$136,C736)-INDEX('LUT Implementation'!$F$9:$F$136,C736+1)</f>
        <v>2627</v>
      </c>
      <c r="E736" s="0" t="n">
        <f aca="false">INDEX('LUT Implementation'!$C$9:$C$136,'Error plots'!C736)</f>
        <v>300</v>
      </c>
      <c r="F736" s="0" t="n">
        <f aca="false">TRUNC('LUT Implementation'!$C$4*(INDEX('LUT Implementation'!$F$9:$F$136,C736)-B736)/D736,0)</f>
        <v>-3</v>
      </c>
      <c r="G736" s="0" t="n">
        <f aca="false">E736+F736</f>
        <v>297</v>
      </c>
      <c r="H736" s="34" t="n">
        <f aca="false">Theory!$D$5/(SIN(RADIANS(Theory!$D$7*360*(('LUT Implementation'!$C$3*B736)/1000000000))))</f>
        <v>297.244590139416</v>
      </c>
      <c r="I736" s="43" t="n">
        <f aca="false">ABS(E736-H736)</f>
        <v>2.75540986058405</v>
      </c>
      <c r="J736" s="43" t="n">
        <f aca="false">ABS(G736-H736)</f>
        <v>0.244590139415948</v>
      </c>
    </row>
    <row r="737" customFormat="false" ht="15" hidden="false" customHeight="false" outlineLevel="0" collapsed="false">
      <c r="B737" s="0" t="n">
        <f aca="false">B736-50</f>
        <v>27300</v>
      </c>
      <c r="C737" s="15" t="n">
        <f aca="false" t="array" ref="C737:C737">MATCH(MIN(ABS('LUT Implementation'!$F$9:$F$136-B737)),ABS('LUT Implementation'!$F$9:$F$136-B737),0)</f>
        <v>1</v>
      </c>
      <c r="D737" s="0" t="n">
        <f aca="false">INDEX('LUT Implementation'!$F$9:$F$136,C737)-INDEX('LUT Implementation'!$F$9:$F$136,C737+1)</f>
        <v>2627</v>
      </c>
      <c r="E737" s="0" t="n">
        <f aca="false">INDEX('LUT Implementation'!$C$9:$C$136,'Error plots'!C737)</f>
        <v>300</v>
      </c>
      <c r="F737" s="0" t="n">
        <f aca="false">TRUNC('LUT Implementation'!$C$4*(INDEX('LUT Implementation'!$F$9:$F$136,C737)-B737)/D737,0)</f>
        <v>-2</v>
      </c>
      <c r="G737" s="0" t="n">
        <f aca="false">E737+F737</f>
        <v>298</v>
      </c>
      <c r="H737" s="34" t="n">
        <f aca="false">Theory!$D$5/(SIN(RADIANS(Theory!$D$7*360*(('LUT Implementation'!$C$3*B737)/1000000000))))</f>
        <v>297.785345232425</v>
      </c>
      <c r="I737" s="43" t="n">
        <f aca="false">ABS(E737-H737)</f>
        <v>2.21465476757515</v>
      </c>
      <c r="J737" s="43" t="n">
        <f aca="false">ABS(G737-H737)</f>
        <v>0.214654767575155</v>
      </c>
    </row>
    <row r="738" customFormat="false" ht="15" hidden="false" customHeight="false" outlineLevel="0" collapsed="false">
      <c r="B738" s="0" t="n">
        <f aca="false">B737-50</f>
        <v>27250</v>
      </c>
      <c r="C738" s="15" t="n">
        <f aca="false" t="array" ref="C738:C738">MATCH(MIN(ABS('LUT Implementation'!$F$9:$F$136-B738)),ABS('LUT Implementation'!$F$9:$F$136-B738),0)</f>
        <v>1</v>
      </c>
      <c r="D738" s="0" t="n">
        <f aca="false">INDEX('LUT Implementation'!$F$9:$F$136,C738)-INDEX('LUT Implementation'!$F$9:$F$136,C738+1)</f>
        <v>2627</v>
      </c>
      <c r="E738" s="0" t="n">
        <f aca="false">INDEX('LUT Implementation'!$C$9:$C$136,'Error plots'!C738)</f>
        <v>300</v>
      </c>
      <c r="F738" s="0" t="n">
        <f aca="false">TRUNC('LUT Implementation'!$C$4*(INDEX('LUT Implementation'!$F$9:$F$136,C738)-B738)/D738,0)</f>
        <v>-1</v>
      </c>
      <c r="G738" s="0" t="n">
        <f aca="false">E738+F738</f>
        <v>299</v>
      </c>
      <c r="H738" s="34" t="n">
        <f aca="false">Theory!$D$5/(SIN(RADIANS(Theory!$D$7*360*(('LUT Implementation'!$C$3*B738)/1000000000))))</f>
        <v>298.32809149949</v>
      </c>
      <c r="I738" s="43" t="n">
        <f aca="false">ABS(E738-H738)</f>
        <v>1.67190850051037</v>
      </c>
      <c r="J738" s="43" t="n">
        <f aca="false">ABS(G738-H738)</f>
        <v>0.671908500510369</v>
      </c>
    </row>
    <row r="739" customFormat="false" ht="15" hidden="false" customHeight="false" outlineLevel="0" collapsed="false">
      <c r="B739" s="0" t="n">
        <f aca="false">B738-50</f>
        <v>27200</v>
      </c>
      <c r="C739" s="15" t="n">
        <f aca="false" t="array" ref="C739:C739">MATCH(MIN(ABS('LUT Implementation'!$F$9:$F$136-B739)),ABS('LUT Implementation'!$F$9:$F$136-B739),0)</f>
        <v>1</v>
      </c>
      <c r="D739" s="0" t="n">
        <f aca="false">INDEX('LUT Implementation'!$F$9:$F$136,C739)-INDEX('LUT Implementation'!$F$9:$F$136,C739+1)</f>
        <v>2627</v>
      </c>
      <c r="E739" s="0" t="n">
        <f aca="false">INDEX('LUT Implementation'!$C$9:$C$136,'Error plots'!C739)</f>
        <v>300</v>
      </c>
      <c r="F739" s="0" t="n">
        <f aca="false">TRUNC('LUT Implementation'!$C$4*(INDEX('LUT Implementation'!$F$9:$F$136,C739)-B739)/D739,0)</f>
        <v>-1</v>
      </c>
      <c r="G739" s="0" t="n">
        <f aca="false">E739+F739</f>
        <v>299</v>
      </c>
      <c r="H739" s="34" t="n">
        <f aca="false">Theory!$D$5/(SIN(RADIANS(Theory!$D$7*360*(('LUT Implementation'!$C$3*B739)/1000000000))))</f>
        <v>298.872839921004</v>
      </c>
      <c r="I739" s="43" t="n">
        <f aca="false">ABS(E739-H739)</f>
        <v>1.12716007899598</v>
      </c>
      <c r="J739" s="43" t="n">
        <f aca="false">ABS(G739-H739)</f>
        <v>0.127160078995985</v>
      </c>
    </row>
    <row r="740" customFormat="false" ht="15" hidden="false" customHeight="false" outlineLevel="0" collapsed="false">
      <c r="B740" s="0" t="n">
        <f aca="false">B739-50</f>
        <v>27150</v>
      </c>
      <c r="C740" s="15" t="n">
        <f aca="false" t="array" ref="C740:C740">MATCH(MIN(ABS('LUT Implementation'!$F$9:$F$136-B740)),ABS('LUT Implementation'!$F$9:$F$136-B740),0)</f>
        <v>1</v>
      </c>
      <c r="D740" s="0" t="n">
        <f aca="false">INDEX('LUT Implementation'!$F$9:$F$136,C740)-INDEX('LUT Implementation'!$F$9:$F$136,C740+1)</f>
        <v>2627</v>
      </c>
      <c r="E740" s="0" t="n">
        <f aca="false">INDEX('LUT Implementation'!$C$9:$C$136,'Error plots'!C740)</f>
        <v>300</v>
      </c>
      <c r="F740" s="0" t="n">
        <f aca="false">TRUNC('LUT Implementation'!$C$4*(INDEX('LUT Implementation'!$F$9:$F$136,C740)-B740)/D740,0)</f>
        <v>-0</v>
      </c>
      <c r="G740" s="0" t="n">
        <f aca="false">E740+F740</f>
        <v>300</v>
      </c>
      <c r="H740" s="34" t="n">
        <f aca="false">Theory!$D$5/(SIN(RADIANS(Theory!$D$7*360*(('LUT Implementation'!$C$3*B740)/1000000000))))</f>
        <v>299.419601558249</v>
      </c>
      <c r="I740" s="43" t="n">
        <f aca="false">ABS(E740-H740)</f>
        <v>0.580398441751072</v>
      </c>
      <c r="J740" s="43" t="n">
        <f aca="false">ABS(G740-H740)</f>
        <v>0.580398441751072</v>
      </c>
    </row>
    <row r="741" customFormat="false" ht="15" hidden="false" customHeight="false" outlineLevel="0" collapsed="false">
      <c r="B741" s="0" t="n">
        <f aca="false">B740-50</f>
        <v>27100</v>
      </c>
      <c r="C741" s="15" t="n">
        <f aca="false" t="array" ref="C741:C741">MATCH(MIN(ABS('LUT Implementation'!$F$9:$F$136-B741)),ABS('LUT Implementation'!$F$9:$F$136-B741),0)</f>
        <v>1</v>
      </c>
      <c r="D741" s="0" t="n">
        <f aca="false">INDEX('LUT Implementation'!$F$9:$F$136,C741)-INDEX('LUT Implementation'!$F$9:$F$136,C741+1)</f>
        <v>2627</v>
      </c>
      <c r="E741" s="0" t="n">
        <f aca="false">INDEX('LUT Implementation'!$C$9:$C$136,'Error plots'!C741)</f>
        <v>300</v>
      </c>
      <c r="F741" s="0" t="n">
        <f aca="false">TRUNC('LUT Implementation'!$C$4*(INDEX('LUT Implementation'!$F$9:$F$136,C741)-B741)/D741,0)</f>
        <v>-0</v>
      </c>
      <c r="G741" s="0" t="n">
        <f aca="false">E741+F741</f>
        <v>300</v>
      </c>
      <c r="H741" s="34" t="n">
        <f aca="false">Theory!$D$5/(SIN(RADIANS(Theory!$D$7*360*(('LUT Implementation'!$C$3*B741)/1000000000))))</f>
        <v>299.968387554139</v>
      </c>
      <c r="I741" s="43" t="n">
        <f aca="false">ABS(E741-H741)</f>
        <v>0.0316124458609579</v>
      </c>
      <c r="J741" s="43" t="n">
        <f aca="false">ABS(G741-H741)</f>
        <v>0.0316124458609579</v>
      </c>
    </row>
    <row r="742" customFormat="false" ht="15" hidden="false" customHeight="false" outlineLevel="0" collapsed="false">
      <c r="B742" s="0" t="n">
        <f aca="false">B741-50</f>
        <v>27050</v>
      </c>
      <c r="C742" s="15" t="n">
        <f aca="false" t="array" ref="C742:C742">MATCH(MIN(ABS('LUT Implementation'!$F$9:$F$136-B742)),ABS('LUT Implementation'!$F$9:$F$136-B742),0)</f>
        <v>1</v>
      </c>
      <c r="D742" s="0" t="n">
        <f aca="false">INDEX('LUT Implementation'!$F$9:$F$136,C742)-INDEX('LUT Implementation'!$F$9:$F$136,C742+1)</f>
        <v>2627</v>
      </c>
      <c r="E742" s="0" t="n">
        <f aca="false">INDEX('LUT Implementation'!$C$9:$C$136,'Error plots'!C742)</f>
        <v>300</v>
      </c>
      <c r="F742" s="0" t="n">
        <f aca="false">TRUNC('LUT Implementation'!$C$4*(INDEX('LUT Implementation'!$F$9:$F$136,C742)-B742)/D742,0)</f>
        <v>0</v>
      </c>
      <c r="G742" s="0" t="n">
        <f aca="false">E742+F742</f>
        <v>300</v>
      </c>
      <c r="H742" s="34" t="n">
        <f aca="false">Theory!$D$5/(SIN(RADIANS(Theory!$D$7*360*(('LUT Implementation'!$C$3*B742)/1000000000))))</f>
        <v>300.519209133977</v>
      </c>
      <c r="I742" s="43" t="n">
        <f aca="false">ABS(E742-H742)</f>
        <v>0.519209133977313</v>
      </c>
      <c r="J742" s="43" t="n">
        <f aca="false">ABS(G742-H742)</f>
        <v>0.519209133977313</v>
      </c>
    </row>
    <row r="743" customFormat="false" ht="15" hidden="false" customHeight="false" outlineLevel="0" collapsed="false">
      <c r="B743" s="0" t="n">
        <f aca="false">B742-50</f>
        <v>27000</v>
      </c>
      <c r="C743" s="15" t="n">
        <f aca="false" t="array" ref="C743:C743">MATCH(MIN(ABS('LUT Implementation'!$F$9:$F$136-B743)),ABS('LUT Implementation'!$F$9:$F$136-B743),0)</f>
        <v>1</v>
      </c>
      <c r="D743" s="0" t="n">
        <f aca="false">INDEX('LUT Implementation'!$F$9:$F$136,C743)-INDEX('LUT Implementation'!$F$9:$F$136,C743+1)</f>
        <v>2627</v>
      </c>
      <c r="E743" s="0" t="n">
        <f aca="false">INDEX('LUT Implementation'!$C$9:$C$136,'Error plots'!C743)</f>
        <v>300</v>
      </c>
      <c r="F743" s="0" t="n">
        <f aca="false">TRUNC('LUT Implementation'!$C$4*(INDEX('LUT Implementation'!$F$9:$F$136,C743)-B743)/D743,0)</f>
        <v>1</v>
      </c>
      <c r="G743" s="0" t="n">
        <f aca="false">E743+F743</f>
        <v>301</v>
      </c>
      <c r="H743" s="34" t="n">
        <f aca="false">Theory!$D$5/(SIN(RADIANS(Theory!$D$7*360*(('LUT Implementation'!$C$3*B743)/1000000000))))</f>
        <v>301.072077606218</v>
      </c>
      <c r="I743" s="43" t="n">
        <f aca="false">ABS(E743-H743)</f>
        <v>1.07207760621759</v>
      </c>
      <c r="J743" s="43" t="n">
        <f aca="false">ABS(G743-H743)</f>
        <v>0.0720776062175901</v>
      </c>
    </row>
    <row r="744" customFormat="false" ht="15" hidden="false" customHeight="false" outlineLevel="0" collapsed="false">
      <c r="B744" s="0" t="n">
        <f aca="false">B743-50</f>
        <v>26950</v>
      </c>
      <c r="C744" s="15" t="n">
        <f aca="false" t="array" ref="C744:C744">MATCH(MIN(ABS('LUT Implementation'!$F$9:$F$136-B744)),ABS('LUT Implementation'!$F$9:$F$136-B744),0)</f>
        <v>1</v>
      </c>
      <c r="D744" s="0" t="n">
        <f aca="false">INDEX('LUT Implementation'!$F$9:$F$136,C744)-INDEX('LUT Implementation'!$F$9:$F$136,C744+1)</f>
        <v>2627</v>
      </c>
      <c r="E744" s="0" t="n">
        <f aca="false">INDEX('LUT Implementation'!$C$9:$C$136,'Error plots'!C744)</f>
        <v>300</v>
      </c>
      <c r="F744" s="0" t="n">
        <f aca="false">TRUNC('LUT Implementation'!$C$4*(INDEX('LUT Implementation'!$F$9:$F$136,C744)-B744)/D744,0)</f>
        <v>1</v>
      </c>
      <c r="G744" s="0" t="n">
        <f aca="false">E744+F744</f>
        <v>301</v>
      </c>
      <c r="H744" s="34" t="n">
        <f aca="false">Theory!$D$5/(SIN(RADIANS(Theory!$D$7*360*(('LUT Implementation'!$C$3*B744)/1000000000))))</f>
        <v>301.627004363236</v>
      </c>
      <c r="I744" s="43" t="n">
        <f aca="false">ABS(E744-H744)</f>
        <v>1.62700436323638</v>
      </c>
      <c r="J744" s="43" t="n">
        <f aca="false">ABS(G744-H744)</f>
        <v>0.627004363236381</v>
      </c>
    </row>
    <row r="745" customFormat="false" ht="15" hidden="false" customHeight="false" outlineLevel="0" collapsed="false">
      <c r="B745" s="0" t="n">
        <f aca="false">B744-50</f>
        <v>26900</v>
      </c>
      <c r="C745" s="15" t="n">
        <f aca="false" t="array" ref="C745:C745">MATCH(MIN(ABS('LUT Implementation'!$F$9:$F$136-B745)),ABS('LUT Implementation'!$F$9:$F$136-B745),0)</f>
        <v>1</v>
      </c>
      <c r="D745" s="0" t="n">
        <f aca="false">INDEX('LUT Implementation'!$F$9:$F$136,C745)-INDEX('LUT Implementation'!$F$9:$F$136,C745+1)</f>
        <v>2627</v>
      </c>
      <c r="E745" s="0" t="n">
        <f aca="false">INDEX('LUT Implementation'!$C$9:$C$136,'Error plots'!C745)</f>
        <v>300</v>
      </c>
      <c r="F745" s="0" t="n">
        <f aca="false">TRUNC('LUT Implementation'!$C$4*(INDEX('LUT Implementation'!$F$9:$F$136,C745)-B745)/D745,0)</f>
        <v>2</v>
      </c>
      <c r="G745" s="0" t="n">
        <f aca="false">E745+F745</f>
        <v>302</v>
      </c>
      <c r="H745" s="34" t="n">
        <f aca="false">Theory!$D$5/(SIN(RADIANS(Theory!$D$7*360*(('LUT Implementation'!$C$3*B745)/1000000000))))</f>
        <v>302.184000882112</v>
      </c>
      <c r="I745" s="43" t="n">
        <f aca="false">ABS(E745-H745)</f>
        <v>2.18400088211212</v>
      </c>
      <c r="J745" s="43" t="n">
        <f aca="false">ABS(G745-H745)</f>
        <v>0.184000882112116</v>
      </c>
    </row>
    <row r="746" customFormat="false" ht="15" hidden="false" customHeight="false" outlineLevel="0" collapsed="false">
      <c r="B746" s="0" t="n">
        <f aca="false">B745-50</f>
        <v>26850</v>
      </c>
      <c r="C746" s="15" t="n">
        <f aca="false" t="array" ref="C746:C746">MATCH(MIN(ABS('LUT Implementation'!$F$9:$F$136-B746)),ABS('LUT Implementation'!$F$9:$F$136-B746),0)</f>
        <v>1</v>
      </c>
      <c r="D746" s="0" t="n">
        <f aca="false">INDEX('LUT Implementation'!$F$9:$F$136,C746)-INDEX('LUT Implementation'!$F$9:$F$136,C746+1)</f>
        <v>2627</v>
      </c>
      <c r="E746" s="0" t="n">
        <f aca="false">INDEX('LUT Implementation'!$C$9:$C$136,'Error plots'!C746)</f>
        <v>300</v>
      </c>
      <c r="F746" s="0" t="n">
        <f aca="false">TRUNC('LUT Implementation'!$C$4*(INDEX('LUT Implementation'!$F$9:$F$136,C746)-B746)/D746,0)</f>
        <v>3</v>
      </c>
      <c r="G746" s="0" t="n">
        <f aca="false">E746+F746</f>
        <v>303</v>
      </c>
      <c r="H746" s="34" t="n">
        <f aca="false">Theory!$D$5/(SIN(RADIANS(Theory!$D$7*360*(('LUT Implementation'!$C$3*B746)/1000000000))))</f>
        <v>302.743078725415</v>
      </c>
      <c r="I746" s="43" t="n">
        <f aca="false">ABS(E746-H746)</f>
        <v>2.74307872541459</v>
      </c>
      <c r="J746" s="43" t="n">
        <f aca="false">ABS(G746-H746)</f>
        <v>0.256921274585409</v>
      </c>
    </row>
    <row r="747" customFormat="false" ht="15" hidden="false" customHeight="false" outlineLevel="0" collapsed="false">
      <c r="B747" s="0" t="n">
        <f aca="false">B746-50</f>
        <v>26800</v>
      </c>
      <c r="C747" s="15" t="n">
        <f aca="false" t="array" ref="C747:C747">MATCH(MIN(ABS('LUT Implementation'!$F$9:$F$136-B747)),ABS('LUT Implementation'!$F$9:$F$136-B747),0)</f>
        <v>1</v>
      </c>
      <c r="D747" s="0" t="n">
        <f aca="false">INDEX('LUT Implementation'!$F$9:$F$136,C747)-INDEX('LUT Implementation'!$F$9:$F$136,C747+1)</f>
        <v>2627</v>
      </c>
      <c r="E747" s="0" t="n">
        <f aca="false">INDEX('LUT Implementation'!$C$9:$C$136,'Error plots'!C747)</f>
        <v>300</v>
      </c>
      <c r="F747" s="0" t="n">
        <f aca="false">TRUNC('LUT Implementation'!$C$4*(INDEX('LUT Implementation'!$F$9:$F$136,C747)-B747)/D747,0)</f>
        <v>3</v>
      </c>
      <c r="G747" s="0" t="n">
        <f aca="false">E747+F747</f>
        <v>303</v>
      </c>
      <c r="H747" s="34" t="n">
        <f aca="false">Theory!$D$5/(SIN(RADIANS(Theory!$D$7*360*(('LUT Implementation'!$C$3*B747)/1000000000))))</f>
        <v>303.304249542002</v>
      </c>
      <c r="I747" s="43" t="n">
        <f aca="false">ABS(E747-H747)</f>
        <v>3.30424954200208</v>
      </c>
      <c r="J747" s="43" t="n">
        <f aca="false">ABS(G747-H747)</f>
        <v>0.304249542002083</v>
      </c>
    </row>
    <row r="748" customFormat="false" ht="15" hidden="false" customHeight="false" outlineLevel="0" collapsed="false">
      <c r="B748" s="0" t="n">
        <f aca="false">B747-50</f>
        <v>26750</v>
      </c>
      <c r="C748" s="15" t="n">
        <f aca="false" t="array" ref="C748:C748">MATCH(MIN(ABS('LUT Implementation'!$F$9:$F$136-B748)),ABS('LUT Implementation'!$F$9:$F$136-B748),0)</f>
        <v>1</v>
      </c>
      <c r="D748" s="0" t="n">
        <f aca="false">INDEX('LUT Implementation'!$F$9:$F$136,C748)-INDEX('LUT Implementation'!$F$9:$F$136,C748+1)</f>
        <v>2627</v>
      </c>
      <c r="E748" s="0" t="n">
        <f aca="false">INDEX('LUT Implementation'!$C$9:$C$136,'Error plots'!C748)</f>
        <v>300</v>
      </c>
      <c r="F748" s="0" t="n">
        <f aca="false">TRUNC('LUT Implementation'!$C$4*(INDEX('LUT Implementation'!$F$9:$F$136,C748)-B748)/D748,0)</f>
        <v>4</v>
      </c>
      <c r="G748" s="0" t="n">
        <f aca="false">E748+F748</f>
        <v>304</v>
      </c>
      <c r="H748" s="34" t="n">
        <f aca="false">Theory!$D$5/(SIN(RADIANS(Theory!$D$7*360*(('LUT Implementation'!$C$3*B748)/1000000000))))</f>
        <v>303.867525067828</v>
      </c>
      <c r="I748" s="43" t="n">
        <f aca="false">ABS(E748-H748)</f>
        <v>3.86752506782756</v>
      </c>
      <c r="J748" s="43" t="n">
        <f aca="false">ABS(G748-H748)</f>
        <v>0.132474932172443</v>
      </c>
    </row>
    <row r="749" customFormat="false" ht="15" hidden="false" customHeight="false" outlineLevel="0" collapsed="false">
      <c r="B749" s="0" t="n">
        <f aca="false">B748-50</f>
        <v>26700</v>
      </c>
      <c r="C749" s="15" t="n">
        <f aca="false" t="array" ref="C749:C749">MATCH(MIN(ABS('LUT Implementation'!$F$9:$F$136-B749)),ABS('LUT Implementation'!$F$9:$F$136-B749),0)</f>
        <v>1</v>
      </c>
      <c r="D749" s="0" t="n">
        <f aca="false">INDEX('LUT Implementation'!$F$9:$F$136,C749)-INDEX('LUT Implementation'!$F$9:$F$136,C749+1)</f>
        <v>2627</v>
      </c>
      <c r="E749" s="0" t="n">
        <f aca="false">INDEX('LUT Implementation'!$C$9:$C$136,'Error plots'!C749)</f>
        <v>300</v>
      </c>
      <c r="F749" s="0" t="n">
        <f aca="false">TRUNC('LUT Implementation'!$C$4*(INDEX('LUT Implementation'!$F$9:$F$136,C749)-B749)/D749,0)</f>
        <v>4</v>
      </c>
      <c r="G749" s="0" t="n">
        <f aca="false">E749+F749</f>
        <v>304</v>
      </c>
      <c r="H749" s="34" t="n">
        <f aca="false">Theory!$D$5/(SIN(RADIANS(Theory!$D$7*360*(('LUT Implementation'!$C$3*B749)/1000000000))))</f>
        <v>304.432917126754</v>
      </c>
      <c r="I749" s="43" t="n">
        <f aca="false">ABS(E749-H749)</f>
        <v>4.43291712675443</v>
      </c>
      <c r="J749" s="43" t="n">
        <f aca="false">ABS(G749-H749)</f>
        <v>0.432917126754433</v>
      </c>
    </row>
    <row r="750" customFormat="false" ht="15" hidden="false" customHeight="false" outlineLevel="0" collapsed="false">
      <c r="B750" s="0" t="n">
        <f aca="false">B749-50</f>
        <v>26650</v>
      </c>
      <c r="C750" s="15" t="n">
        <f aca="false" t="array" ref="C750:C750">MATCH(MIN(ABS('LUT Implementation'!$F$9:$F$136-B750)),ABS('LUT Implementation'!$F$9:$F$136-B750),0)</f>
        <v>1</v>
      </c>
      <c r="D750" s="0" t="n">
        <f aca="false">INDEX('LUT Implementation'!$F$9:$F$136,C750)-INDEX('LUT Implementation'!$F$9:$F$136,C750+1)</f>
        <v>2627</v>
      </c>
      <c r="E750" s="0" t="n">
        <f aca="false">INDEX('LUT Implementation'!$C$9:$C$136,'Error plots'!C750)</f>
        <v>300</v>
      </c>
      <c r="F750" s="0" t="n">
        <f aca="false">TRUNC('LUT Implementation'!$C$4*(INDEX('LUT Implementation'!$F$9:$F$136,C750)-B750)/D750,0)</f>
        <v>5</v>
      </c>
      <c r="G750" s="0" t="n">
        <f aca="false">E750+F750</f>
        <v>305</v>
      </c>
      <c r="H750" s="34" t="n">
        <f aca="false">Theory!$D$5/(SIN(RADIANS(Theory!$D$7*360*(('LUT Implementation'!$C$3*B750)/1000000000))))</f>
        <v>305.000437631381</v>
      </c>
      <c r="I750" s="43" t="n">
        <f aca="false">ABS(E750-H750)</f>
        <v>5.00043763138143</v>
      </c>
      <c r="J750" s="43" t="n">
        <f aca="false">ABS(G750-H750)</f>
        <v>0.000437631381430492</v>
      </c>
    </row>
    <row r="751" customFormat="false" ht="15" hidden="false" customHeight="false" outlineLevel="0" collapsed="false">
      <c r="B751" s="0" t="n">
        <f aca="false">B750-50</f>
        <v>26600</v>
      </c>
      <c r="C751" s="15" t="n">
        <f aca="false" t="array" ref="C751:C751">MATCH(MIN(ABS('LUT Implementation'!$F$9:$F$136-B751)),ABS('LUT Implementation'!$F$9:$F$136-B751),0)</f>
        <v>1</v>
      </c>
      <c r="D751" s="0" t="n">
        <f aca="false">INDEX('LUT Implementation'!$F$9:$F$136,C751)-INDEX('LUT Implementation'!$F$9:$F$136,C751+1)</f>
        <v>2627</v>
      </c>
      <c r="E751" s="0" t="n">
        <f aca="false">INDEX('LUT Implementation'!$C$9:$C$136,'Error plots'!C751)</f>
        <v>300</v>
      </c>
      <c r="F751" s="0" t="n">
        <f aca="false">TRUNC('LUT Implementation'!$C$4*(INDEX('LUT Implementation'!$F$9:$F$136,C751)-B751)/D751,0)</f>
        <v>6</v>
      </c>
      <c r="G751" s="0" t="n">
        <f aca="false">E751+F751</f>
        <v>306</v>
      </c>
      <c r="H751" s="34" t="n">
        <f aca="false">Theory!$D$5/(SIN(RADIANS(Theory!$D$7*360*(('LUT Implementation'!$C$3*B751)/1000000000))))</f>
        <v>305.570098583876</v>
      </c>
      <c r="I751" s="43" t="n">
        <f aca="false">ABS(E751-H751)</f>
        <v>5.57009858387619</v>
      </c>
      <c r="J751" s="43" t="n">
        <f aca="false">ABS(G751-H751)</f>
        <v>0.429901416123812</v>
      </c>
    </row>
    <row r="752" customFormat="false" ht="15" hidden="false" customHeight="false" outlineLevel="0" collapsed="false">
      <c r="B752" s="0" t="n">
        <f aca="false">B751-50</f>
        <v>26550</v>
      </c>
      <c r="C752" s="15" t="n">
        <f aca="false" t="array" ref="C752:C752">MATCH(MIN(ABS('LUT Implementation'!$F$9:$F$136-B752)),ABS('LUT Implementation'!$F$9:$F$136-B752),0)</f>
        <v>1</v>
      </c>
      <c r="D752" s="0" t="n">
        <f aca="false">INDEX('LUT Implementation'!$F$9:$F$136,C752)-INDEX('LUT Implementation'!$F$9:$F$136,C752+1)</f>
        <v>2627</v>
      </c>
      <c r="E752" s="0" t="n">
        <f aca="false">INDEX('LUT Implementation'!$C$9:$C$136,'Error plots'!C752)</f>
        <v>300</v>
      </c>
      <c r="F752" s="0" t="n">
        <f aca="false">TRUNC('LUT Implementation'!$C$4*(INDEX('LUT Implementation'!$F$9:$F$136,C752)-B752)/D752,0)</f>
        <v>6</v>
      </c>
      <c r="G752" s="0" t="n">
        <f aca="false">E752+F752</f>
        <v>306</v>
      </c>
      <c r="H752" s="34" t="n">
        <f aca="false">Theory!$D$5/(SIN(RADIANS(Theory!$D$7*360*(('LUT Implementation'!$C$3*B752)/1000000000))))</f>
        <v>306.141912076819</v>
      </c>
      <c r="I752" s="43" t="n">
        <f aca="false">ABS(E752-H752)</f>
        <v>6.14191207681881</v>
      </c>
      <c r="J752" s="43" t="n">
        <f aca="false">ABS(G752-H752)</f>
        <v>0.141912076818812</v>
      </c>
    </row>
    <row r="753" customFormat="false" ht="15" hidden="false" customHeight="false" outlineLevel="0" collapsed="false">
      <c r="B753" s="0" t="n">
        <f aca="false">B752-50</f>
        <v>26500</v>
      </c>
      <c r="C753" s="15" t="n">
        <f aca="false" t="array" ref="C753:C753">MATCH(MIN(ABS('LUT Implementation'!$F$9:$F$136-B753)),ABS('LUT Implementation'!$F$9:$F$136-B753),0)</f>
        <v>1</v>
      </c>
      <c r="D753" s="0" t="n">
        <f aca="false">INDEX('LUT Implementation'!$F$9:$F$136,C753)-INDEX('LUT Implementation'!$F$9:$F$136,C753+1)</f>
        <v>2627</v>
      </c>
      <c r="E753" s="0" t="n">
        <f aca="false">INDEX('LUT Implementation'!$C$9:$C$136,'Error plots'!C753)</f>
        <v>300</v>
      </c>
      <c r="F753" s="0" t="n">
        <f aca="false">TRUNC('LUT Implementation'!$C$4*(INDEX('LUT Implementation'!$F$9:$F$136,C753)-B753)/D753,0)</f>
        <v>7</v>
      </c>
      <c r="G753" s="0" t="n">
        <f aca="false">E753+F753</f>
        <v>307</v>
      </c>
      <c r="H753" s="34" t="n">
        <f aca="false">Theory!$D$5/(SIN(RADIANS(Theory!$D$7*360*(('LUT Implementation'!$C$3*B753)/1000000000))))</f>
        <v>306.715890294055</v>
      </c>
      <c r="I753" s="43" t="n">
        <f aca="false">ABS(E753-H753)</f>
        <v>6.71589029405493</v>
      </c>
      <c r="J753" s="43" t="n">
        <f aca="false">ABS(G753-H753)</f>
        <v>0.28410970594507</v>
      </c>
    </row>
    <row r="754" customFormat="false" ht="15" hidden="false" customHeight="false" outlineLevel="0" collapsed="false">
      <c r="B754" s="0" t="n">
        <f aca="false">B753-50</f>
        <v>26450</v>
      </c>
      <c r="C754" s="15" t="n">
        <f aca="false" t="array" ref="C754:C754">MATCH(MIN(ABS('LUT Implementation'!$F$9:$F$136-B754)),ABS('LUT Implementation'!$F$9:$F$136-B754),0)</f>
        <v>1</v>
      </c>
      <c r="D754" s="0" t="n">
        <f aca="false">INDEX('LUT Implementation'!$F$9:$F$136,C754)-INDEX('LUT Implementation'!$F$9:$F$136,C754+1)</f>
        <v>2627</v>
      </c>
      <c r="E754" s="0" t="n">
        <f aca="false">INDEX('LUT Implementation'!$C$9:$C$136,'Error plots'!C754)</f>
        <v>300</v>
      </c>
      <c r="F754" s="0" t="n">
        <f aca="false">TRUNC('LUT Implementation'!$C$4*(INDEX('LUT Implementation'!$F$9:$F$136,C754)-B754)/D754,0)</f>
        <v>7</v>
      </c>
      <c r="G754" s="0" t="n">
        <f aca="false">E754+F754</f>
        <v>307</v>
      </c>
      <c r="H754" s="34" t="n">
        <f aca="false">Theory!$D$5/(SIN(RADIANS(Theory!$D$7*360*(('LUT Implementation'!$C$3*B754)/1000000000))))</f>
        <v>307.292045511558</v>
      </c>
      <c r="I754" s="43" t="n">
        <f aca="false">ABS(E754-H754)</f>
        <v>7.29204551155806</v>
      </c>
      <c r="J754" s="43" t="n">
        <f aca="false">ABS(G754-H754)</f>
        <v>0.292045511558058</v>
      </c>
    </row>
    <row r="755" customFormat="false" ht="15" hidden="false" customHeight="false" outlineLevel="0" collapsed="false">
      <c r="B755" s="0" t="n">
        <f aca="false">B754-50</f>
        <v>26400</v>
      </c>
      <c r="C755" s="15" t="n">
        <f aca="false" t="array" ref="C755:C755">MATCH(MIN(ABS('LUT Implementation'!$F$9:$F$136-B755)),ABS('LUT Implementation'!$F$9:$F$136-B755),0)</f>
        <v>1</v>
      </c>
      <c r="D755" s="0" t="n">
        <f aca="false">INDEX('LUT Implementation'!$F$9:$F$136,C755)-INDEX('LUT Implementation'!$F$9:$F$136,C755+1)</f>
        <v>2627</v>
      </c>
      <c r="E755" s="0" t="n">
        <f aca="false">INDEX('LUT Implementation'!$C$9:$C$136,'Error plots'!C755)</f>
        <v>300</v>
      </c>
      <c r="F755" s="0" t="n">
        <f aca="false">TRUNC('LUT Implementation'!$C$4*(INDEX('LUT Implementation'!$F$9:$F$136,C755)-B755)/D755,0)</f>
        <v>8</v>
      </c>
      <c r="G755" s="0" t="n">
        <f aca="false">E755+F755</f>
        <v>308</v>
      </c>
      <c r="H755" s="34" t="n">
        <f aca="false">Theory!$D$5/(SIN(RADIANS(Theory!$D$7*360*(('LUT Implementation'!$C$3*B755)/1000000000))))</f>
        <v>307.870390098302</v>
      </c>
      <c r="I755" s="43" t="n">
        <f aca="false">ABS(E755-H755)</f>
        <v>7.87039009830238</v>
      </c>
      <c r="J755" s="43" t="n">
        <f aca="false">ABS(G755-H755)</f>
        <v>0.12960990169762</v>
      </c>
    </row>
    <row r="756" customFormat="false" ht="15" hidden="false" customHeight="false" outlineLevel="0" collapsed="false">
      <c r="B756" s="0" t="n">
        <f aca="false">B755-50</f>
        <v>26350</v>
      </c>
      <c r="C756" s="15" t="n">
        <f aca="false" t="array" ref="C756:C756">MATCH(MIN(ABS('LUT Implementation'!$F$9:$F$136-B756)),ABS('LUT Implementation'!$F$9:$F$136-B756),0)</f>
        <v>1</v>
      </c>
      <c r="D756" s="0" t="n">
        <f aca="false">INDEX('LUT Implementation'!$F$9:$F$136,C756)-INDEX('LUT Implementation'!$F$9:$F$136,C756+1)</f>
        <v>2627</v>
      </c>
      <c r="E756" s="0" t="n">
        <f aca="false">INDEX('LUT Implementation'!$C$9:$C$136,'Error plots'!C756)</f>
        <v>300</v>
      </c>
      <c r="F756" s="0" t="n">
        <f aca="false">TRUNC('LUT Implementation'!$C$4*(INDEX('LUT Implementation'!$F$9:$F$136,C756)-B756)/D756,0)</f>
        <v>9</v>
      </c>
      <c r="G756" s="0" t="n">
        <f aca="false">E756+F756</f>
        <v>309</v>
      </c>
      <c r="H756" s="34" t="n">
        <f aca="false">Theory!$D$5/(SIN(RADIANS(Theory!$D$7*360*(('LUT Implementation'!$C$3*B756)/1000000000))))</f>
        <v>308.450936517145</v>
      </c>
      <c r="I756" s="43" t="n">
        <f aca="false">ABS(E756-H756)</f>
        <v>8.45093651714467</v>
      </c>
      <c r="J756" s="43" t="n">
        <f aca="false">ABS(G756-H756)</f>
        <v>0.549063482855331</v>
      </c>
    </row>
    <row r="757" customFormat="false" ht="15" hidden="false" customHeight="false" outlineLevel="0" collapsed="false">
      <c r="B757" s="0" t="n">
        <f aca="false">B756-50</f>
        <v>26300</v>
      </c>
      <c r="C757" s="15" t="n">
        <f aca="false" t="array" ref="C757:C757">MATCH(MIN(ABS('LUT Implementation'!$F$9:$F$136-B757)),ABS('LUT Implementation'!$F$9:$F$136-B757),0)</f>
        <v>1</v>
      </c>
      <c r="D757" s="0" t="n">
        <f aca="false">INDEX('LUT Implementation'!$F$9:$F$136,C757)-INDEX('LUT Implementation'!$F$9:$F$136,C757+1)</f>
        <v>2627</v>
      </c>
      <c r="E757" s="0" t="n">
        <f aca="false">INDEX('LUT Implementation'!$C$9:$C$136,'Error plots'!C757)</f>
        <v>300</v>
      </c>
      <c r="F757" s="0" t="n">
        <f aca="false">TRUNC('LUT Implementation'!$C$4*(INDEX('LUT Implementation'!$F$9:$F$136,C757)-B757)/D757,0)</f>
        <v>9</v>
      </c>
      <c r="G757" s="0" t="n">
        <f aca="false">E757+F757</f>
        <v>309</v>
      </c>
      <c r="H757" s="34" t="n">
        <f aca="false">Theory!$D$5/(SIN(RADIANS(Theory!$D$7*360*(('LUT Implementation'!$C$3*B757)/1000000000))))</f>
        <v>309.033697325717</v>
      </c>
      <c r="I757" s="43" t="n">
        <f aca="false">ABS(E757-H757)</f>
        <v>9.03369732571719</v>
      </c>
      <c r="J757" s="43" t="n">
        <f aca="false">ABS(G757-H757)</f>
        <v>0.0336973257171849</v>
      </c>
    </row>
    <row r="758" customFormat="false" ht="15" hidden="false" customHeight="false" outlineLevel="0" collapsed="false">
      <c r="B758" s="0" t="n">
        <f aca="false">B757-50</f>
        <v>26250</v>
      </c>
      <c r="C758" s="15" t="n">
        <f aca="false" t="array" ref="C758:C758">MATCH(MIN(ABS('LUT Implementation'!$F$9:$F$136-B758)),ABS('LUT Implementation'!$F$9:$F$136-B758),0)</f>
        <v>1</v>
      </c>
      <c r="D758" s="0" t="n">
        <f aca="false">INDEX('LUT Implementation'!$F$9:$F$136,C758)-INDEX('LUT Implementation'!$F$9:$F$136,C758+1)</f>
        <v>2627</v>
      </c>
      <c r="E758" s="0" t="n">
        <f aca="false">INDEX('LUT Implementation'!$C$9:$C$136,'Error plots'!C758)</f>
        <v>300</v>
      </c>
      <c r="F758" s="0" t="n">
        <f aca="false">TRUNC('LUT Implementation'!$C$4*(INDEX('LUT Implementation'!$F$9:$F$136,C758)-B758)/D758,0)</f>
        <v>10</v>
      </c>
      <c r="G758" s="0" t="n">
        <f aca="false">E758+F758</f>
        <v>310</v>
      </c>
      <c r="H758" s="34" t="n">
        <f aca="false">Theory!$D$5/(SIN(RADIANS(Theory!$D$7*360*(('LUT Implementation'!$C$3*B758)/1000000000))))</f>
        <v>309.61868517733</v>
      </c>
      <c r="I758" s="43" t="n">
        <f aca="false">ABS(E758-H758)</f>
        <v>9.61868517732978</v>
      </c>
      <c r="J758" s="43" t="n">
        <f aca="false">ABS(G758-H758)</f>
        <v>0.38131482267022</v>
      </c>
    </row>
    <row r="759" customFormat="false" ht="15" hidden="false" customHeight="false" outlineLevel="0" collapsed="false">
      <c r="B759" s="0" t="n">
        <f aca="false">B758-50</f>
        <v>26200</v>
      </c>
      <c r="C759" s="15" t="n">
        <f aca="false" t="array" ref="C759:C759">MATCH(MIN(ABS('LUT Implementation'!$F$9:$F$136-B759)),ABS('LUT Implementation'!$F$9:$F$136-B759),0)</f>
        <v>1</v>
      </c>
      <c r="D759" s="0" t="n">
        <f aca="false">INDEX('LUT Implementation'!$F$9:$F$136,C759)-INDEX('LUT Implementation'!$F$9:$F$136,C759+1)</f>
        <v>2627</v>
      </c>
      <c r="E759" s="0" t="n">
        <f aca="false">INDEX('LUT Implementation'!$C$9:$C$136,'Error plots'!C759)</f>
        <v>300</v>
      </c>
      <c r="F759" s="0" t="n">
        <f aca="false">TRUNC('LUT Implementation'!$C$4*(INDEX('LUT Implementation'!$F$9:$F$136,C759)-B759)/D759,0)</f>
        <v>10</v>
      </c>
      <c r="G759" s="0" t="n">
        <f aca="false">E759+F759</f>
        <v>310</v>
      </c>
      <c r="H759" s="34" t="n">
        <f aca="false">Theory!$D$5/(SIN(RADIANS(Theory!$D$7*360*(('LUT Implementation'!$C$3*B759)/1000000000))))</f>
        <v>310.205912821883</v>
      </c>
      <c r="I759" s="43" t="n">
        <f aca="false">ABS(E759-H759)</f>
        <v>10.2059128218834</v>
      </c>
      <c r="J759" s="43" t="n">
        <f aca="false">ABS(G759-H759)</f>
        <v>0.20591282188343</v>
      </c>
    </row>
    <row r="760" customFormat="false" ht="15" hidden="false" customHeight="false" outlineLevel="0" collapsed="false">
      <c r="B760" s="0" t="n">
        <f aca="false">B759-50</f>
        <v>26150</v>
      </c>
      <c r="C760" s="15" t="n">
        <f aca="false" t="array" ref="C760:C760">MATCH(MIN(ABS('LUT Implementation'!$F$9:$F$136-B760)),ABS('LUT Implementation'!$F$9:$F$136-B760),0)</f>
        <v>1</v>
      </c>
      <c r="D760" s="0" t="n">
        <f aca="false">INDEX('LUT Implementation'!$F$9:$F$136,C760)-INDEX('LUT Implementation'!$F$9:$F$136,C760+1)</f>
        <v>2627</v>
      </c>
      <c r="E760" s="0" t="n">
        <f aca="false">INDEX('LUT Implementation'!$C$9:$C$136,'Error plots'!C760)</f>
        <v>300</v>
      </c>
      <c r="F760" s="0" t="n">
        <f aca="false">TRUNC('LUT Implementation'!$C$4*(INDEX('LUT Implementation'!$F$9:$F$136,C760)-B760)/D760,0)</f>
        <v>11</v>
      </c>
      <c r="G760" s="0" t="n">
        <f aca="false">E760+F760</f>
        <v>311</v>
      </c>
      <c r="H760" s="34" t="n">
        <f aca="false">Theory!$D$5/(SIN(RADIANS(Theory!$D$7*360*(('LUT Implementation'!$C$3*B760)/1000000000))))</f>
        <v>310.795393106793</v>
      </c>
      <c r="I760" s="43" t="n">
        <f aca="false">ABS(E760-H760)</f>
        <v>10.7953931067931</v>
      </c>
      <c r="J760" s="43" t="n">
        <f aca="false">ABS(G760-H760)</f>
        <v>0.204606893206915</v>
      </c>
    </row>
    <row r="761" customFormat="false" ht="15" hidden="false" customHeight="false" outlineLevel="0" collapsed="false">
      <c r="B761" s="0" t="n">
        <f aca="false">B760-50</f>
        <v>26100</v>
      </c>
      <c r="C761" s="15" t="n">
        <f aca="false" t="array" ref="C761:C761">MATCH(MIN(ABS('LUT Implementation'!$F$9:$F$136-B761)),ABS('LUT Implementation'!$F$9:$F$136-B761),0)</f>
        <v>1</v>
      </c>
      <c r="D761" s="0" t="n">
        <f aca="false">INDEX('LUT Implementation'!$F$9:$F$136,C761)-INDEX('LUT Implementation'!$F$9:$F$136,C761+1)</f>
        <v>2627</v>
      </c>
      <c r="E761" s="0" t="n">
        <f aca="false">INDEX('LUT Implementation'!$C$9:$C$136,'Error plots'!C761)</f>
        <v>300</v>
      </c>
      <c r="F761" s="0" t="n">
        <f aca="false">TRUNC('LUT Implementation'!$C$4*(INDEX('LUT Implementation'!$F$9:$F$136,C761)-B761)/D761,0)</f>
        <v>12</v>
      </c>
      <c r="G761" s="0" t="n">
        <f aca="false">E761+F761</f>
        <v>312</v>
      </c>
      <c r="H761" s="34" t="n">
        <f aca="false">Theory!$D$5/(SIN(RADIANS(Theory!$D$7*360*(('LUT Implementation'!$C$3*B761)/1000000000))))</f>
        <v>311.387138977922</v>
      </c>
      <c r="I761" s="43" t="n">
        <f aca="false">ABS(E761-H761)</f>
        <v>11.3871389779221</v>
      </c>
      <c r="J761" s="43" t="n">
        <f aca="false">ABS(G761-H761)</f>
        <v>0.61286102207788</v>
      </c>
    </row>
    <row r="762" customFormat="false" ht="15" hidden="false" customHeight="false" outlineLevel="0" collapsed="false">
      <c r="B762" s="0" t="n">
        <f aca="false">B761-50</f>
        <v>26050</v>
      </c>
      <c r="C762" s="15" t="n">
        <f aca="false" t="array" ref="C762:C762">MATCH(MIN(ABS('LUT Implementation'!$F$9:$F$136-B762)),ABS('LUT Implementation'!$F$9:$F$136-B762),0)</f>
        <v>1</v>
      </c>
      <c r="D762" s="0" t="n">
        <f aca="false">INDEX('LUT Implementation'!$F$9:$F$136,C762)-INDEX('LUT Implementation'!$F$9:$F$136,C762+1)</f>
        <v>2627</v>
      </c>
      <c r="E762" s="0" t="n">
        <f aca="false">INDEX('LUT Implementation'!$C$9:$C$136,'Error plots'!C762)</f>
        <v>300</v>
      </c>
      <c r="F762" s="0" t="n">
        <f aca="false">TRUNC('LUT Implementation'!$C$4*(INDEX('LUT Implementation'!$F$9:$F$136,C762)-B762)/D762,0)</f>
        <v>12</v>
      </c>
      <c r="G762" s="0" t="n">
        <f aca="false">E762+F762</f>
        <v>312</v>
      </c>
      <c r="H762" s="34" t="n">
        <f aca="false">Theory!$D$5/(SIN(RADIANS(Theory!$D$7*360*(('LUT Implementation'!$C$3*B762)/1000000000))))</f>
        <v>311.981163480527</v>
      </c>
      <c r="I762" s="43" t="n">
        <f aca="false">ABS(E762-H762)</f>
        <v>11.9811634805271</v>
      </c>
      <c r="J762" s="43" t="n">
        <f aca="false">ABS(G762-H762)</f>
        <v>0.0188365194728704</v>
      </c>
    </row>
    <row r="763" customFormat="false" ht="15" hidden="false" customHeight="false" outlineLevel="0" collapsed="false">
      <c r="B763" s="0" t="n">
        <f aca="false">B762-50</f>
        <v>26000</v>
      </c>
      <c r="C763" s="15" t="n">
        <f aca="false" t="array" ref="C763:C763">MATCH(MIN(ABS('LUT Implementation'!$F$9:$F$136-B763)),ABS('LUT Implementation'!$F$9:$F$136-B763),0)</f>
        <v>1</v>
      </c>
      <c r="D763" s="0" t="n">
        <f aca="false">INDEX('LUT Implementation'!$F$9:$F$136,C763)-INDEX('LUT Implementation'!$F$9:$F$136,C763+1)</f>
        <v>2627</v>
      </c>
      <c r="E763" s="0" t="n">
        <f aca="false">INDEX('LUT Implementation'!$C$9:$C$136,'Error plots'!C763)</f>
        <v>300</v>
      </c>
      <c r="F763" s="0" t="n">
        <f aca="false">TRUNC('LUT Implementation'!$C$4*(INDEX('LUT Implementation'!$F$9:$F$136,C763)-B763)/D763,0)</f>
        <v>13</v>
      </c>
      <c r="G763" s="0" t="n">
        <f aca="false">E763+F763</f>
        <v>313</v>
      </c>
      <c r="H763" s="34" t="n">
        <f aca="false">Theory!$D$5/(SIN(RADIANS(Theory!$D$7*360*(('LUT Implementation'!$C$3*B763)/1000000000))))</f>
        <v>312.577479760213</v>
      </c>
      <c r="I763" s="43" t="n">
        <f aca="false">ABS(E763-H763)</f>
        <v>12.5774797602134</v>
      </c>
      <c r="J763" s="43" t="n">
        <f aca="false">ABS(G763-H763)</f>
        <v>0.42252023978665</v>
      </c>
    </row>
    <row r="764" customFormat="false" ht="15" hidden="false" customHeight="false" outlineLevel="0" collapsed="false">
      <c r="B764" s="0" t="n">
        <f aca="false">B763-50</f>
        <v>25950</v>
      </c>
      <c r="C764" s="15" t="n">
        <f aca="false" t="array" ref="C764:C764">MATCH(MIN(ABS('LUT Implementation'!$F$9:$F$136-B764)),ABS('LUT Implementation'!$F$9:$F$136-B764),0)</f>
        <v>1</v>
      </c>
      <c r="D764" s="0" t="n">
        <f aca="false">INDEX('LUT Implementation'!$F$9:$F$136,C764)-INDEX('LUT Implementation'!$F$9:$F$136,C764+1)</f>
        <v>2627</v>
      </c>
      <c r="E764" s="0" t="n">
        <f aca="false">INDEX('LUT Implementation'!$C$9:$C$136,'Error plots'!C764)</f>
        <v>300</v>
      </c>
      <c r="F764" s="0" t="n">
        <f aca="false">TRUNC('LUT Implementation'!$C$4*(INDEX('LUT Implementation'!$F$9:$F$136,C764)-B764)/D764,0)</f>
        <v>13</v>
      </c>
      <c r="G764" s="0" t="n">
        <f aca="false">E764+F764</f>
        <v>313</v>
      </c>
      <c r="H764" s="34" t="n">
        <f aca="false">Theory!$D$5/(SIN(RADIANS(Theory!$D$7*360*(('LUT Implementation'!$C$3*B764)/1000000000))))</f>
        <v>313.176101063901</v>
      </c>
      <c r="I764" s="43" t="n">
        <f aca="false">ABS(E764-H764)</f>
        <v>13.1761010639015</v>
      </c>
      <c r="J764" s="43" t="n">
        <f aca="false">ABS(G764-H764)</f>
        <v>0.176101063901513</v>
      </c>
    </row>
    <row r="765" customFormat="false" ht="15" hidden="false" customHeight="false" outlineLevel="0" collapsed="false">
      <c r="B765" s="0" t="n">
        <f aca="false">B764-50</f>
        <v>25900</v>
      </c>
      <c r="C765" s="15" t="n">
        <f aca="false" t="array" ref="C765:C765">MATCH(MIN(ABS('LUT Implementation'!$F$9:$F$136-B765)),ABS('LUT Implementation'!$F$9:$F$136-B765),0)</f>
        <v>1</v>
      </c>
      <c r="D765" s="0" t="n">
        <f aca="false">INDEX('LUT Implementation'!$F$9:$F$136,C765)-INDEX('LUT Implementation'!$F$9:$F$136,C765+1)</f>
        <v>2627</v>
      </c>
      <c r="E765" s="0" t="n">
        <f aca="false">INDEX('LUT Implementation'!$C$9:$C$136,'Error plots'!C765)</f>
        <v>300</v>
      </c>
      <c r="F765" s="0" t="n">
        <f aca="false">TRUNC('LUT Implementation'!$C$4*(INDEX('LUT Implementation'!$F$9:$F$136,C765)-B765)/D765,0)</f>
        <v>14</v>
      </c>
      <c r="G765" s="0" t="n">
        <f aca="false">E765+F765</f>
        <v>314</v>
      </c>
      <c r="H765" s="34" t="n">
        <f aca="false">Theory!$D$5/(SIN(RADIANS(Theory!$D$7*360*(('LUT Implementation'!$C$3*B765)/1000000000))))</f>
        <v>313.777040740806</v>
      </c>
      <c r="I765" s="43" t="n">
        <f aca="false">ABS(E765-H765)</f>
        <v>13.7770407408062</v>
      </c>
      <c r="J765" s="43" t="n">
        <f aca="false">ABS(G765-H765)</f>
        <v>0.222959259193829</v>
      </c>
    </row>
    <row r="766" customFormat="false" ht="15" hidden="false" customHeight="false" outlineLevel="0" collapsed="false">
      <c r="B766" s="0" t="n">
        <f aca="false">B765-50</f>
        <v>25850</v>
      </c>
      <c r="C766" s="15" t="n">
        <f aca="false" t="array" ref="C766:C766">MATCH(MIN(ABS('LUT Implementation'!$F$9:$F$136-B766)),ABS('LUT Implementation'!$F$9:$F$136-B766),0)</f>
        <v>1</v>
      </c>
      <c r="D766" s="0" t="n">
        <f aca="false">INDEX('LUT Implementation'!$F$9:$F$136,C766)-INDEX('LUT Implementation'!$F$9:$F$136,C766+1)</f>
        <v>2627</v>
      </c>
      <c r="E766" s="0" t="n">
        <f aca="false">INDEX('LUT Implementation'!$C$9:$C$136,'Error plots'!C766)</f>
        <v>300</v>
      </c>
      <c r="F766" s="0" t="n">
        <f aca="false">TRUNC('LUT Implementation'!$C$4*(INDEX('LUT Implementation'!$F$9:$F$136,C766)-B766)/D766,0)</f>
        <v>15</v>
      </c>
      <c r="G766" s="0" t="n">
        <f aca="false">E766+F766</f>
        <v>315</v>
      </c>
      <c r="H766" s="34" t="n">
        <f aca="false">Theory!$D$5/(SIN(RADIANS(Theory!$D$7*360*(('LUT Implementation'!$C$3*B766)/1000000000))))</f>
        <v>314.380312243424</v>
      </c>
      <c r="I766" s="43" t="n">
        <f aca="false">ABS(E766-H766)</f>
        <v>14.3803122434242</v>
      </c>
      <c r="J766" s="43" t="n">
        <f aca="false">ABS(G766-H766)</f>
        <v>0.619687756575843</v>
      </c>
    </row>
    <row r="767" customFormat="false" ht="15" hidden="false" customHeight="false" outlineLevel="0" collapsed="false">
      <c r="B767" s="0" t="n">
        <f aca="false">B766-50</f>
        <v>25800</v>
      </c>
      <c r="C767" s="15" t="n">
        <f aca="false" t="array" ref="C767:C767">MATCH(MIN(ABS('LUT Implementation'!$F$9:$F$136-B767)),ABS('LUT Implementation'!$F$9:$F$136-B767),0)</f>
        <v>1</v>
      </c>
      <c r="D767" s="0" t="n">
        <f aca="false">INDEX('LUT Implementation'!$F$9:$F$136,C767)-INDEX('LUT Implementation'!$F$9:$F$136,C767+1)</f>
        <v>2627</v>
      </c>
      <c r="E767" s="0" t="n">
        <f aca="false">INDEX('LUT Implementation'!$C$9:$C$136,'Error plots'!C767)</f>
        <v>300</v>
      </c>
      <c r="F767" s="0" t="n">
        <f aca="false">TRUNC('LUT Implementation'!$C$4*(INDEX('LUT Implementation'!$F$9:$F$136,C767)-B767)/D767,0)</f>
        <v>15</v>
      </c>
      <c r="G767" s="0" t="n">
        <f aca="false">E767+F767</f>
        <v>315</v>
      </c>
      <c r="H767" s="34" t="n">
        <f aca="false">Theory!$D$5/(SIN(RADIANS(Theory!$D$7*360*(('LUT Implementation'!$C$3*B767)/1000000000))))</f>
        <v>314.985929128537</v>
      </c>
      <c r="I767" s="43" t="n">
        <f aca="false">ABS(E767-H767)</f>
        <v>14.9859291285366</v>
      </c>
      <c r="J767" s="43" t="n">
        <f aca="false">ABS(G767-H767)</f>
        <v>0.0140708714634457</v>
      </c>
    </row>
    <row r="768" customFormat="false" ht="15" hidden="false" customHeight="false" outlineLevel="0" collapsed="false">
      <c r="B768" s="0" t="n">
        <f aca="false">B767-50</f>
        <v>25750</v>
      </c>
      <c r="C768" s="15" t="n">
        <f aca="false" t="array" ref="C768:C768">MATCH(MIN(ABS('LUT Implementation'!$F$9:$F$136-B768)),ABS('LUT Implementation'!$F$9:$F$136-B768),0)</f>
        <v>2</v>
      </c>
      <c r="D768" s="0" t="n">
        <f aca="false">INDEX('LUT Implementation'!$F$9:$F$136,C768)-INDEX('LUT Implementation'!$F$9:$F$136,C768+1)</f>
        <v>2161</v>
      </c>
      <c r="E768" s="0" t="n">
        <f aca="false">INDEX('LUT Implementation'!$C$9:$C$136,'Error plots'!C768)</f>
        <v>332</v>
      </c>
      <c r="F768" s="0" t="n">
        <f aca="false">TRUNC('LUT Implementation'!$C$4*(INDEX('LUT Implementation'!$F$9:$F$136,C768)-B768)/D768,0)</f>
        <v>-18</v>
      </c>
      <c r="G768" s="0" t="n">
        <f aca="false">E768+F768</f>
        <v>314</v>
      </c>
      <c r="H768" s="34" t="n">
        <f aca="false">Theory!$D$5/(SIN(RADIANS(Theory!$D$7*360*(('LUT Implementation'!$C$3*B768)/1000000000))))</f>
        <v>315.59390505822</v>
      </c>
      <c r="I768" s="43" t="n">
        <f aca="false">ABS(E768-H768)</f>
        <v>16.4060949417801</v>
      </c>
      <c r="J768" s="43" t="n">
        <f aca="false">ABS(G768-H768)</f>
        <v>1.59390505821989</v>
      </c>
    </row>
    <row r="769" customFormat="false" ht="15" hidden="false" customHeight="false" outlineLevel="0" collapsed="false">
      <c r="B769" s="0" t="n">
        <f aca="false">B768-50</f>
        <v>25700</v>
      </c>
      <c r="C769" s="15" t="n">
        <f aca="false" t="array" ref="C769:C769">MATCH(MIN(ABS('LUT Implementation'!$F$9:$F$136-B769)),ABS('LUT Implementation'!$F$9:$F$136-B769),0)</f>
        <v>2</v>
      </c>
      <c r="D769" s="0" t="n">
        <f aca="false">INDEX('LUT Implementation'!$F$9:$F$136,C769)-INDEX('LUT Implementation'!$F$9:$F$136,C769+1)</f>
        <v>2161</v>
      </c>
      <c r="E769" s="0" t="n">
        <f aca="false">INDEX('LUT Implementation'!$C$9:$C$136,'Error plots'!C769)</f>
        <v>332</v>
      </c>
      <c r="F769" s="0" t="n">
        <f aca="false">TRUNC('LUT Implementation'!$C$4*(INDEX('LUT Implementation'!$F$9:$F$136,C769)-B769)/D769,0)</f>
        <v>-18</v>
      </c>
      <c r="G769" s="0" t="n">
        <f aca="false">E769+F769</f>
        <v>314</v>
      </c>
      <c r="H769" s="34" t="n">
        <f aca="false">Theory!$D$5/(SIN(RADIANS(Theory!$D$7*360*(('LUT Implementation'!$C$3*B769)/1000000000))))</f>
        <v>316.204253800871</v>
      </c>
      <c r="I769" s="43" t="n">
        <f aca="false">ABS(E769-H769)</f>
        <v>15.7957461991286</v>
      </c>
      <c r="J769" s="43" t="n">
        <f aca="false">ABS(G769-H769)</f>
        <v>2.20425380087141</v>
      </c>
    </row>
    <row r="770" customFormat="false" ht="15" hidden="false" customHeight="false" outlineLevel="0" collapsed="false">
      <c r="B770" s="0" t="n">
        <f aca="false">B769-50</f>
        <v>25650</v>
      </c>
      <c r="C770" s="15" t="n">
        <f aca="false" t="array" ref="C770:C770">MATCH(MIN(ABS('LUT Implementation'!$F$9:$F$136-B770)),ABS('LUT Implementation'!$F$9:$F$136-B770),0)</f>
        <v>2</v>
      </c>
      <c r="D770" s="0" t="n">
        <f aca="false">INDEX('LUT Implementation'!$F$9:$F$136,C770)-INDEX('LUT Implementation'!$F$9:$F$136,C770+1)</f>
        <v>2161</v>
      </c>
      <c r="E770" s="0" t="n">
        <f aca="false">INDEX('LUT Implementation'!$C$9:$C$136,'Error plots'!C770)</f>
        <v>332</v>
      </c>
      <c r="F770" s="0" t="n">
        <f aca="false">TRUNC('LUT Implementation'!$C$4*(INDEX('LUT Implementation'!$F$9:$F$136,C770)-B770)/D770,0)</f>
        <v>-17</v>
      </c>
      <c r="G770" s="0" t="n">
        <f aca="false">E770+F770</f>
        <v>315</v>
      </c>
      <c r="H770" s="34" t="n">
        <f aca="false">Theory!$D$5/(SIN(RADIANS(Theory!$D$7*360*(('LUT Implementation'!$C$3*B770)/1000000000))))</f>
        <v>316.816989232245</v>
      </c>
      <c r="I770" s="43" t="n">
        <f aca="false">ABS(E770-H770)</f>
        <v>15.1830107677551</v>
      </c>
      <c r="J770" s="43" t="n">
        <f aca="false">ABS(G770-H770)</f>
        <v>1.81698923224491</v>
      </c>
    </row>
    <row r="771" customFormat="false" ht="15" hidden="false" customHeight="false" outlineLevel="0" collapsed="false">
      <c r="B771" s="0" t="n">
        <f aca="false">B770-50</f>
        <v>25600</v>
      </c>
      <c r="C771" s="15" t="n">
        <f aca="false" t="array" ref="C771:C771">MATCH(MIN(ABS('LUT Implementation'!$F$9:$F$136-B771)),ABS('LUT Implementation'!$F$9:$F$136-B771),0)</f>
        <v>2</v>
      </c>
      <c r="D771" s="0" t="n">
        <f aca="false">INDEX('LUT Implementation'!$F$9:$F$136,C771)-INDEX('LUT Implementation'!$F$9:$F$136,C771+1)</f>
        <v>2161</v>
      </c>
      <c r="E771" s="0" t="n">
        <f aca="false">INDEX('LUT Implementation'!$C$9:$C$136,'Error plots'!C771)</f>
        <v>332</v>
      </c>
      <c r="F771" s="0" t="n">
        <f aca="false">TRUNC('LUT Implementation'!$C$4*(INDEX('LUT Implementation'!$F$9:$F$136,C771)-B771)/D771,0)</f>
        <v>-16</v>
      </c>
      <c r="G771" s="0" t="n">
        <f aca="false">E771+F771</f>
        <v>316</v>
      </c>
      <c r="H771" s="34" t="n">
        <f aca="false">Theory!$D$5/(SIN(RADIANS(Theory!$D$7*360*(('LUT Implementation'!$C$3*B771)/1000000000))))</f>
        <v>317.432125336499</v>
      </c>
      <c r="I771" s="43" t="n">
        <f aca="false">ABS(E771-H771)</f>
        <v>14.5678746635008</v>
      </c>
      <c r="J771" s="43" t="n">
        <f aca="false">ABS(G771-H771)</f>
        <v>1.43212533649916</v>
      </c>
    </row>
    <row r="772" customFormat="false" ht="15" hidden="false" customHeight="false" outlineLevel="0" collapsed="false">
      <c r="B772" s="0" t="n">
        <f aca="false">B771-50</f>
        <v>25550</v>
      </c>
      <c r="C772" s="15" t="n">
        <f aca="false" t="array" ref="C772:C772">MATCH(MIN(ABS('LUT Implementation'!$F$9:$F$136-B772)),ABS('LUT Implementation'!$F$9:$F$136-B772),0)</f>
        <v>2</v>
      </c>
      <c r="D772" s="0" t="n">
        <f aca="false">INDEX('LUT Implementation'!$F$9:$F$136,C772)-INDEX('LUT Implementation'!$F$9:$F$136,C772+1)</f>
        <v>2161</v>
      </c>
      <c r="E772" s="0" t="n">
        <f aca="false">INDEX('LUT Implementation'!$C$9:$C$136,'Error plots'!C772)</f>
        <v>332</v>
      </c>
      <c r="F772" s="0" t="n">
        <f aca="false">TRUNC('LUT Implementation'!$C$4*(INDEX('LUT Implementation'!$F$9:$F$136,C772)-B772)/D772,0)</f>
        <v>-15</v>
      </c>
      <c r="G772" s="0" t="n">
        <f aca="false">E772+F772</f>
        <v>317</v>
      </c>
      <c r="H772" s="34" t="n">
        <f aca="false">Theory!$D$5/(SIN(RADIANS(Theory!$D$7*360*(('LUT Implementation'!$C$3*B772)/1000000000))))</f>
        <v>318.049676207259</v>
      </c>
      <c r="I772" s="43" t="n">
        <f aca="false">ABS(E772-H772)</f>
        <v>13.9503237927414</v>
      </c>
      <c r="J772" s="43" t="n">
        <f aca="false">ABS(G772-H772)</f>
        <v>1.04967620725864</v>
      </c>
    </row>
    <row r="773" customFormat="false" ht="15" hidden="false" customHeight="false" outlineLevel="0" collapsed="false">
      <c r="B773" s="0" t="n">
        <f aca="false">B772-50</f>
        <v>25500</v>
      </c>
      <c r="C773" s="15" t="n">
        <f aca="false" t="array" ref="C773:C773">MATCH(MIN(ABS('LUT Implementation'!$F$9:$F$136-B773)),ABS('LUT Implementation'!$F$9:$F$136-B773),0)</f>
        <v>2</v>
      </c>
      <c r="D773" s="0" t="n">
        <f aca="false">INDEX('LUT Implementation'!$F$9:$F$136,C773)-INDEX('LUT Implementation'!$F$9:$F$136,C773+1)</f>
        <v>2161</v>
      </c>
      <c r="E773" s="0" t="n">
        <f aca="false">INDEX('LUT Implementation'!$C$9:$C$136,'Error plots'!C773)</f>
        <v>332</v>
      </c>
      <c r="F773" s="0" t="n">
        <f aca="false">TRUNC('LUT Implementation'!$C$4*(INDEX('LUT Implementation'!$F$9:$F$136,C773)-B773)/D773,0)</f>
        <v>-15</v>
      </c>
      <c r="G773" s="0" t="n">
        <f aca="false">E773+F773</f>
        <v>317</v>
      </c>
      <c r="H773" s="34" t="n">
        <f aca="false">Theory!$D$5/(SIN(RADIANS(Theory!$D$7*360*(('LUT Implementation'!$C$3*B773)/1000000000))))</f>
        <v>318.669656048687</v>
      </c>
      <c r="I773" s="43" t="n">
        <f aca="false">ABS(E773-H773)</f>
        <v>13.3303439513132</v>
      </c>
      <c r="J773" s="43" t="n">
        <f aca="false">ABS(G773-H773)</f>
        <v>1.66965604868676</v>
      </c>
    </row>
    <row r="774" customFormat="false" ht="15" hidden="false" customHeight="false" outlineLevel="0" collapsed="false">
      <c r="B774" s="0" t="n">
        <f aca="false">B773-50</f>
        <v>25450</v>
      </c>
      <c r="C774" s="15" t="n">
        <f aca="false" t="array" ref="C774:C774">MATCH(MIN(ABS('LUT Implementation'!$F$9:$F$136-B774)),ABS('LUT Implementation'!$F$9:$F$136-B774),0)</f>
        <v>2</v>
      </c>
      <c r="D774" s="0" t="n">
        <f aca="false">INDEX('LUT Implementation'!$F$9:$F$136,C774)-INDEX('LUT Implementation'!$F$9:$F$136,C774+1)</f>
        <v>2161</v>
      </c>
      <c r="E774" s="0" t="n">
        <f aca="false">INDEX('LUT Implementation'!$C$9:$C$136,'Error plots'!C774)</f>
        <v>332</v>
      </c>
      <c r="F774" s="0" t="n">
        <f aca="false">TRUNC('LUT Implementation'!$C$4*(INDEX('LUT Implementation'!$F$9:$F$136,C774)-B774)/D774,0)</f>
        <v>-14</v>
      </c>
      <c r="G774" s="0" t="n">
        <f aca="false">E774+F774</f>
        <v>318</v>
      </c>
      <c r="H774" s="34" t="n">
        <f aca="false">Theory!$D$5/(SIN(RADIANS(Theory!$D$7*360*(('LUT Implementation'!$C$3*B774)/1000000000))))</f>
        <v>319.292079176572</v>
      </c>
      <c r="I774" s="43" t="n">
        <f aca="false">ABS(E774-H774)</f>
        <v>12.7079208234283</v>
      </c>
      <c r="J774" s="43" t="n">
        <f aca="false">ABS(G774-H774)</f>
        <v>1.29207917657169</v>
      </c>
    </row>
    <row r="775" customFormat="false" ht="15" hidden="false" customHeight="false" outlineLevel="0" collapsed="false">
      <c r="B775" s="0" t="n">
        <f aca="false">B774-50</f>
        <v>25400</v>
      </c>
      <c r="C775" s="15" t="n">
        <f aca="false" t="array" ref="C775:C775">MATCH(MIN(ABS('LUT Implementation'!$F$9:$F$136-B775)),ABS('LUT Implementation'!$F$9:$F$136-B775),0)</f>
        <v>2</v>
      </c>
      <c r="D775" s="0" t="n">
        <f aca="false">INDEX('LUT Implementation'!$F$9:$F$136,C775)-INDEX('LUT Implementation'!$F$9:$F$136,C775+1)</f>
        <v>2161</v>
      </c>
      <c r="E775" s="0" t="n">
        <f aca="false">INDEX('LUT Implementation'!$C$9:$C$136,'Error plots'!C775)</f>
        <v>332</v>
      </c>
      <c r="F775" s="0" t="n">
        <f aca="false">TRUNC('LUT Implementation'!$C$4*(INDEX('LUT Implementation'!$F$9:$F$136,C775)-B775)/D775,0)</f>
        <v>-13</v>
      </c>
      <c r="G775" s="0" t="n">
        <f aca="false">E775+F775</f>
        <v>319</v>
      </c>
      <c r="H775" s="34" t="n">
        <f aca="false">Theory!$D$5/(SIN(RADIANS(Theory!$D$7*360*(('LUT Implementation'!$C$3*B775)/1000000000))))</f>
        <v>319.916960019425</v>
      </c>
      <c r="I775" s="43" t="n">
        <f aca="false">ABS(E775-H775)</f>
        <v>12.083039980575</v>
      </c>
      <c r="J775" s="43" t="n">
        <f aca="false">ABS(G775-H775)</f>
        <v>0.916960019425005</v>
      </c>
    </row>
    <row r="776" customFormat="false" ht="15" hidden="false" customHeight="false" outlineLevel="0" collapsed="false">
      <c r="B776" s="0" t="n">
        <f aca="false">B775-50</f>
        <v>25350</v>
      </c>
      <c r="C776" s="15" t="n">
        <f aca="false" t="array" ref="C776:C776">MATCH(MIN(ABS('LUT Implementation'!$F$9:$F$136-B776)),ABS('LUT Implementation'!$F$9:$F$136-B776),0)</f>
        <v>2</v>
      </c>
      <c r="D776" s="0" t="n">
        <f aca="false">INDEX('LUT Implementation'!$F$9:$F$136,C776)-INDEX('LUT Implementation'!$F$9:$F$136,C776+1)</f>
        <v>2161</v>
      </c>
      <c r="E776" s="0" t="n">
        <f aca="false">INDEX('LUT Implementation'!$C$9:$C$136,'Error plots'!C776)</f>
        <v>332</v>
      </c>
      <c r="F776" s="0" t="n">
        <f aca="false">TRUNC('LUT Implementation'!$C$4*(INDEX('LUT Implementation'!$F$9:$F$136,C776)-B776)/D776,0)</f>
        <v>-13</v>
      </c>
      <c r="G776" s="0" t="n">
        <f aca="false">E776+F776</f>
        <v>319</v>
      </c>
      <c r="H776" s="34" t="n">
        <f aca="false">Theory!$D$5/(SIN(RADIANS(Theory!$D$7*360*(('LUT Implementation'!$C$3*B776)/1000000000))))</f>
        <v>320.544313119594</v>
      </c>
      <c r="I776" s="43" t="n">
        <f aca="false">ABS(E776-H776)</f>
        <v>11.4556868804064</v>
      </c>
      <c r="J776" s="43" t="n">
        <f aca="false">ABS(G776-H776)</f>
        <v>1.5443131195936</v>
      </c>
    </row>
    <row r="777" customFormat="false" ht="15" hidden="false" customHeight="false" outlineLevel="0" collapsed="false">
      <c r="B777" s="0" t="n">
        <f aca="false">B776-50</f>
        <v>25300</v>
      </c>
      <c r="C777" s="15" t="n">
        <f aca="false" t="array" ref="C777:C777">MATCH(MIN(ABS('LUT Implementation'!$F$9:$F$136-B777)),ABS('LUT Implementation'!$F$9:$F$136-B777),0)</f>
        <v>2</v>
      </c>
      <c r="D777" s="0" t="n">
        <f aca="false">INDEX('LUT Implementation'!$F$9:$F$136,C777)-INDEX('LUT Implementation'!$F$9:$F$136,C777+1)</f>
        <v>2161</v>
      </c>
      <c r="E777" s="0" t="n">
        <f aca="false">INDEX('LUT Implementation'!$C$9:$C$136,'Error plots'!C777)</f>
        <v>332</v>
      </c>
      <c r="F777" s="0" t="n">
        <f aca="false">TRUNC('LUT Implementation'!$C$4*(INDEX('LUT Implementation'!$F$9:$F$136,C777)-B777)/D777,0)</f>
        <v>-12</v>
      </c>
      <c r="G777" s="0" t="n">
        <f aca="false">E777+F777</f>
        <v>320</v>
      </c>
      <c r="H777" s="34" t="n">
        <f aca="false">Theory!$D$5/(SIN(RADIANS(Theory!$D$7*360*(('LUT Implementation'!$C$3*B777)/1000000000))))</f>
        <v>321.174153134384</v>
      </c>
      <c r="I777" s="43" t="n">
        <f aca="false">ABS(E777-H777)</f>
        <v>10.8258468656161</v>
      </c>
      <c r="J777" s="43" t="n">
        <f aca="false">ABS(G777-H777)</f>
        <v>1.17415313438386</v>
      </c>
    </row>
    <row r="778" customFormat="false" ht="15" hidden="false" customHeight="false" outlineLevel="0" collapsed="false">
      <c r="B778" s="0" t="n">
        <f aca="false">B777-50</f>
        <v>25250</v>
      </c>
      <c r="C778" s="15" t="n">
        <f aca="false" t="array" ref="C778:C778">MATCH(MIN(ABS('LUT Implementation'!$F$9:$F$136-B778)),ABS('LUT Implementation'!$F$9:$F$136-B778),0)</f>
        <v>2</v>
      </c>
      <c r="D778" s="0" t="n">
        <f aca="false">INDEX('LUT Implementation'!$F$9:$F$136,C778)-INDEX('LUT Implementation'!$F$9:$F$136,C778+1)</f>
        <v>2161</v>
      </c>
      <c r="E778" s="0" t="n">
        <f aca="false">INDEX('LUT Implementation'!$C$9:$C$136,'Error plots'!C778)</f>
        <v>332</v>
      </c>
      <c r="F778" s="0" t="n">
        <f aca="false">TRUNC('LUT Implementation'!$C$4*(INDEX('LUT Implementation'!$F$9:$F$136,C778)-B778)/D778,0)</f>
        <v>-11</v>
      </c>
      <c r="G778" s="0" t="n">
        <f aca="false">E778+F778</f>
        <v>321</v>
      </c>
      <c r="H778" s="34" t="n">
        <f aca="false">Theory!$D$5/(SIN(RADIANS(Theory!$D$7*360*(('LUT Implementation'!$C$3*B778)/1000000000))))</f>
        <v>321.806494837201</v>
      </c>
      <c r="I778" s="43" t="n">
        <f aca="false">ABS(E778-H778)</f>
        <v>10.1935051627991</v>
      </c>
      <c r="J778" s="43" t="n">
        <f aca="false">ABS(G778-H778)</f>
        <v>0.806494837200887</v>
      </c>
    </row>
    <row r="779" customFormat="false" ht="15" hidden="false" customHeight="false" outlineLevel="0" collapsed="false">
      <c r="B779" s="0" t="n">
        <f aca="false">B778-50</f>
        <v>25200</v>
      </c>
      <c r="C779" s="15" t="n">
        <f aca="false" t="array" ref="C779:C779">MATCH(MIN(ABS('LUT Implementation'!$F$9:$F$136-B779)),ABS('LUT Implementation'!$F$9:$F$136-B779),0)</f>
        <v>2</v>
      </c>
      <c r="D779" s="0" t="n">
        <f aca="false">INDEX('LUT Implementation'!$F$9:$F$136,C779)-INDEX('LUT Implementation'!$F$9:$F$136,C779+1)</f>
        <v>2161</v>
      </c>
      <c r="E779" s="0" t="n">
        <f aca="false">INDEX('LUT Implementation'!$C$9:$C$136,'Error plots'!C779)</f>
        <v>332</v>
      </c>
      <c r="F779" s="0" t="n">
        <f aca="false">TRUNC('LUT Implementation'!$C$4*(INDEX('LUT Implementation'!$F$9:$F$136,C779)-B779)/D779,0)</f>
        <v>-10</v>
      </c>
      <c r="G779" s="0" t="n">
        <f aca="false">E779+F779</f>
        <v>322</v>
      </c>
      <c r="H779" s="34" t="n">
        <f aca="false">Theory!$D$5/(SIN(RADIANS(Theory!$D$7*360*(('LUT Implementation'!$C$3*B779)/1000000000))))</f>
        <v>322.441353118699</v>
      </c>
      <c r="I779" s="43" t="n">
        <f aca="false">ABS(E779-H779)</f>
        <v>9.55864688130066</v>
      </c>
      <c r="J779" s="43" t="n">
        <f aca="false">ABS(G779-H779)</f>
        <v>0.44135311869934</v>
      </c>
    </row>
    <row r="780" customFormat="false" ht="15" hidden="false" customHeight="false" outlineLevel="0" collapsed="false">
      <c r="B780" s="0" t="n">
        <f aca="false">B779-50</f>
        <v>25150</v>
      </c>
      <c r="C780" s="15" t="n">
        <f aca="false" t="array" ref="C780:C780">MATCH(MIN(ABS('LUT Implementation'!$F$9:$F$136-B780)),ABS('LUT Implementation'!$F$9:$F$136-B780),0)</f>
        <v>2</v>
      </c>
      <c r="D780" s="0" t="n">
        <f aca="false">INDEX('LUT Implementation'!$F$9:$F$136,C780)-INDEX('LUT Implementation'!$F$9:$F$136,C780+1)</f>
        <v>2161</v>
      </c>
      <c r="E780" s="0" t="n">
        <f aca="false">INDEX('LUT Implementation'!$C$9:$C$136,'Error plots'!C780)</f>
        <v>332</v>
      </c>
      <c r="F780" s="0" t="n">
        <f aca="false">TRUNC('LUT Implementation'!$C$4*(INDEX('LUT Implementation'!$F$9:$F$136,C780)-B780)/D780,0)</f>
        <v>-10</v>
      </c>
      <c r="G780" s="0" t="n">
        <f aca="false">E780+F780</f>
        <v>322</v>
      </c>
      <c r="H780" s="34" t="n">
        <f aca="false">Theory!$D$5/(SIN(RADIANS(Theory!$D$7*360*(('LUT Implementation'!$C$3*B780)/1000000000))))</f>
        <v>323.078742987949</v>
      </c>
      <c r="I780" s="43" t="n">
        <f aca="false">ABS(E780-H780)</f>
        <v>8.92125701205049</v>
      </c>
      <c r="J780" s="43" t="n">
        <f aca="false">ABS(G780-H780)</f>
        <v>1.07874298794951</v>
      </c>
    </row>
    <row r="781" customFormat="false" ht="15" hidden="false" customHeight="false" outlineLevel="0" collapsed="false">
      <c r="B781" s="0" t="n">
        <f aca="false">B780-50</f>
        <v>25100</v>
      </c>
      <c r="C781" s="15" t="n">
        <f aca="false" t="array" ref="C781:C781">MATCH(MIN(ABS('LUT Implementation'!$F$9:$F$136-B781)),ABS('LUT Implementation'!$F$9:$F$136-B781),0)</f>
        <v>2</v>
      </c>
      <c r="D781" s="0" t="n">
        <f aca="false">INDEX('LUT Implementation'!$F$9:$F$136,C781)-INDEX('LUT Implementation'!$F$9:$F$136,C781+1)</f>
        <v>2161</v>
      </c>
      <c r="E781" s="0" t="n">
        <f aca="false">INDEX('LUT Implementation'!$C$9:$C$136,'Error plots'!C781)</f>
        <v>332</v>
      </c>
      <c r="F781" s="0" t="n">
        <f aca="false">TRUNC('LUT Implementation'!$C$4*(INDEX('LUT Implementation'!$F$9:$F$136,C781)-B781)/D781,0)</f>
        <v>-9</v>
      </c>
      <c r="G781" s="0" t="n">
        <f aca="false">E781+F781</f>
        <v>323</v>
      </c>
      <c r="H781" s="34" t="n">
        <f aca="false">Theory!$D$5/(SIN(RADIANS(Theory!$D$7*360*(('LUT Implementation'!$C$3*B781)/1000000000))))</f>
        <v>323.718679573616</v>
      </c>
      <c r="I781" s="43" t="n">
        <f aca="false">ABS(E781-H781)</f>
        <v>8.28132042638356</v>
      </c>
      <c r="J781" s="43" t="n">
        <f aca="false">ABS(G781-H781)</f>
        <v>0.718679573616441</v>
      </c>
    </row>
    <row r="782" customFormat="false" ht="15" hidden="false" customHeight="false" outlineLevel="0" collapsed="false">
      <c r="B782" s="0" t="n">
        <f aca="false">B781-50</f>
        <v>25050</v>
      </c>
      <c r="C782" s="15" t="n">
        <f aca="false" t="array" ref="C782:C782">MATCH(MIN(ABS('LUT Implementation'!$F$9:$F$136-B782)),ABS('LUT Implementation'!$F$9:$F$136-B782),0)</f>
        <v>2</v>
      </c>
      <c r="D782" s="0" t="n">
        <f aca="false">INDEX('LUT Implementation'!$F$9:$F$136,C782)-INDEX('LUT Implementation'!$F$9:$F$136,C782+1)</f>
        <v>2161</v>
      </c>
      <c r="E782" s="0" t="n">
        <f aca="false">INDEX('LUT Implementation'!$C$9:$C$136,'Error plots'!C782)</f>
        <v>332</v>
      </c>
      <c r="F782" s="0" t="n">
        <f aca="false">TRUNC('LUT Implementation'!$C$4*(INDEX('LUT Implementation'!$F$9:$F$136,C782)-B782)/D782,0)</f>
        <v>-8</v>
      </c>
      <c r="G782" s="0" t="n">
        <f aca="false">E782+F782</f>
        <v>324</v>
      </c>
      <c r="H782" s="34" t="n">
        <f aca="false">Theory!$D$5/(SIN(RADIANS(Theory!$D$7*360*(('LUT Implementation'!$C$3*B782)/1000000000))))</f>
        <v>324.361178125154</v>
      </c>
      <c r="I782" s="43" t="n">
        <f aca="false">ABS(E782-H782)</f>
        <v>7.63882187484626</v>
      </c>
      <c r="J782" s="43" t="n">
        <f aca="false">ABS(G782-H782)</f>
        <v>0.361178125153742</v>
      </c>
    </row>
    <row r="783" customFormat="false" ht="15" hidden="false" customHeight="false" outlineLevel="0" collapsed="false">
      <c r="B783" s="0" t="n">
        <f aca="false">B782-50</f>
        <v>25000</v>
      </c>
      <c r="C783" s="15" t="n">
        <f aca="false" t="array" ref="C783:C783">MATCH(MIN(ABS('LUT Implementation'!$F$9:$F$136-B783)),ABS('LUT Implementation'!$F$9:$F$136-B783),0)</f>
        <v>2</v>
      </c>
      <c r="D783" s="0" t="n">
        <f aca="false">INDEX('LUT Implementation'!$F$9:$F$136,C783)-INDEX('LUT Implementation'!$F$9:$F$136,C783+1)</f>
        <v>2161</v>
      </c>
      <c r="E783" s="0" t="n">
        <f aca="false">INDEX('LUT Implementation'!$C$9:$C$136,'Error plots'!C783)</f>
        <v>332</v>
      </c>
      <c r="F783" s="0" t="n">
        <f aca="false">TRUNC('LUT Implementation'!$C$4*(INDEX('LUT Implementation'!$F$9:$F$136,C783)-B783)/D783,0)</f>
        <v>-7</v>
      </c>
      <c r="G783" s="0" t="n">
        <f aca="false">E783+F783</f>
        <v>325</v>
      </c>
      <c r="H783" s="34" t="n">
        <f aca="false">Theory!$D$5/(SIN(RADIANS(Theory!$D$7*360*(('LUT Implementation'!$C$3*B783)/1000000000))))</f>
        <v>325.006254014011</v>
      </c>
      <c r="I783" s="43" t="n">
        <f aca="false">ABS(E783-H783)</f>
        <v>6.99374598598865</v>
      </c>
      <c r="J783" s="43" t="n">
        <f aca="false">ABS(G783-H783)</f>
        <v>0.00625401401134695</v>
      </c>
    </row>
    <row r="784" customFormat="false" ht="15" hidden="false" customHeight="false" outlineLevel="0" collapsed="false">
      <c r="B784" s="0" t="n">
        <f aca="false">B783-50</f>
        <v>24950</v>
      </c>
      <c r="C784" s="15" t="n">
        <f aca="false" t="array" ref="C784:C784">MATCH(MIN(ABS('LUT Implementation'!$F$9:$F$136-B784)),ABS('LUT Implementation'!$F$9:$F$136-B784),0)</f>
        <v>2</v>
      </c>
      <c r="D784" s="0" t="n">
        <f aca="false">INDEX('LUT Implementation'!$F$9:$F$136,C784)-INDEX('LUT Implementation'!$F$9:$F$136,C784+1)</f>
        <v>2161</v>
      </c>
      <c r="E784" s="0" t="n">
        <f aca="false">INDEX('LUT Implementation'!$C$9:$C$136,'Error plots'!C784)</f>
        <v>332</v>
      </c>
      <c r="F784" s="0" t="n">
        <f aca="false">TRUNC('LUT Implementation'!$C$4*(INDEX('LUT Implementation'!$F$9:$F$136,C784)-B784)/D784,0)</f>
        <v>-7</v>
      </c>
      <c r="G784" s="0" t="n">
        <f aca="false">E784+F784</f>
        <v>325</v>
      </c>
      <c r="H784" s="34" t="n">
        <f aca="false">Theory!$D$5/(SIN(RADIANS(Theory!$D$7*360*(('LUT Implementation'!$C$3*B784)/1000000000))))</f>
        <v>325.653922734858</v>
      </c>
      <c r="I784" s="43" t="n">
        <f aca="false">ABS(E784-H784)</f>
        <v>6.34607726514236</v>
      </c>
      <c r="J784" s="43" t="n">
        <f aca="false">ABS(G784-H784)</f>
        <v>0.653922734857645</v>
      </c>
    </row>
    <row r="785" customFormat="false" ht="15" hidden="false" customHeight="false" outlineLevel="0" collapsed="false">
      <c r="B785" s="0" t="n">
        <f aca="false">B784-50</f>
        <v>24900</v>
      </c>
      <c r="C785" s="15" t="n">
        <f aca="false" t="array" ref="C785:C785">MATCH(MIN(ABS('LUT Implementation'!$F$9:$F$136-B785)),ABS('LUT Implementation'!$F$9:$F$136-B785),0)</f>
        <v>2</v>
      </c>
      <c r="D785" s="0" t="n">
        <f aca="false">INDEX('LUT Implementation'!$F$9:$F$136,C785)-INDEX('LUT Implementation'!$F$9:$F$136,C785+1)</f>
        <v>2161</v>
      </c>
      <c r="E785" s="0" t="n">
        <f aca="false">INDEX('LUT Implementation'!$C$9:$C$136,'Error plots'!C785)</f>
        <v>332</v>
      </c>
      <c r="F785" s="0" t="n">
        <f aca="false">TRUNC('LUT Implementation'!$C$4*(INDEX('LUT Implementation'!$F$9:$F$136,C785)-B785)/D785,0)</f>
        <v>-6</v>
      </c>
      <c r="G785" s="0" t="n">
        <f aca="false">E785+F785</f>
        <v>326</v>
      </c>
      <c r="H785" s="34" t="n">
        <f aca="false">Theory!$D$5/(SIN(RADIANS(Theory!$D$7*360*(('LUT Implementation'!$C$3*B785)/1000000000))))</f>
        <v>326.304199906818</v>
      </c>
      <c r="I785" s="43" t="n">
        <f aca="false">ABS(E785-H785)</f>
        <v>5.69580009318247</v>
      </c>
      <c r="J785" s="43" t="n">
        <f aca="false">ABS(G785-H785)</f>
        <v>0.30419990681753</v>
      </c>
    </row>
    <row r="786" customFormat="false" ht="15" hidden="false" customHeight="false" outlineLevel="0" collapsed="false">
      <c r="B786" s="0" t="n">
        <f aca="false">B785-50</f>
        <v>24850</v>
      </c>
      <c r="C786" s="15" t="n">
        <f aca="false" t="array" ref="C786:C786">MATCH(MIN(ABS('LUT Implementation'!$F$9:$F$136-B786)),ABS('LUT Implementation'!$F$9:$F$136-B786),0)</f>
        <v>2</v>
      </c>
      <c r="D786" s="0" t="n">
        <f aca="false">INDEX('LUT Implementation'!$F$9:$F$136,C786)-INDEX('LUT Implementation'!$F$9:$F$136,C786+1)</f>
        <v>2161</v>
      </c>
      <c r="E786" s="0" t="n">
        <f aca="false">INDEX('LUT Implementation'!$C$9:$C$136,'Error plots'!C786)</f>
        <v>332</v>
      </c>
      <c r="F786" s="0" t="n">
        <f aca="false">TRUNC('LUT Implementation'!$C$4*(INDEX('LUT Implementation'!$F$9:$F$136,C786)-B786)/D786,0)</f>
        <v>-5</v>
      </c>
      <c r="G786" s="0" t="n">
        <f aca="false">E786+F786</f>
        <v>327</v>
      </c>
      <c r="H786" s="34" t="n">
        <f aca="false">Theory!$D$5/(SIN(RADIANS(Theory!$D$7*360*(('LUT Implementation'!$C$3*B786)/1000000000))))</f>
        <v>326.957101274723</v>
      </c>
      <c r="I786" s="43" t="n">
        <f aca="false">ABS(E786-H786)</f>
        <v>5.04289872527687</v>
      </c>
      <c r="J786" s="43" t="n">
        <f aca="false">ABS(G786-H786)</f>
        <v>0.0428987252768707</v>
      </c>
    </row>
    <row r="787" customFormat="false" ht="15" hidden="false" customHeight="false" outlineLevel="0" collapsed="false">
      <c r="B787" s="0" t="n">
        <f aca="false">B786-50</f>
        <v>24800</v>
      </c>
      <c r="C787" s="15" t="n">
        <f aca="false" t="array" ref="C787:C787">MATCH(MIN(ABS('LUT Implementation'!$F$9:$F$136-B787)),ABS('LUT Implementation'!$F$9:$F$136-B787),0)</f>
        <v>2</v>
      </c>
      <c r="D787" s="0" t="n">
        <f aca="false">INDEX('LUT Implementation'!$F$9:$F$136,C787)-INDEX('LUT Implementation'!$F$9:$F$136,C787+1)</f>
        <v>2161</v>
      </c>
      <c r="E787" s="0" t="n">
        <f aca="false">INDEX('LUT Implementation'!$C$9:$C$136,'Error plots'!C787)</f>
        <v>332</v>
      </c>
      <c r="F787" s="0" t="n">
        <f aca="false">TRUNC('LUT Implementation'!$C$4*(INDEX('LUT Implementation'!$F$9:$F$136,C787)-B787)/D787,0)</f>
        <v>-4</v>
      </c>
      <c r="G787" s="0" t="n">
        <f aca="false">E787+F787</f>
        <v>328</v>
      </c>
      <c r="H787" s="34" t="n">
        <f aca="false">Theory!$D$5/(SIN(RADIANS(Theory!$D$7*360*(('LUT Implementation'!$C$3*B787)/1000000000))))</f>
        <v>327.612642710382</v>
      </c>
      <c r="I787" s="43" t="n">
        <f aca="false">ABS(E787-H787)</f>
        <v>4.38735728961785</v>
      </c>
      <c r="J787" s="43" t="n">
        <f aca="false">ABS(G787-H787)</f>
        <v>0.387357289617853</v>
      </c>
    </row>
    <row r="788" customFormat="false" ht="15" hidden="false" customHeight="false" outlineLevel="0" collapsed="false">
      <c r="B788" s="0" t="n">
        <f aca="false">B787-50</f>
        <v>24750</v>
      </c>
      <c r="C788" s="15" t="n">
        <f aca="false" t="array" ref="C788:C788">MATCH(MIN(ABS('LUT Implementation'!$F$9:$F$136-B788)),ABS('LUT Implementation'!$F$9:$F$136-B788),0)</f>
        <v>2</v>
      </c>
      <c r="D788" s="0" t="n">
        <f aca="false">INDEX('LUT Implementation'!$F$9:$F$136,C788)-INDEX('LUT Implementation'!$F$9:$F$136,C788+1)</f>
        <v>2161</v>
      </c>
      <c r="E788" s="0" t="n">
        <f aca="false">INDEX('LUT Implementation'!$C$9:$C$136,'Error plots'!C788)</f>
        <v>332</v>
      </c>
      <c r="F788" s="0" t="n">
        <f aca="false">TRUNC('LUT Implementation'!$C$4*(INDEX('LUT Implementation'!$F$9:$F$136,C788)-B788)/D788,0)</f>
        <v>-4</v>
      </c>
      <c r="G788" s="0" t="n">
        <f aca="false">E788+F788</f>
        <v>328</v>
      </c>
      <c r="H788" s="34" t="n">
        <f aca="false">Theory!$D$5/(SIN(RADIANS(Theory!$D$7*360*(('LUT Implementation'!$C$3*B788)/1000000000))))</f>
        <v>328.27084021386</v>
      </c>
      <c r="I788" s="43" t="n">
        <f aca="false">ABS(E788-H788)</f>
        <v>3.72915978614009</v>
      </c>
      <c r="J788" s="43" t="n">
        <f aca="false">ABS(G788-H788)</f>
        <v>0.270840213859913</v>
      </c>
    </row>
    <row r="789" customFormat="false" ht="15" hidden="false" customHeight="false" outlineLevel="0" collapsed="false">
      <c r="B789" s="0" t="n">
        <f aca="false">B788-50</f>
        <v>24700</v>
      </c>
      <c r="C789" s="15" t="n">
        <f aca="false" t="array" ref="C789:C789">MATCH(MIN(ABS('LUT Implementation'!$F$9:$F$136-B789)),ABS('LUT Implementation'!$F$9:$F$136-B789),0)</f>
        <v>2</v>
      </c>
      <c r="D789" s="0" t="n">
        <f aca="false">INDEX('LUT Implementation'!$F$9:$F$136,C789)-INDEX('LUT Implementation'!$F$9:$F$136,C789+1)</f>
        <v>2161</v>
      </c>
      <c r="E789" s="0" t="n">
        <f aca="false">INDEX('LUT Implementation'!$C$9:$C$136,'Error plots'!C789)</f>
        <v>332</v>
      </c>
      <c r="F789" s="0" t="n">
        <f aca="false">TRUNC('LUT Implementation'!$C$4*(INDEX('LUT Implementation'!$F$9:$F$136,C789)-B789)/D789,0)</f>
        <v>-3</v>
      </c>
      <c r="G789" s="0" t="n">
        <f aca="false">E789+F789</f>
        <v>329</v>
      </c>
      <c r="H789" s="34" t="n">
        <f aca="false">Theory!$D$5/(SIN(RADIANS(Theory!$D$7*360*(('LUT Implementation'!$C$3*B789)/1000000000))))</f>
        <v>328.931709914778</v>
      </c>
      <c r="I789" s="43" t="n">
        <f aca="false">ABS(E789-H789)</f>
        <v>3.06829008522226</v>
      </c>
      <c r="J789" s="43" t="n">
        <f aca="false">ABS(G789-H789)</f>
        <v>0.0682900852222588</v>
      </c>
    </row>
    <row r="790" customFormat="false" ht="15" hidden="false" customHeight="false" outlineLevel="0" collapsed="false">
      <c r="B790" s="0" t="n">
        <f aca="false">B789-50</f>
        <v>24650</v>
      </c>
      <c r="C790" s="15" t="n">
        <f aca="false" t="array" ref="C790:C790">MATCH(MIN(ABS('LUT Implementation'!$F$9:$F$136-B790)),ABS('LUT Implementation'!$F$9:$F$136-B790),0)</f>
        <v>2</v>
      </c>
      <c r="D790" s="0" t="n">
        <f aca="false">INDEX('LUT Implementation'!$F$9:$F$136,C790)-INDEX('LUT Implementation'!$F$9:$F$136,C790+1)</f>
        <v>2161</v>
      </c>
      <c r="E790" s="0" t="n">
        <f aca="false">INDEX('LUT Implementation'!$C$9:$C$136,'Error plots'!C790)</f>
        <v>332</v>
      </c>
      <c r="F790" s="0" t="n">
        <f aca="false">TRUNC('LUT Implementation'!$C$4*(INDEX('LUT Implementation'!$F$9:$F$136,C790)-B790)/D790,0)</f>
        <v>-2</v>
      </c>
      <c r="G790" s="0" t="n">
        <f aca="false">E790+F790</f>
        <v>330</v>
      </c>
      <c r="H790" s="34" t="n">
        <f aca="false">Theory!$D$5/(SIN(RADIANS(Theory!$D$7*360*(('LUT Implementation'!$C$3*B790)/1000000000))))</f>
        <v>329.595268073627</v>
      </c>
      <c r="I790" s="43" t="n">
        <f aca="false">ABS(E790-H790)</f>
        <v>2.40473192637342</v>
      </c>
      <c r="J790" s="43" t="n">
        <f aca="false">ABS(G790-H790)</f>
        <v>0.404731926373415</v>
      </c>
    </row>
    <row r="791" customFormat="false" ht="15" hidden="false" customHeight="false" outlineLevel="0" collapsed="false">
      <c r="B791" s="0" t="n">
        <f aca="false">B790-50</f>
        <v>24600</v>
      </c>
      <c r="C791" s="15" t="n">
        <f aca="false" t="array" ref="C791:C791">MATCH(MIN(ABS('LUT Implementation'!$F$9:$F$136-B791)),ABS('LUT Implementation'!$F$9:$F$136-B791),0)</f>
        <v>2</v>
      </c>
      <c r="D791" s="0" t="n">
        <f aca="false">INDEX('LUT Implementation'!$F$9:$F$136,C791)-INDEX('LUT Implementation'!$F$9:$F$136,C791+1)</f>
        <v>2161</v>
      </c>
      <c r="E791" s="0" t="n">
        <f aca="false">INDEX('LUT Implementation'!$C$9:$C$136,'Error plots'!C791)</f>
        <v>332</v>
      </c>
      <c r="F791" s="0" t="n">
        <f aca="false">TRUNC('LUT Implementation'!$C$4*(INDEX('LUT Implementation'!$F$9:$F$136,C791)-B791)/D791,0)</f>
        <v>-1</v>
      </c>
      <c r="G791" s="0" t="n">
        <f aca="false">E791+F791</f>
        <v>331</v>
      </c>
      <c r="H791" s="34" t="n">
        <f aca="false">Theory!$D$5/(SIN(RADIANS(Theory!$D$7*360*(('LUT Implementation'!$C$3*B791)/1000000000))))</f>
        <v>330.261531083098</v>
      </c>
      <c r="I791" s="43" t="n">
        <f aca="false">ABS(E791-H791)</f>
        <v>1.73846891690243</v>
      </c>
      <c r="J791" s="43" t="n">
        <f aca="false">ABS(G791-H791)</f>
        <v>0.738468916902434</v>
      </c>
    </row>
    <row r="792" customFormat="false" ht="15" hidden="false" customHeight="false" outlineLevel="0" collapsed="false">
      <c r="B792" s="0" t="n">
        <f aca="false">B791-50</f>
        <v>24550</v>
      </c>
      <c r="C792" s="15" t="n">
        <f aca="false" t="array" ref="C792:C792">MATCH(MIN(ABS('LUT Implementation'!$F$9:$F$136-B792)),ABS('LUT Implementation'!$F$9:$F$136-B792),0)</f>
        <v>2</v>
      </c>
      <c r="D792" s="0" t="n">
        <f aca="false">INDEX('LUT Implementation'!$F$9:$F$136,C792)-INDEX('LUT Implementation'!$F$9:$F$136,C792+1)</f>
        <v>2161</v>
      </c>
      <c r="E792" s="0" t="n">
        <f aca="false">INDEX('LUT Implementation'!$C$9:$C$136,'Error plots'!C792)</f>
        <v>332</v>
      </c>
      <c r="F792" s="0" t="n">
        <f aca="false">TRUNC('LUT Implementation'!$C$4*(INDEX('LUT Implementation'!$F$9:$F$136,C792)-B792)/D792,0)</f>
        <v>-1</v>
      </c>
      <c r="G792" s="0" t="n">
        <f aca="false">E792+F792</f>
        <v>331</v>
      </c>
      <c r="H792" s="34" t="n">
        <f aca="false">Theory!$D$5/(SIN(RADIANS(Theory!$D$7*360*(('LUT Implementation'!$C$3*B792)/1000000000))))</f>
        <v>330.930515469427</v>
      </c>
      <c r="I792" s="43" t="n">
        <f aca="false">ABS(E792-H792)</f>
        <v>1.06948453057265</v>
      </c>
      <c r="J792" s="43" t="n">
        <f aca="false">ABS(G792-H792)</f>
        <v>0.0694845305726517</v>
      </c>
    </row>
    <row r="793" customFormat="false" ht="15" hidden="false" customHeight="false" outlineLevel="0" collapsed="false">
      <c r="B793" s="0" t="n">
        <f aca="false">B792-50</f>
        <v>24500</v>
      </c>
      <c r="C793" s="15" t="n">
        <f aca="false" t="array" ref="C793:C793">MATCH(MIN(ABS('LUT Implementation'!$F$9:$F$136-B793)),ABS('LUT Implementation'!$F$9:$F$136-B793),0)</f>
        <v>2</v>
      </c>
      <c r="D793" s="0" t="n">
        <f aca="false">INDEX('LUT Implementation'!$F$9:$F$136,C793)-INDEX('LUT Implementation'!$F$9:$F$136,C793+1)</f>
        <v>2161</v>
      </c>
      <c r="E793" s="0" t="n">
        <f aca="false">INDEX('LUT Implementation'!$C$9:$C$136,'Error plots'!C793)</f>
        <v>332</v>
      </c>
      <c r="F793" s="0" t="n">
        <f aca="false">TRUNC('LUT Implementation'!$C$4*(INDEX('LUT Implementation'!$F$9:$F$136,C793)-B793)/D793,0)</f>
        <v>-0</v>
      </c>
      <c r="G793" s="0" t="n">
        <f aca="false">E793+F793</f>
        <v>332</v>
      </c>
      <c r="H793" s="34" t="n">
        <f aca="false">Theory!$D$5/(SIN(RADIANS(Theory!$D$7*360*(('LUT Implementation'!$C$3*B793)/1000000000))))</f>
        <v>331.602237893762</v>
      </c>
      <c r="I793" s="43" t="n">
        <f aca="false">ABS(E793-H793)</f>
        <v>0.397762106238019</v>
      </c>
      <c r="J793" s="43" t="n">
        <f aca="false">ABS(G793-H793)</f>
        <v>0.397762106238019</v>
      </c>
    </row>
    <row r="794" customFormat="false" ht="15" hidden="false" customHeight="false" outlineLevel="0" collapsed="false">
      <c r="B794" s="0" t="n">
        <f aca="false">B793-50</f>
        <v>24450</v>
      </c>
      <c r="C794" s="15" t="n">
        <f aca="false" t="array" ref="C794:C794">MATCH(MIN(ABS('LUT Implementation'!$F$9:$F$136-B794)),ABS('LUT Implementation'!$F$9:$F$136-B794),0)</f>
        <v>2</v>
      </c>
      <c r="D794" s="0" t="n">
        <f aca="false">INDEX('LUT Implementation'!$F$9:$F$136,C794)-INDEX('LUT Implementation'!$F$9:$F$136,C794+1)</f>
        <v>2161</v>
      </c>
      <c r="E794" s="0" t="n">
        <f aca="false">INDEX('LUT Implementation'!$C$9:$C$136,'Error plots'!C794)</f>
        <v>332</v>
      </c>
      <c r="F794" s="0" t="n">
        <f aca="false">TRUNC('LUT Implementation'!$C$4*(INDEX('LUT Implementation'!$F$9:$F$136,C794)-B794)/D794,0)</f>
        <v>0</v>
      </c>
      <c r="G794" s="0" t="n">
        <f aca="false">E794+F794</f>
        <v>332</v>
      </c>
      <c r="H794" s="34" t="n">
        <f aca="false">Theory!$D$5/(SIN(RADIANS(Theory!$D$7*360*(('LUT Implementation'!$C$3*B794)/1000000000))))</f>
        <v>332.276715153535</v>
      </c>
      <c r="I794" s="43" t="n">
        <f aca="false">ABS(E794-H794)</f>
        <v>0.276715153535179</v>
      </c>
      <c r="J794" s="43" t="n">
        <f aca="false">ABS(G794-H794)</f>
        <v>0.276715153535179</v>
      </c>
    </row>
    <row r="795" customFormat="false" ht="15" hidden="false" customHeight="false" outlineLevel="0" collapsed="false">
      <c r="B795" s="0" t="n">
        <f aca="false">B794-50</f>
        <v>24400</v>
      </c>
      <c r="C795" s="15" t="n">
        <f aca="false" t="array" ref="C795:C795">MATCH(MIN(ABS('LUT Implementation'!$F$9:$F$136-B795)),ABS('LUT Implementation'!$F$9:$F$136-B795),0)</f>
        <v>2</v>
      </c>
      <c r="D795" s="0" t="n">
        <f aca="false">INDEX('LUT Implementation'!$F$9:$F$136,C795)-INDEX('LUT Implementation'!$F$9:$F$136,C795+1)</f>
        <v>2161</v>
      </c>
      <c r="E795" s="0" t="n">
        <f aca="false">INDEX('LUT Implementation'!$C$9:$C$136,'Error plots'!C795)</f>
        <v>332</v>
      </c>
      <c r="F795" s="0" t="n">
        <f aca="false">TRUNC('LUT Implementation'!$C$4*(INDEX('LUT Implementation'!$F$9:$F$136,C795)-B795)/D795,0)</f>
        <v>1</v>
      </c>
      <c r="G795" s="0" t="n">
        <f aca="false">E795+F795</f>
        <v>333</v>
      </c>
      <c r="H795" s="34" t="n">
        <f aca="false">Theory!$D$5/(SIN(RADIANS(Theory!$D$7*360*(('LUT Implementation'!$C$3*B795)/1000000000))))</f>
        <v>332.953964183866</v>
      </c>
      <c r="I795" s="43" t="n">
        <f aca="false">ABS(E795-H795)</f>
        <v>0.953964183865651</v>
      </c>
      <c r="J795" s="43" t="n">
        <f aca="false">ABS(G795-H795)</f>
        <v>0.0460358161343493</v>
      </c>
    </row>
    <row r="796" customFormat="false" ht="15" hidden="false" customHeight="false" outlineLevel="0" collapsed="false">
      <c r="B796" s="0" t="n">
        <f aca="false">B795-50</f>
        <v>24350</v>
      </c>
      <c r="C796" s="15" t="n">
        <f aca="false" t="array" ref="C796:C796">MATCH(MIN(ABS('LUT Implementation'!$F$9:$F$136-B796)),ABS('LUT Implementation'!$F$9:$F$136-B796),0)</f>
        <v>2</v>
      </c>
      <c r="D796" s="0" t="n">
        <f aca="false">INDEX('LUT Implementation'!$F$9:$F$136,C796)-INDEX('LUT Implementation'!$F$9:$F$136,C796+1)</f>
        <v>2161</v>
      </c>
      <c r="E796" s="0" t="n">
        <f aca="false">INDEX('LUT Implementation'!$C$9:$C$136,'Error plots'!C796)</f>
        <v>332</v>
      </c>
      <c r="F796" s="0" t="n">
        <f aca="false">TRUNC('LUT Implementation'!$C$4*(INDEX('LUT Implementation'!$F$9:$F$136,C796)-B796)/D796,0)</f>
        <v>1</v>
      </c>
      <c r="G796" s="0" t="n">
        <f aca="false">E796+F796</f>
        <v>333</v>
      </c>
      <c r="H796" s="34" t="n">
        <f aca="false">Theory!$D$5/(SIN(RADIANS(Theory!$D$7*360*(('LUT Implementation'!$C$3*B796)/1000000000))))</f>
        <v>333.63400205897</v>
      </c>
      <c r="I796" s="43" t="n">
        <f aca="false">ABS(E796-H796)</f>
        <v>1.63400205897</v>
      </c>
      <c r="J796" s="43" t="n">
        <f aca="false">ABS(G796-H796)</f>
        <v>0.634002058969998</v>
      </c>
    </row>
    <row r="797" customFormat="false" ht="15" hidden="false" customHeight="false" outlineLevel="0" collapsed="false">
      <c r="B797" s="0" t="n">
        <f aca="false">B796-50</f>
        <v>24300</v>
      </c>
      <c r="C797" s="15" t="n">
        <f aca="false" t="array" ref="C797:C797">MATCH(MIN(ABS('LUT Implementation'!$F$9:$F$136-B797)),ABS('LUT Implementation'!$F$9:$F$136-B797),0)</f>
        <v>2</v>
      </c>
      <c r="D797" s="0" t="n">
        <f aca="false">INDEX('LUT Implementation'!$F$9:$F$136,C797)-INDEX('LUT Implementation'!$F$9:$F$136,C797+1)</f>
        <v>2161</v>
      </c>
      <c r="E797" s="0" t="n">
        <f aca="false">INDEX('LUT Implementation'!$C$9:$C$136,'Error plots'!C797)</f>
        <v>332</v>
      </c>
      <c r="F797" s="0" t="n">
        <f aca="false">TRUNC('LUT Implementation'!$C$4*(INDEX('LUT Implementation'!$F$9:$F$136,C797)-B797)/D797,0)</f>
        <v>2</v>
      </c>
      <c r="G797" s="0" t="n">
        <f aca="false">E797+F797</f>
        <v>334</v>
      </c>
      <c r="H797" s="34" t="n">
        <f aca="false">Theory!$D$5/(SIN(RADIANS(Theory!$D$7*360*(('LUT Implementation'!$C$3*B797)/1000000000))))</f>
        <v>334.316845993594</v>
      </c>
      <c r="I797" s="43" t="n">
        <f aca="false">ABS(E797-H797)</f>
        <v>2.31684599359443</v>
      </c>
      <c r="J797" s="43" t="n">
        <f aca="false">ABS(G797-H797)</f>
        <v>0.316845993594427</v>
      </c>
    </row>
    <row r="798" customFormat="false" ht="15" hidden="false" customHeight="false" outlineLevel="0" collapsed="false">
      <c r="B798" s="0" t="n">
        <f aca="false">B797-50</f>
        <v>24250</v>
      </c>
      <c r="C798" s="15" t="n">
        <f aca="false" t="array" ref="C798:C798">MATCH(MIN(ABS('LUT Implementation'!$F$9:$F$136-B798)),ABS('LUT Implementation'!$F$9:$F$136-B798),0)</f>
        <v>2</v>
      </c>
      <c r="D798" s="0" t="n">
        <f aca="false">INDEX('LUT Implementation'!$F$9:$F$136,C798)-INDEX('LUT Implementation'!$F$9:$F$136,C798+1)</f>
        <v>2161</v>
      </c>
      <c r="E798" s="0" t="n">
        <f aca="false">INDEX('LUT Implementation'!$C$9:$C$136,'Error plots'!C798)</f>
        <v>332</v>
      </c>
      <c r="F798" s="0" t="n">
        <f aca="false">TRUNC('LUT Implementation'!$C$4*(INDEX('LUT Implementation'!$F$9:$F$136,C798)-B798)/D798,0)</f>
        <v>3</v>
      </c>
      <c r="G798" s="0" t="n">
        <f aca="false">E798+F798</f>
        <v>335</v>
      </c>
      <c r="H798" s="34" t="n">
        <f aca="false">Theory!$D$5/(SIN(RADIANS(Theory!$D$7*360*(('LUT Implementation'!$C$3*B798)/1000000000))))</f>
        <v>335.002513344463</v>
      </c>
      <c r="I798" s="43" t="n">
        <f aca="false">ABS(E798-H798)</f>
        <v>3.00251334446273</v>
      </c>
      <c r="J798" s="43" t="n">
        <f aca="false">ABS(G798-H798)</f>
        <v>0.00251334446272722</v>
      </c>
    </row>
    <row r="799" customFormat="false" ht="15" hidden="false" customHeight="false" outlineLevel="0" collapsed="false">
      <c r="B799" s="0" t="n">
        <f aca="false">B798-50</f>
        <v>24200</v>
      </c>
      <c r="C799" s="15" t="n">
        <f aca="false" t="array" ref="C799:C799">MATCH(MIN(ABS('LUT Implementation'!$F$9:$F$136-B799)),ABS('LUT Implementation'!$F$9:$F$136-B799),0)</f>
        <v>2</v>
      </c>
      <c r="D799" s="0" t="n">
        <f aca="false">INDEX('LUT Implementation'!$F$9:$F$136,C799)-INDEX('LUT Implementation'!$F$9:$F$136,C799+1)</f>
        <v>2161</v>
      </c>
      <c r="E799" s="0" t="n">
        <f aca="false">INDEX('LUT Implementation'!$C$9:$C$136,'Error plots'!C799)</f>
        <v>332</v>
      </c>
      <c r="F799" s="0" t="n">
        <f aca="false">TRUNC('LUT Implementation'!$C$4*(INDEX('LUT Implementation'!$F$9:$F$136,C799)-B799)/D799,0)</f>
        <v>3</v>
      </c>
      <c r="G799" s="0" t="n">
        <f aca="false">E799+F799</f>
        <v>335</v>
      </c>
      <c r="H799" s="34" t="n">
        <f aca="false">Theory!$D$5/(SIN(RADIANS(Theory!$D$7*360*(('LUT Implementation'!$C$3*B799)/1000000000))))</f>
        <v>335.691021611744</v>
      </c>
      <c r="I799" s="43" t="n">
        <f aca="false">ABS(E799-H799)</f>
        <v>3.69102161174396</v>
      </c>
      <c r="J799" s="43" t="n">
        <f aca="false">ABS(G799-H799)</f>
        <v>0.691021611743963</v>
      </c>
    </row>
    <row r="800" customFormat="false" ht="15" hidden="false" customHeight="false" outlineLevel="0" collapsed="false">
      <c r="B800" s="0" t="n">
        <f aca="false">B799-50</f>
        <v>24150</v>
      </c>
      <c r="C800" s="15" t="n">
        <f aca="false" t="array" ref="C800:C800">MATCH(MIN(ABS('LUT Implementation'!$F$9:$F$136-B800)),ABS('LUT Implementation'!$F$9:$F$136-B800),0)</f>
        <v>2</v>
      </c>
      <c r="D800" s="0" t="n">
        <f aca="false">INDEX('LUT Implementation'!$F$9:$F$136,C800)-INDEX('LUT Implementation'!$F$9:$F$136,C800+1)</f>
        <v>2161</v>
      </c>
      <c r="E800" s="0" t="n">
        <f aca="false">INDEX('LUT Implementation'!$C$9:$C$136,'Error plots'!C800)</f>
        <v>332</v>
      </c>
      <c r="F800" s="0" t="n">
        <f aca="false">TRUNC('LUT Implementation'!$C$4*(INDEX('LUT Implementation'!$F$9:$F$136,C800)-B800)/D800,0)</f>
        <v>4</v>
      </c>
      <c r="G800" s="0" t="n">
        <f aca="false">E800+F800</f>
        <v>336</v>
      </c>
      <c r="H800" s="34" t="n">
        <f aca="false">Theory!$D$5/(SIN(RADIANS(Theory!$D$7*360*(('LUT Implementation'!$C$3*B800)/1000000000))))</f>
        <v>336.382388440536</v>
      </c>
      <c r="I800" s="43" t="n">
        <f aca="false">ABS(E800-H800)</f>
        <v>4.38238844053603</v>
      </c>
      <c r="J800" s="43" t="n">
        <f aca="false">ABS(G800-H800)</f>
        <v>0.382388440536033</v>
      </c>
    </row>
    <row r="801" customFormat="false" ht="15" hidden="false" customHeight="false" outlineLevel="0" collapsed="false">
      <c r="B801" s="0" t="n">
        <f aca="false">B800-50</f>
        <v>24100</v>
      </c>
      <c r="C801" s="15" t="n">
        <f aca="false" t="array" ref="C801:C801">MATCH(MIN(ABS('LUT Implementation'!$F$9:$F$136-B801)),ABS('LUT Implementation'!$F$9:$F$136-B801),0)</f>
        <v>2</v>
      </c>
      <c r="D801" s="0" t="n">
        <f aca="false">INDEX('LUT Implementation'!$F$9:$F$136,C801)-INDEX('LUT Implementation'!$F$9:$F$136,C801+1)</f>
        <v>2161</v>
      </c>
      <c r="E801" s="0" t="n">
        <f aca="false">INDEX('LUT Implementation'!$C$9:$C$136,'Error plots'!C801)</f>
        <v>332</v>
      </c>
      <c r="F801" s="0" t="n">
        <f aca="false">TRUNC('LUT Implementation'!$C$4*(INDEX('LUT Implementation'!$F$9:$F$136,C801)-B801)/D801,0)</f>
        <v>5</v>
      </c>
      <c r="G801" s="0" t="n">
        <f aca="false">E801+F801</f>
        <v>337</v>
      </c>
      <c r="H801" s="34" t="n">
        <f aca="false">Theory!$D$5/(SIN(RADIANS(Theory!$D$7*360*(('LUT Implementation'!$C$3*B801)/1000000000))))</f>
        <v>337.076631622371</v>
      </c>
      <c r="I801" s="43" t="n">
        <f aca="false">ABS(E801-H801)</f>
        <v>5.07663162237077</v>
      </c>
      <c r="J801" s="43" t="n">
        <f aca="false">ABS(G801-H801)</f>
        <v>0.076631622370769</v>
      </c>
    </row>
    <row r="802" customFormat="false" ht="15" hidden="false" customHeight="false" outlineLevel="0" collapsed="false">
      <c r="B802" s="0" t="n">
        <f aca="false">B801-50</f>
        <v>24050</v>
      </c>
      <c r="C802" s="15" t="n">
        <f aca="false" t="array" ref="C802:C802">MATCH(MIN(ABS('LUT Implementation'!$F$9:$F$136-B802)),ABS('LUT Implementation'!$F$9:$F$136-B802),0)</f>
        <v>2</v>
      </c>
      <c r="D802" s="0" t="n">
        <f aca="false">INDEX('LUT Implementation'!$F$9:$F$136,C802)-INDEX('LUT Implementation'!$F$9:$F$136,C802+1)</f>
        <v>2161</v>
      </c>
      <c r="E802" s="0" t="n">
        <f aca="false">INDEX('LUT Implementation'!$C$9:$C$136,'Error plots'!C802)</f>
        <v>332</v>
      </c>
      <c r="F802" s="0" t="n">
        <f aca="false">TRUNC('LUT Implementation'!$C$4*(INDEX('LUT Implementation'!$F$9:$F$136,C802)-B802)/D802,0)</f>
        <v>6</v>
      </c>
      <c r="G802" s="0" t="n">
        <f aca="false">E802+F802</f>
        <v>338</v>
      </c>
      <c r="H802" s="34" t="n">
        <f aca="false">Theory!$D$5/(SIN(RADIANS(Theory!$D$7*360*(('LUT Implementation'!$C$3*B802)/1000000000))))</f>
        <v>337.773769096735</v>
      </c>
      <c r="I802" s="43" t="n">
        <f aca="false">ABS(E802-H802)</f>
        <v>5.77376909673478</v>
      </c>
      <c r="J802" s="43" t="n">
        <f aca="false">ABS(G802-H802)</f>
        <v>0.226230903265218</v>
      </c>
    </row>
    <row r="803" customFormat="false" ht="15" hidden="false" customHeight="false" outlineLevel="0" collapsed="false">
      <c r="B803" s="0" t="n">
        <f aca="false">B802-50</f>
        <v>24000</v>
      </c>
      <c r="C803" s="15" t="n">
        <f aca="false" t="array" ref="C803:C803">MATCH(MIN(ABS('LUT Implementation'!$F$9:$F$136-B803)),ABS('LUT Implementation'!$F$9:$F$136-B803),0)</f>
        <v>2</v>
      </c>
      <c r="D803" s="0" t="n">
        <f aca="false">INDEX('LUT Implementation'!$F$9:$F$136,C803)-INDEX('LUT Implementation'!$F$9:$F$136,C803+1)</f>
        <v>2161</v>
      </c>
      <c r="E803" s="0" t="n">
        <f aca="false">INDEX('LUT Implementation'!$C$9:$C$136,'Error plots'!C803)</f>
        <v>332</v>
      </c>
      <c r="F803" s="0" t="n">
        <f aca="false">TRUNC('LUT Implementation'!$C$4*(INDEX('LUT Implementation'!$F$9:$F$136,C803)-B803)/D803,0)</f>
        <v>6</v>
      </c>
      <c r="G803" s="0" t="n">
        <f aca="false">E803+F803</f>
        <v>338</v>
      </c>
      <c r="H803" s="34" t="n">
        <f aca="false">Theory!$D$5/(SIN(RADIANS(Theory!$D$7*360*(('LUT Implementation'!$C$3*B803)/1000000000))))</f>
        <v>338.473818952611</v>
      </c>
      <c r="I803" s="43" t="n">
        <f aca="false">ABS(E803-H803)</f>
        <v>6.47381895261134</v>
      </c>
      <c r="J803" s="43" t="n">
        <f aca="false">ABS(G803-H803)</f>
        <v>0.473818952611339</v>
      </c>
    </row>
    <row r="804" customFormat="false" ht="15" hidden="false" customHeight="false" outlineLevel="0" collapsed="false">
      <c r="B804" s="0" t="n">
        <f aca="false">B803-50</f>
        <v>23950</v>
      </c>
      <c r="C804" s="15" t="n">
        <f aca="false" t="array" ref="C804:C804">MATCH(MIN(ABS('LUT Implementation'!$F$9:$F$136-B804)),ABS('LUT Implementation'!$F$9:$F$136-B804),0)</f>
        <v>2</v>
      </c>
      <c r="D804" s="0" t="n">
        <f aca="false">INDEX('LUT Implementation'!$F$9:$F$136,C804)-INDEX('LUT Implementation'!$F$9:$F$136,C804+1)</f>
        <v>2161</v>
      </c>
      <c r="E804" s="0" t="n">
        <f aca="false">INDEX('LUT Implementation'!$C$9:$C$136,'Error plots'!C804)</f>
        <v>332</v>
      </c>
      <c r="F804" s="0" t="n">
        <f aca="false">TRUNC('LUT Implementation'!$C$4*(INDEX('LUT Implementation'!$F$9:$F$136,C804)-B804)/D804,0)</f>
        <v>7</v>
      </c>
      <c r="G804" s="0" t="n">
        <f aca="false">E804+F804</f>
        <v>339</v>
      </c>
      <c r="H804" s="34" t="n">
        <f aca="false">Theory!$D$5/(SIN(RADIANS(Theory!$D$7*360*(('LUT Implementation'!$C$3*B804)/1000000000))))</f>
        <v>339.17679943004</v>
      </c>
      <c r="I804" s="43" t="n">
        <f aca="false">ABS(E804-H804)</f>
        <v>7.17679943004038</v>
      </c>
      <c r="J804" s="43" t="n">
        <f aca="false">ABS(G804-H804)</f>
        <v>0.176799430040376</v>
      </c>
    </row>
    <row r="805" customFormat="false" ht="15" hidden="false" customHeight="false" outlineLevel="0" collapsed="false">
      <c r="B805" s="0" t="n">
        <f aca="false">B804-50</f>
        <v>23900</v>
      </c>
      <c r="C805" s="15" t="n">
        <f aca="false" t="array" ref="C805:C805">MATCH(MIN(ABS('LUT Implementation'!$F$9:$F$136-B805)),ABS('LUT Implementation'!$F$9:$F$136-B805),0)</f>
        <v>2</v>
      </c>
      <c r="D805" s="0" t="n">
        <f aca="false">INDEX('LUT Implementation'!$F$9:$F$136,C805)-INDEX('LUT Implementation'!$F$9:$F$136,C805+1)</f>
        <v>2161</v>
      </c>
      <c r="E805" s="0" t="n">
        <f aca="false">INDEX('LUT Implementation'!$C$9:$C$136,'Error plots'!C805)</f>
        <v>332</v>
      </c>
      <c r="F805" s="0" t="n">
        <f aca="false">TRUNC('LUT Implementation'!$C$4*(INDEX('LUT Implementation'!$F$9:$F$136,C805)-B805)/D805,0)</f>
        <v>8</v>
      </c>
      <c r="G805" s="0" t="n">
        <f aca="false">E805+F805</f>
        <v>340</v>
      </c>
      <c r="H805" s="34" t="n">
        <f aca="false">Theory!$D$5/(SIN(RADIANS(Theory!$D$7*360*(('LUT Implementation'!$C$3*B805)/1000000000))))</f>
        <v>339.882728921699</v>
      </c>
      <c r="I805" s="43" t="n">
        <f aca="false">ABS(E805-H805)</f>
        <v>7.88272892169925</v>
      </c>
      <c r="J805" s="43" t="n">
        <f aca="false">ABS(G805-H805)</f>
        <v>0.117271078300746</v>
      </c>
    </row>
    <row r="806" customFormat="false" ht="15" hidden="false" customHeight="false" outlineLevel="0" collapsed="false">
      <c r="B806" s="0" t="n">
        <f aca="false">B805-50</f>
        <v>23850</v>
      </c>
      <c r="C806" s="15" t="n">
        <f aca="false" t="array" ref="C806:C806">MATCH(MIN(ABS('LUT Implementation'!$F$9:$F$136-B806)),ABS('LUT Implementation'!$F$9:$F$136-B806),0)</f>
        <v>2</v>
      </c>
      <c r="D806" s="0" t="n">
        <f aca="false">INDEX('LUT Implementation'!$F$9:$F$136,C806)-INDEX('LUT Implementation'!$F$9:$F$136,C806+1)</f>
        <v>2161</v>
      </c>
      <c r="E806" s="0" t="n">
        <f aca="false">INDEX('LUT Implementation'!$C$9:$C$136,'Error plots'!C806)</f>
        <v>332</v>
      </c>
      <c r="F806" s="0" t="n">
        <f aca="false">TRUNC('LUT Implementation'!$C$4*(INDEX('LUT Implementation'!$F$9:$F$136,C806)-B806)/D806,0)</f>
        <v>9</v>
      </c>
      <c r="G806" s="0" t="n">
        <f aca="false">E806+F806</f>
        <v>341</v>
      </c>
      <c r="H806" s="34" t="n">
        <f aca="false">Theory!$D$5/(SIN(RADIANS(Theory!$D$7*360*(('LUT Implementation'!$C$3*B806)/1000000000))))</f>
        <v>340.591625974502</v>
      </c>
      <c r="I806" s="43" t="n">
        <f aca="false">ABS(E806-H806)</f>
        <v>8.59162597450211</v>
      </c>
      <c r="J806" s="43" t="n">
        <f aca="false">ABS(G806-H806)</f>
        <v>0.408374025497892</v>
      </c>
    </row>
    <row r="807" customFormat="false" ht="15" hidden="false" customHeight="false" outlineLevel="0" collapsed="false">
      <c r="B807" s="0" t="n">
        <f aca="false">B806-50</f>
        <v>23800</v>
      </c>
      <c r="C807" s="15" t="n">
        <f aca="false" t="array" ref="C807:C807">MATCH(MIN(ABS('LUT Implementation'!$F$9:$F$136-B807)),ABS('LUT Implementation'!$F$9:$F$136-B807),0)</f>
        <v>2</v>
      </c>
      <c r="D807" s="0" t="n">
        <f aca="false">INDEX('LUT Implementation'!$F$9:$F$136,C807)-INDEX('LUT Implementation'!$F$9:$F$136,C807+1)</f>
        <v>2161</v>
      </c>
      <c r="E807" s="0" t="n">
        <f aca="false">INDEX('LUT Implementation'!$C$9:$C$136,'Error plots'!C807)</f>
        <v>332</v>
      </c>
      <c r="F807" s="0" t="n">
        <f aca="false">TRUNC('LUT Implementation'!$C$4*(INDEX('LUT Implementation'!$F$9:$F$136,C807)-B807)/D807,0)</f>
        <v>9</v>
      </c>
      <c r="G807" s="0" t="n">
        <f aca="false">E807+F807</f>
        <v>341</v>
      </c>
      <c r="H807" s="34" t="n">
        <f aca="false">Theory!$D$5/(SIN(RADIANS(Theory!$D$7*360*(('LUT Implementation'!$C$3*B807)/1000000000))))</f>
        <v>341.30350929122</v>
      </c>
      <c r="I807" s="43" t="n">
        <f aca="false">ABS(E807-H807)</f>
        <v>9.30350929122028</v>
      </c>
      <c r="J807" s="43" t="n">
        <f aca="false">ABS(G807-H807)</f>
        <v>0.30350929122028</v>
      </c>
    </row>
    <row r="808" customFormat="false" ht="15" hidden="false" customHeight="false" outlineLevel="0" collapsed="false">
      <c r="B808" s="0" t="n">
        <f aca="false">B807-50</f>
        <v>23750</v>
      </c>
      <c r="C808" s="15" t="n">
        <f aca="false" t="array" ref="C808:C808">MATCH(MIN(ABS('LUT Implementation'!$F$9:$F$136-B808)),ABS('LUT Implementation'!$F$9:$F$136-B808),0)</f>
        <v>2</v>
      </c>
      <c r="D808" s="0" t="n">
        <f aca="false">INDEX('LUT Implementation'!$F$9:$F$136,C808)-INDEX('LUT Implementation'!$F$9:$F$136,C808+1)</f>
        <v>2161</v>
      </c>
      <c r="E808" s="0" t="n">
        <f aca="false">INDEX('LUT Implementation'!$C$9:$C$136,'Error plots'!C808)</f>
        <v>332</v>
      </c>
      <c r="F808" s="0" t="n">
        <f aca="false">TRUNC('LUT Implementation'!$C$4*(INDEX('LUT Implementation'!$F$9:$F$136,C808)-B808)/D808,0)</f>
        <v>10</v>
      </c>
      <c r="G808" s="0" t="n">
        <f aca="false">E808+F808</f>
        <v>342</v>
      </c>
      <c r="H808" s="34" t="n">
        <f aca="false">Theory!$D$5/(SIN(RADIANS(Theory!$D$7*360*(('LUT Implementation'!$C$3*B808)/1000000000))))</f>
        <v>342.018397732123</v>
      </c>
      <c r="I808" s="43" t="n">
        <f aca="false">ABS(E808-H808)</f>
        <v>10.0183977321229</v>
      </c>
      <c r="J808" s="43" t="n">
        <f aca="false">ABS(G808-H808)</f>
        <v>0.0183977321229349</v>
      </c>
    </row>
    <row r="809" customFormat="false" ht="15" hidden="false" customHeight="false" outlineLevel="0" collapsed="false">
      <c r="B809" s="0" t="n">
        <f aca="false">B808-50</f>
        <v>23700</v>
      </c>
      <c r="C809" s="15" t="n">
        <f aca="false" t="array" ref="C809:C809">MATCH(MIN(ABS('LUT Implementation'!$F$9:$F$136-B809)),ABS('LUT Implementation'!$F$9:$F$136-B809),0)</f>
        <v>2</v>
      </c>
      <c r="D809" s="0" t="n">
        <f aca="false">INDEX('LUT Implementation'!$F$9:$F$136,C809)-INDEX('LUT Implementation'!$F$9:$F$136,C809+1)</f>
        <v>2161</v>
      </c>
      <c r="E809" s="0" t="n">
        <f aca="false">INDEX('LUT Implementation'!$C$9:$C$136,'Error plots'!C809)</f>
        <v>332</v>
      </c>
      <c r="F809" s="0" t="n">
        <f aca="false">TRUNC('LUT Implementation'!$C$4*(INDEX('LUT Implementation'!$F$9:$F$136,C809)-B809)/D809,0)</f>
        <v>11</v>
      </c>
      <c r="G809" s="0" t="n">
        <f aca="false">E809+F809</f>
        <v>343</v>
      </c>
      <c r="H809" s="34" t="n">
        <f aca="false">Theory!$D$5/(SIN(RADIANS(Theory!$D$7*360*(('LUT Implementation'!$C$3*B809)/1000000000))))</f>
        <v>342.736310316638</v>
      </c>
      <c r="I809" s="43" t="n">
        <f aca="false">ABS(E809-H809)</f>
        <v>10.7363103166383</v>
      </c>
      <c r="J809" s="43" t="n">
        <f aca="false">ABS(G809-H809)</f>
        <v>0.263689683361747</v>
      </c>
    </row>
    <row r="810" customFormat="false" ht="15" hidden="false" customHeight="false" outlineLevel="0" collapsed="false">
      <c r="B810" s="0" t="n">
        <f aca="false">B809-50</f>
        <v>23650</v>
      </c>
      <c r="C810" s="15" t="n">
        <f aca="false" t="array" ref="C810:C810">MATCH(MIN(ABS('LUT Implementation'!$F$9:$F$136-B810)),ABS('LUT Implementation'!$F$9:$F$136-B810),0)</f>
        <v>2</v>
      </c>
      <c r="D810" s="0" t="n">
        <f aca="false">INDEX('LUT Implementation'!$F$9:$F$136,C810)-INDEX('LUT Implementation'!$F$9:$F$136,C810+1)</f>
        <v>2161</v>
      </c>
      <c r="E810" s="0" t="n">
        <f aca="false">INDEX('LUT Implementation'!$C$9:$C$136,'Error plots'!C810)</f>
        <v>332</v>
      </c>
      <c r="F810" s="0" t="n">
        <f aca="false">TRUNC('LUT Implementation'!$C$4*(INDEX('LUT Implementation'!$F$9:$F$136,C810)-B810)/D810,0)</f>
        <v>12</v>
      </c>
      <c r="G810" s="0" t="n">
        <f aca="false">E810+F810</f>
        <v>344</v>
      </c>
      <c r="H810" s="34" t="n">
        <f aca="false">Theory!$D$5/(SIN(RADIANS(Theory!$D$7*360*(('LUT Implementation'!$C$3*B810)/1000000000))))</f>
        <v>343.457266225036</v>
      </c>
      <c r="I810" s="43" t="n">
        <f aca="false">ABS(E810-H810)</f>
        <v>11.4572662250361</v>
      </c>
      <c r="J810" s="43" t="n">
        <f aca="false">ABS(G810-H810)</f>
        <v>0.542733774963892</v>
      </c>
    </row>
    <row r="811" customFormat="false" ht="15" hidden="false" customHeight="false" outlineLevel="0" collapsed="false">
      <c r="B811" s="0" t="n">
        <f aca="false">B810-50</f>
        <v>23600</v>
      </c>
      <c r="C811" s="15" t="n">
        <f aca="false" t="array" ref="C811:C811">MATCH(MIN(ABS('LUT Implementation'!$F$9:$F$136-B811)),ABS('LUT Implementation'!$F$9:$F$136-B811),0)</f>
        <v>2</v>
      </c>
      <c r="D811" s="0" t="n">
        <f aca="false">INDEX('LUT Implementation'!$F$9:$F$136,C811)-INDEX('LUT Implementation'!$F$9:$F$136,C811+1)</f>
        <v>2161</v>
      </c>
      <c r="E811" s="0" t="n">
        <f aca="false">INDEX('LUT Implementation'!$C$9:$C$136,'Error plots'!C811)</f>
        <v>332</v>
      </c>
      <c r="F811" s="0" t="n">
        <f aca="false">TRUNC('LUT Implementation'!$C$4*(INDEX('LUT Implementation'!$F$9:$F$136,C811)-B811)/D811,0)</f>
        <v>12</v>
      </c>
      <c r="G811" s="0" t="n">
        <f aca="false">E811+F811</f>
        <v>344</v>
      </c>
      <c r="H811" s="34" t="n">
        <f aca="false">Theory!$D$5/(SIN(RADIANS(Theory!$D$7*360*(('LUT Implementation'!$C$3*B811)/1000000000))))</f>
        <v>344.181284800132</v>
      </c>
      <c r="I811" s="43" t="n">
        <f aca="false">ABS(E811-H811)</f>
        <v>12.1812848001316</v>
      </c>
      <c r="J811" s="43" t="n">
        <f aca="false">ABS(G811-H811)</f>
        <v>0.181284800131607</v>
      </c>
    </row>
    <row r="812" customFormat="false" ht="15" hidden="false" customHeight="false" outlineLevel="0" collapsed="false">
      <c r="B812" s="0" t="n">
        <f aca="false">B811-50</f>
        <v>23550</v>
      </c>
      <c r="C812" s="15" t="n">
        <f aca="false" t="array" ref="C812:C812">MATCH(MIN(ABS('LUT Implementation'!$F$9:$F$136-B812)),ABS('LUT Implementation'!$F$9:$F$136-B812),0)</f>
        <v>2</v>
      </c>
      <c r="D812" s="0" t="n">
        <f aca="false">INDEX('LUT Implementation'!$F$9:$F$136,C812)-INDEX('LUT Implementation'!$F$9:$F$136,C812+1)</f>
        <v>2161</v>
      </c>
      <c r="E812" s="0" t="n">
        <f aca="false">INDEX('LUT Implementation'!$C$9:$C$136,'Error plots'!C812)</f>
        <v>332</v>
      </c>
      <c r="F812" s="0" t="n">
        <f aca="false">TRUNC('LUT Implementation'!$C$4*(INDEX('LUT Implementation'!$F$9:$F$136,C812)-B812)/D812,0)</f>
        <v>13</v>
      </c>
      <c r="G812" s="0" t="n">
        <f aca="false">E812+F812</f>
        <v>345</v>
      </c>
      <c r="H812" s="34" t="n">
        <f aca="false">Theory!$D$5/(SIN(RADIANS(Theory!$D$7*360*(('LUT Implementation'!$C$3*B812)/1000000000))))</f>
        <v>344.908385549011</v>
      </c>
      <c r="I812" s="43" t="n">
        <f aca="false">ABS(E812-H812)</f>
        <v>12.908385549011</v>
      </c>
      <c r="J812" s="43" t="n">
        <f aca="false">ABS(G812-H812)</f>
        <v>0.0916144509889705</v>
      </c>
    </row>
    <row r="813" customFormat="false" ht="15" hidden="false" customHeight="false" outlineLevel="0" collapsed="false">
      <c r="B813" s="0" t="n">
        <f aca="false">B812-50</f>
        <v>23500</v>
      </c>
      <c r="C813" s="15" t="n">
        <f aca="false" t="array" ref="C813:C813">MATCH(MIN(ABS('LUT Implementation'!$F$9:$F$136-B813)),ABS('LUT Implementation'!$F$9:$F$136-B813),0)</f>
        <v>2</v>
      </c>
      <c r="D813" s="0" t="n">
        <f aca="false">INDEX('LUT Implementation'!$F$9:$F$136,C813)-INDEX('LUT Implementation'!$F$9:$F$136,C813+1)</f>
        <v>2161</v>
      </c>
      <c r="E813" s="0" t="n">
        <f aca="false">INDEX('LUT Implementation'!$C$9:$C$136,'Error plots'!C813)</f>
        <v>332</v>
      </c>
      <c r="F813" s="0" t="n">
        <f aca="false">TRUNC('LUT Implementation'!$C$4*(INDEX('LUT Implementation'!$F$9:$F$136,C813)-B813)/D813,0)</f>
        <v>14</v>
      </c>
      <c r="G813" s="0" t="n">
        <f aca="false">E813+F813</f>
        <v>346</v>
      </c>
      <c r="H813" s="34" t="n">
        <f aca="false">Theory!$D$5/(SIN(RADIANS(Theory!$D$7*360*(('LUT Implementation'!$C$3*B813)/1000000000))))</f>
        <v>345.638588144779</v>
      </c>
      <c r="I813" s="43" t="n">
        <f aca="false">ABS(E813-H813)</f>
        <v>13.6385881447789</v>
      </c>
      <c r="J813" s="43" t="n">
        <f aca="false">ABS(G813-H813)</f>
        <v>0.361411855221149</v>
      </c>
    </row>
    <row r="814" customFormat="false" ht="15" hidden="false" customHeight="false" outlineLevel="0" collapsed="false">
      <c r="B814" s="0" t="n">
        <f aca="false">B813-50</f>
        <v>23450</v>
      </c>
      <c r="C814" s="15" t="n">
        <f aca="false" t="array" ref="C814:C814">MATCH(MIN(ABS('LUT Implementation'!$F$9:$F$136-B814)),ABS('LUT Implementation'!$F$9:$F$136-B814),0)</f>
        <v>2</v>
      </c>
      <c r="D814" s="0" t="n">
        <f aca="false">INDEX('LUT Implementation'!$F$9:$F$136,C814)-INDEX('LUT Implementation'!$F$9:$F$136,C814+1)</f>
        <v>2161</v>
      </c>
      <c r="E814" s="0" t="n">
        <f aca="false">INDEX('LUT Implementation'!$C$9:$C$136,'Error plots'!C814)</f>
        <v>332</v>
      </c>
      <c r="F814" s="0" t="n">
        <f aca="false">TRUNC('LUT Implementation'!$C$4*(INDEX('LUT Implementation'!$F$9:$F$136,C814)-B814)/D814,0)</f>
        <v>15</v>
      </c>
      <c r="G814" s="0" t="n">
        <f aca="false">E814+F814</f>
        <v>347</v>
      </c>
      <c r="H814" s="34" t="n">
        <f aca="false">Theory!$D$5/(SIN(RADIANS(Theory!$D$7*360*(('LUT Implementation'!$C$3*B814)/1000000000))))</f>
        <v>346.371912428328</v>
      </c>
      <c r="I814" s="43" t="n">
        <f aca="false">ABS(E814-H814)</f>
        <v>14.3719124283283</v>
      </c>
      <c r="J814" s="43" t="n">
        <f aca="false">ABS(G814-H814)</f>
        <v>0.628087571671699</v>
      </c>
    </row>
    <row r="815" customFormat="false" ht="15" hidden="false" customHeight="false" outlineLevel="0" collapsed="false">
      <c r="B815" s="0" t="n">
        <f aca="false">B814-50</f>
        <v>23400</v>
      </c>
      <c r="C815" s="15" t="n">
        <f aca="false" t="array" ref="C815:C815">MATCH(MIN(ABS('LUT Implementation'!$F$9:$F$136-B815)),ABS('LUT Implementation'!$F$9:$F$136-B815),0)</f>
        <v>2</v>
      </c>
      <c r="D815" s="0" t="n">
        <f aca="false">INDEX('LUT Implementation'!$F$9:$F$136,C815)-INDEX('LUT Implementation'!$F$9:$F$136,C815+1)</f>
        <v>2161</v>
      </c>
      <c r="E815" s="0" t="n">
        <f aca="false">INDEX('LUT Implementation'!$C$9:$C$136,'Error plots'!C815)</f>
        <v>332</v>
      </c>
      <c r="F815" s="0" t="n">
        <f aca="false">TRUNC('LUT Implementation'!$C$4*(INDEX('LUT Implementation'!$F$9:$F$136,C815)-B815)/D815,0)</f>
        <v>15</v>
      </c>
      <c r="G815" s="0" t="n">
        <f aca="false">E815+F815</f>
        <v>347</v>
      </c>
      <c r="H815" s="34" t="n">
        <f aca="false">Theory!$D$5/(SIN(RADIANS(Theory!$D$7*360*(('LUT Implementation'!$C$3*B815)/1000000000))))</f>
        <v>347.108378410133</v>
      </c>
      <c r="I815" s="43" t="n">
        <f aca="false">ABS(E815-H815)</f>
        <v>15.1083784101334</v>
      </c>
      <c r="J815" s="43" t="n">
        <f aca="false">ABS(G815-H815)</f>
        <v>0.108378410133355</v>
      </c>
    </row>
    <row r="816" customFormat="false" ht="15" hidden="false" customHeight="false" outlineLevel="0" collapsed="false">
      <c r="B816" s="0" t="n">
        <f aca="false">B815-50</f>
        <v>23350</v>
      </c>
      <c r="C816" s="15" t="n">
        <f aca="false" t="array" ref="C816:C816">MATCH(MIN(ABS('LUT Implementation'!$F$9:$F$136-B816)),ABS('LUT Implementation'!$F$9:$F$136-B816),0)</f>
        <v>3</v>
      </c>
      <c r="D816" s="0" t="n">
        <f aca="false">INDEX('LUT Implementation'!$F$9:$F$136,C816)-INDEX('LUT Implementation'!$F$9:$F$136,C816+1)</f>
        <v>1810</v>
      </c>
      <c r="E816" s="0" t="n">
        <f aca="false">INDEX('LUT Implementation'!$C$9:$C$136,'Error plots'!C816)</f>
        <v>364</v>
      </c>
      <c r="F816" s="0" t="n">
        <f aca="false">TRUNC('LUT Implementation'!$C$4*(INDEX('LUT Implementation'!$F$9:$F$136,C816)-B816)/D816,0)</f>
        <v>-18</v>
      </c>
      <c r="G816" s="0" t="n">
        <f aca="false">E816+F816</f>
        <v>346</v>
      </c>
      <c r="H816" s="34" t="n">
        <f aca="false">Theory!$D$5/(SIN(RADIANS(Theory!$D$7*360*(('LUT Implementation'!$C$3*B816)/1000000000))))</f>
        <v>347.848006272065</v>
      </c>
      <c r="I816" s="43" t="n">
        <f aca="false">ABS(E816-H816)</f>
        <v>16.1519937279352</v>
      </c>
      <c r="J816" s="43" t="n">
        <f aca="false">ABS(G816-H816)</f>
        <v>1.84800627206482</v>
      </c>
    </row>
    <row r="817" customFormat="false" ht="15" hidden="false" customHeight="false" outlineLevel="0" collapsed="false">
      <c r="B817" s="0" t="n">
        <f aca="false">B816-50</f>
        <v>23300</v>
      </c>
      <c r="C817" s="15" t="n">
        <f aca="false" t="array" ref="C817:C817">MATCH(MIN(ABS('LUT Implementation'!$F$9:$F$136-B817)),ABS('LUT Implementation'!$F$9:$F$136-B817),0)</f>
        <v>3</v>
      </c>
      <c r="D817" s="0" t="n">
        <f aca="false">INDEX('LUT Implementation'!$F$9:$F$136,C817)-INDEX('LUT Implementation'!$F$9:$F$136,C817+1)</f>
        <v>1810</v>
      </c>
      <c r="E817" s="0" t="n">
        <f aca="false">INDEX('LUT Implementation'!$C$9:$C$136,'Error plots'!C817)</f>
        <v>364</v>
      </c>
      <c r="F817" s="0" t="n">
        <f aca="false">TRUNC('LUT Implementation'!$C$4*(INDEX('LUT Implementation'!$F$9:$F$136,C817)-B817)/D817,0)</f>
        <v>-17</v>
      </c>
      <c r="G817" s="0" t="n">
        <f aca="false">E817+F817</f>
        <v>347</v>
      </c>
      <c r="H817" s="34" t="n">
        <f aca="false">Theory!$D$5/(SIN(RADIANS(Theory!$D$7*360*(('LUT Implementation'!$C$3*B817)/1000000000))))</f>
        <v>348.590816369229</v>
      </c>
      <c r="I817" s="43" t="n">
        <f aca="false">ABS(E817-H817)</f>
        <v>15.4091836307708</v>
      </c>
      <c r="J817" s="43" t="n">
        <f aca="false">ABS(G817-H817)</f>
        <v>1.59081636922917</v>
      </c>
    </row>
    <row r="818" customFormat="false" ht="15" hidden="false" customHeight="false" outlineLevel="0" collapsed="false">
      <c r="B818" s="0" t="n">
        <f aca="false">B817-50</f>
        <v>23250</v>
      </c>
      <c r="C818" s="15" t="n">
        <f aca="false" t="array" ref="C818:C818">MATCH(MIN(ABS('LUT Implementation'!$F$9:$F$136-B818)),ABS('LUT Implementation'!$F$9:$F$136-B818),0)</f>
        <v>3</v>
      </c>
      <c r="D818" s="0" t="n">
        <f aca="false">INDEX('LUT Implementation'!$F$9:$F$136,C818)-INDEX('LUT Implementation'!$F$9:$F$136,C818+1)</f>
        <v>1810</v>
      </c>
      <c r="E818" s="0" t="n">
        <f aca="false">INDEX('LUT Implementation'!$C$9:$C$136,'Error plots'!C818)</f>
        <v>364</v>
      </c>
      <c r="F818" s="0" t="n">
        <f aca="false">TRUNC('LUT Implementation'!$C$4*(INDEX('LUT Implementation'!$F$9:$F$136,C818)-B818)/D818,0)</f>
        <v>-16</v>
      </c>
      <c r="G818" s="0" t="n">
        <f aca="false">E818+F818</f>
        <v>348</v>
      </c>
      <c r="H818" s="34" t="n">
        <f aca="false">Theory!$D$5/(SIN(RADIANS(Theory!$D$7*360*(('LUT Implementation'!$C$3*B818)/1000000000))))</f>
        <v>349.336829231831</v>
      </c>
      <c r="I818" s="43" t="n">
        <f aca="false">ABS(E818-H818)</f>
        <v>14.6631707681688</v>
      </c>
      <c r="J818" s="43" t="n">
        <f aca="false">ABS(G818-H818)</f>
        <v>1.33682923183125</v>
      </c>
    </row>
    <row r="819" customFormat="false" ht="15" hidden="false" customHeight="false" outlineLevel="0" collapsed="false">
      <c r="B819" s="0" t="n">
        <f aca="false">B818-50</f>
        <v>23200</v>
      </c>
      <c r="C819" s="15" t="n">
        <f aca="false" t="array" ref="C819:C819">MATCH(MIN(ABS('LUT Implementation'!$F$9:$F$136-B819)),ABS('LUT Implementation'!$F$9:$F$136-B819),0)</f>
        <v>3</v>
      </c>
      <c r="D819" s="0" t="n">
        <f aca="false">INDEX('LUT Implementation'!$F$9:$F$136,C819)-INDEX('LUT Implementation'!$F$9:$F$136,C819+1)</f>
        <v>1810</v>
      </c>
      <c r="E819" s="0" t="n">
        <f aca="false">INDEX('LUT Implementation'!$C$9:$C$136,'Error plots'!C819)</f>
        <v>364</v>
      </c>
      <c r="F819" s="0" t="n">
        <f aca="false">TRUNC('LUT Implementation'!$C$4*(INDEX('LUT Implementation'!$F$9:$F$136,C819)-B819)/D819,0)</f>
        <v>-15</v>
      </c>
      <c r="G819" s="0" t="n">
        <f aca="false">E819+F819</f>
        <v>349</v>
      </c>
      <c r="H819" s="34" t="n">
        <f aca="false">Theory!$D$5/(SIN(RADIANS(Theory!$D$7*360*(('LUT Implementation'!$C$3*B819)/1000000000))))</f>
        <v>350.086065567061</v>
      </c>
      <c r="I819" s="43" t="n">
        <f aca="false">ABS(E819-H819)</f>
        <v>13.9139344329388</v>
      </c>
      <c r="J819" s="43" t="n">
        <f aca="false">ABS(G819-H819)</f>
        <v>1.08606556706121</v>
      </c>
    </row>
    <row r="820" customFormat="false" ht="15" hidden="false" customHeight="false" outlineLevel="0" collapsed="false">
      <c r="B820" s="0" t="n">
        <f aca="false">B819-50</f>
        <v>23150</v>
      </c>
      <c r="C820" s="15" t="n">
        <f aca="false" t="array" ref="C820:C820">MATCH(MIN(ABS('LUT Implementation'!$F$9:$F$136-B820)),ABS('LUT Implementation'!$F$9:$F$136-B820),0)</f>
        <v>3</v>
      </c>
      <c r="D820" s="0" t="n">
        <f aca="false">INDEX('LUT Implementation'!$F$9:$F$136,C820)-INDEX('LUT Implementation'!$F$9:$F$136,C820+1)</f>
        <v>1810</v>
      </c>
      <c r="E820" s="0" t="n">
        <f aca="false">INDEX('LUT Implementation'!$C$9:$C$136,'Error plots'!C820)</f>
        <v>364</v>
      </c>
      <c r="F820" s="0" t="n">
        <f aca="false">TRUNC('LUT Implementation'!$C$4*(INDEX('LUT Implementation'!$F$9:$F$136,C820)-B820)/D820,0)</f>
        <v>-14</v>
      </c>
      <c r="G820" s="0" t="n">
        <f aca="false">E820+F820</f>
        <v>350</v>
      </c>
      <c r="H820" s="34" t="n">
        <f aca="false">Theory!$D$5/(SIN(RADIANS(Theory!$D$7*360*(('LUT Implementation'!$C$3*B820)/1000000000))))</f>
        <v>350.838546261006</v>
      </c>
      <c r="I820" s="43" t="n">
        <f aca="false">ABS(E820-H820)</f>
        <v>13.1614537389941</v>
      </c>
      <c r="J820" s="43" t="n">
        <f aca="false">ABS(G820-H820)</f>
        <v>0.838546261005945</v>
      </c>
    </row>
    <row r="821" customFormat="false" ht="15" hidden="false" customHeight="false" outlineLevel="0" collapsed="false">
      <c r="B821" s="0" t="n">
        <f aca="false">B820-50</f>
        <v>23100</v>
      </c>
      <c r="C821" s="15" t="n">
        <f aca="false" t="array" ref="C821:C821">MATCH(MIN(ABS('LUT Implementation'!$F$9:$F$136-B821)),ABS('LUT Implementation'!$F$9:$F$136-B821),0)</f>
        <v>3</v>
      </c>
      <c r="D821" s="0" t="n">
        <f aca="false">INDEX('LUT Implementation'!$F$9:$F$136,C821)-INDEX('LUT Implementation'!$F$9:$F$136,C821+1)</f>
        <v>1810</v>
      </c>
      <c r="E821" s="0" t="n">
        <f aca="false">INDEX('LUT Implementation'!$C$9:$C$136,'Error plots'!C821)</f>
        <v>364</v>
      </c>
      <c r="F821" s="0" t="n">
        <f aca="false">TRUNC('LUT Implementation'!$C$4*(INDEX('LUT Implementation'!$F$9:$F$136,C821)-B821)/D821,0)</f>
        <v>-13</v>
      </c>
      <c r="G821" s="0" t="n">
        <f aca="false">E821+F821</f>
        <v>351</v>
      </c>
      <c r="H821" s="34" t="n">
        <f aca="false">Theory!$D$5/(SIN(RADIANS(Theory!$D$7*360*(('LUT Implementation'!$C$3*B821)/1000000000))))</f>
        <v>351.594292380585</v>
      </c>
      <c r="I821" s="43" t="n">
        <f aca="false">ABS(E821-H821)</f>
        <v>12.4057076194154</v>
      </c>
      <c r="J821" s="43" t="n">
        <f aca="false">ABS(G821-H821)</f>
        <v>0.594292380584648</v>
      </c>
    </row>
    <row r="822" customFormat="false" ht="15" hidden="false" customHeight="false" outlineLevel="0" collapsed="false">
      <c r="B822" s="0" t="n">
        <f aca="false">B821-50</f>
        <v>23050</v>
      </c>
      <c r="C822" s="15" t="n">
        <f aca="false" t="array" ref="C822:C822">MATCH(MIN(ABS('LUT Implementation'!$F$9:$F$136-B822)),ABS('LUT Implementation'!$F$9:$F$136-B822),0)</f>
        <v>3</v>
      </c>
      <c r="D822" s="0" t="n">
        <f aca="false">INDEX('LUT Implementation'!$F$9:$F$136,C822)-INDEX('LUT Implementation'!$F$9:$F$136,C822+1)</f>
        <v>1810</v>
      </c>
      <c r="E822" s="0" t="n">
        <f aca="false">INDEX('LUT Implementation'!$C$9:$C$136,'Error plots'!C822)</f>
        <v>364</v>
      </c>
      <c r="F822" s="0" t="n">
        <f aca="false">TRUNC('LUT Implementation'!$C$4*(INDEX('LUT Implementation'!$F$9:$F$136,C822)-B822)/D822,0)</f>
        <v>-13</v>
      </c>
      <c r="G822" s="0" t="n">
        <f aca="false">E822+F822</f>
        <v>351</v>
      </c>
      <c r="H822" s="34" t="n">
        <f aca="false">Theory!$D$5/(SIN(RADIANS(Theory!$D$7*360*(('LUT Implementation'!$C$3*B822)/1000000000))))</f>
        <v>352.353325175511</v>
      </c>
      <c r="I822" s="43" t="n">
        <f aca="false">ABS(E822-H822)</f>
        <v>11.6466748244893</v>
      </c>
      <c r="J822" s="43" t="n">
        <f aca="false">ABS(G822-H822)</f>
        <v>1.35332517551075</v>
      </c>
    </row>
    <row r="823" customFormat="false" ht="15" hidden="false" customHeight="false" outlineLevel="0" collapsed="false">
      <c r="B823" s="0" t="n">
        <f aca="false">B822-50</f>
        <v>23000</v>
      </c>
      <c r="C823" s="15" t="n">
        <f aca="false" t="array" ref="C823:C823">MATCH(MIN(ABS('LUT Implementation'!$F$9:$F$136-B823)),ABS('LUT Implementation'!$F$9:$F$136-B823),0)</f>
        <v>3</v>
      </c>
      <c r="D823" s="0" t="n">
        <f aca="false">INDEX('LUT Implementation'!$F$9:$F$136,C823)-INDEX('LUT Implementation'!$F$9:$F$136,C823+1)</f>
        <v>1810</v>
      </c>
      <c r="E823" s="0" t="n">
        <f aca="false">INDEX('LUT Implementation'!$C$9:$C$136,'Error plots'!C823)</f>
        <v>364</v>
      </c>
      <c r="F823" s="0" t="n">
        <f aca="false">TRUNC('LUT Implementation'!$C$4*(INDEX('LUT Implementation'!$F$9:$F$136,C823)-B823)/D823,0)</f>
        <v>-12</v>
      </c>
      <c r="G823" s="0" t="n">
        <f aca="false">E823+F823</f>
        <v>352</v>
      </c>
      <c r="H823" s="34" t="n">
        <f aca="false">Theory!$D$5/(SIN(RADIANS(Theory!$D$7*360*(('LUT Implementation'!$C$3*B823)/1000000000))))</f>
        <v>353.115666080279</v>
      </c>
      <c r="I823" s="43" t="n">
        <f aca="false">ABS(E823-H823)</f>
        <v>10.8843339197213</v>
      </c>
      <c r="J823" s="43" t="n">
        <f aca="false">ABS(G823-H823)</f>
        <v>1.11566608027869</v>
      </c>
    </row>
    <row r="824" customFormat="false" ht="15" hidden="false" customHeight="false" outlineLevel="0" collapsed="false">
      <c r="B824" s="0" t="n">
        <f aca="false">B823-50</f>
        <v>22950</v>
      </c>
      <c r="C824" s="15" t="n">
        <f aca="false" t="array" ref="C824:C824">MATCH(MIN(ABS('LUT Implementation'!$F$9:$F$136-B824)),ABS('LUT Implementation'!$F$9:$F$136-B824),0)</f>
        <v>3</v>
      </c>
      <c r="D824" s="0" t="n">
        <f aca="false">INDEX('LUT Implementation'!$F$9:$F$136,C824)-INDEX('LUT Implementation'!$F$9:$F$136,C824+1)</f>
        <v>1810</v>
      </c>
      <c r="E824" s="0" t="n">
        <f aca="false">INDEX('LUT Implementation'!$C$9:$C$136,'Error plots'!C824)</f>
        <v>364</v>
      </c>
      <c r="F824" s="0" t="n">
        <f aca="false">TRUNC('LUT Implementation'!$C$4*(INDEX('LUT Implementation'!$F$9:$F$136,C824)-B824)/D824,0)</f>
        <v>-11</v>
      </c>
      <c r="G824" s="0" t="n">
        <f aca="false">E824+F824</f>
        <v>353</v>
      </c>
      <c r="H824" s="34" t="n">
        <f aca="false">Theory!$D$5/(SIN(RADIANS(Theory!$D$7*360*(('LUT Implementation'!$C$3*B824)/1000000000))))</f>
        <v>353.881336716176</v>
      </c>
      <c r="I824" s="43" t="n">
        <f aca="false">ABS(E824-H824)</f>
        <v>10.1186632838237</v>
      </c>
      <c r="J824" s="43" t="n">
        <f aca="false">ABS(G824-H824)</f>
        <v>0.881336716176293</v>
      </c>
    </row>
    <row r="825" customFormat="false" ht="15" hidden="false" customHeight="false" outlineLevel="0" collapsed="false">
      <c r="B825" s="0" t="n">
        <f aca="false">B824-50</f>
        <v>22900</v>
      </c>
      <c r="C825" s="15" t="n">
        <f aca="false" t="array" ref="C825:C825">MATCH(MIN(ABS('LUT Implementation'!$F$9:$F$136-B825)),ABS('LUT Implementation'!$F$9:$F$136-B825),0)</f>
        <v>3</v>
      </c>
      <c r="D825" s="0" t="n">
        <f aca="false">INDEX('LUT Implementation'!$F$9:$F$136,C825)-INDEX('LUT Implementation'!$F$9:$F$136,C825+1)</f>
        <v>1810</v>
      </c>
      <c r="E825" s="0" t="n">
        <f aca="false">INDEX('LUT Implementation'!$C$9:$C$136,'Error plots'!C825)</f>
        <v>364</v>
      </c>
      <c r="F825" s="0" t="n">
        <f aca="false">TRUNC('LUT Implementation'!$C$4*(INDEX('LUT Implementation'!$F$9:$F$136,C825)-B825)/D825,0)</f>
        <v>-10</v>
      </c>
      <c r="G825" s="0" t="n">
        <f aca="false">E825+F825</f>
        <v>354</v>
      </c>
      <c r="H825" s="34" t="n">
        <f aca="false">Theory!$D$5/(SIN(RADIANS(Theory!$D$7*360*(('LUT Implementation'!$C$3*B825)/1000000000))))</f>
        <v>354.650358893325</v>
      </c>
      <c r="I825" s="43" t="n">
        <f aca="false">ABS(E825-H825)</f>
        <v>9.34964110667528</v>
      </c>
      <c r="J825" s="43" t="n">
        <f aca="false">ABS(G825-H825)</f>
        <v>0.650358893324722</v>
      </c>
    </row>
    <row r="826" customFormat="false" ht="15" hidden="false" customHeight="false" outlineLevel="0" collapsed="false">
      <c r="B826" s="0" t="n">
        <f aca="false">B825-50</f>
        <v>22850</v>
      </c>
      <c r="C826" s="15" t="n">
        <f aca="false" t="array" ref="C826:C826">MATCH(MIN(ABS('LUT Implementation'!$F$9:$F$136-B826)),ABS('LUT Implementation'!$F$9:$F$136-B826),0)</f>
        <v>3</v>
      </c>
      <c r="D826" s="0" t="n">
        <f aca="false">INDEX('LUT Implementation'!$F$9:$F$136,C826)-INDEX('LUT Implementation'!$F$9:$F$136,C826+1)</f>
        <v>1810</v>
      </c>
      <c r="E826" s="0" t="n">
        <f aca="false">INDEX('LUT Implementation'!$C$9:$C$136,'Error plots'!C826)</f>
        <v>364</v>
      </c>
      <c r="F826" s="0" t="n">
        <f aca="false">TRUNC('LUT Implementation'!$C$4*(INDEX('LUT Implementation'!$F$9:$F$136,C826)-B826)/D826,0)</f>
        <v>-9</v>
      </c>
      <c r="G826" s="0" t="n">
        <f aca="false">E826+F826</f>
        <v>355</v>
      </c>
      <c r="H826" s="34" t="n">
        <f aca="false">Theory!$D$5/(SIN(RADIANS(Theory!$D$7*360*(('LUT Implementation'!$C$3*B826)/1000000000))))</f>
        <v>355.422754612744</v>
      </c>
      <c r="I826" s="43" t="n">
        <f aca="false">ABS(E826-H826)</f>
        <v>8.57724538725631</v>
      </c>
      <c r="J826" s="43" t="n">
        <f aca="false">ABS(G826-H826)</f>
        <v>0.422754612743688</v>
      </c>
    </row>
    <row r="827" customFormat="false" ht="15" hidden="false" customHeight="false" outlineLevel="0" collapsed="false">
      <c r="B827" s="0" t="n">
        <f aca="false">B826-50</f>
        <v>22800</v>
      </c>
      <c r="C827" s="15" t="n">
        <f aca="false" t="array" ref="C827:C827">MATCH(MIN(ABS('LUT Implementation'!$F$9:$F$136-B827)),ABS('LUT Implementation'!$F$9:$F$136-B827),0)</f>
        <v>3</v>
      </c>
      <c r="D827" s="0" t="n">
        <f aca="false">INDEX('LUT Implementation'!$F$9:$F$136,C827)-INDEX('LUT Implementation'!$F$9:$F$136,C827+1)</f>
        <v>1810</v>
      </c>
      <c r="E827" s="0" t="n">
        <f aca="false">INDEX('LUT Implementation'!$C$9:$C$136,'Error plots'!C827)</f>
        <v>364</v>
      </c>
      <c r="F827" s="0" t="n">
        <f aca="false">TRUNC('LUT Implementation'!$C$4*(INDEX('LUT Implementation'!$F$9:$F$136,C827)-B827)/D827,0)</f>
        <v>-8</v>
      </c>
      <c r="G827" s="0" t="n">
        <f aca="false">E827+F827</f>
        <v>356</v>
      </c>
      <c r="H827" s="34" t="n">
        <f aca="false">Theory!$D$5/(SIN(RADIANS(Theory!$D$7*360*(('LUT Implementation'!$C$3*B827)/1000000000))))</f>
        <v>356.198546068446</v>
      </c>
      <c r="I827" s="43" t="n">
        <f aca="false">ABS(E827-H827)</f>
        <v>7.80145393155442</v>
      </c>
      <c r="J827" s="43" t="n">
        <f aca="false">ABS(G827-H827)</f>
        <v>0.19854606844558</v>
      </c>
    </row>
    <row r="828" customFormat="false" ht="15" hidden="false" customHeight="false" outlineLevel="0" collapsed="false">
      <c r="B828" s="0" t="n">
        <f aca="false">B827-50</f>
        <v>22750</v>
      </c>
      <c r="C828" s="15" t="n">
        <f aca="false" t="array" ref="C828:C828">MATCH(MIN(ABS('LUT Implementation'!$F$9:$F$136-B828)),ABS('LUT Implementation'!$F$9:$F$136-B828),0)</f>
        <v>3</v>
      </c>
      <c r="D828" s="0" t="n">
        <f aca="false">INDEX('LUT Implementation'!$F$9:$F$136,C828)-INDEX('LUT Implementation'!$F$9:$F$136,C828+1)</f>
        <v>1810</v>
      </c>
      <c r="E828" s="0" t="n">
        <f aca="false">INDEX('LUT Implementation'!$C$9:$C$136,'Error plots'!C828)</f>
        <v>364</v>
      </c>
      <c r="F828" s="0" t="n">
        <f aca="false">TRUNC('LUT Implementation'!$C$4*(INDEX('LUT Implementation'!$F$9:$F$136,C828)-B828)/D828,0)</f>
        <v>-7</v>
      </c>
      <c r="G828" s="0" t="n">
        <f aca="false">E828+F828</f>
        <v>357</v>
      </c>
      <c r="H828" s="34" t="n">
        <f aca="false">Theory!$D$5/(SIN(RADIANS(Theory!$D$7*360*(('LUT Implementation'!$C$3*B828)/1000000000))))</f>
        <v>356.977755649555</v>
      </c>
      <c r="I828" s="43" t="n">
        <f aca="false">ABS(E828-H828)</f>
        <v>7.02224435044468</v>
      </c>
      <c r="J828" s="43" t="n">
        <f aca="false">ABS(G828-H828)</f>
        <v>0.0222443504446801</v>
      </c>
    </row>
    <row r="829" customFormat="false" ht="15" hidden="false" customHeight="false" outlineLevel="0" collapsed="false">
      <c r="B829" s="0" t="n">
        <f aca="false">B828-50</f>
        <v>22700</v>
      </c>
      <c r="C829" s="15" t="n">
        <f aca="false" t="array" ref="C829:C829">MATCH(MIN(ABS('LUT Implementation'!$F$9:$F$136-B829)),ABS('LUT Implementation'!$F$9:$F$136-B829),0)</f>
        <v>3</v>
      </c>
      <c r="D829" s="0" t="n">
        <f aca="false">INDEX('LUT Implementation'!$F$9:$F$136,C829)-INDEX('LUT Implementation'!$F$9:$F$136,C829+1)</f>
        <v>1810</v>
      </c>
      <c r="E829" s="0" t="n">
        <f aca="false">INDEX('LUT Implementation'!$C$9:$C$136,'Error plots'!C829)</f>
        <v>364</v>
      </c>
      <c r="F829" s="0" t="n">
        <f aca="false">TRUNC('LUT Implementation'!$C$4*(INDEX('LUT Implementation'!$F$9:$F$136,C829)-B829)/D829,0)</f>
        <v>-6</v>
      </c>
      <c r="G829" s="0" t="n">
        <f aca="false">E829+F829</f>
        <v>358</v>
      </c>
      <c r="H829" s="34" t="n">
        <f aca="false">Theory!$D$5/(SIN(RADIANS(Theory!$D$7*360*(('LUT Implementation'!$C$3*B829)/1000000000))))</f>
        <v>357.76040594246</v>
      </c>
      <c r="I829" s="43" t="n">
        <f aca="false">ABS(E829-H829)</f>
        <v>6.23959405754005</v>
      </c>
      <c r="J829" s="43" t="n">
        <f aca="false">ABS(G829-H829)</f>
        <v>0.239594057540046</v>
      </c>
    </row>
    <row r="830" customFormat="false" ht="15" hidden="false" customHeight="false" outlineLevel="0" collapsed="false">
      <c r="B830" s="0" t="n">
        <f aca="false">B829-50</f>
        <v>22650</v>
      </c>
      <c r="C830" s="15" t="n">
        <f aca="false" t="array" ref="C830:C830">MATCH(MIN(ABS('LUT Implementation'!$F$9:$F$136-B830)),ABS('LUT Implementation'!$F$9:$F$136-B830),0)</f>
        <v>3</v>
      </c>
      <c r="D830" s="0" t="n">
        <f aca="false">INDEX('LUT Implementation'!$F$9:$F$136,C830)-INDEX('LUT Implementation'!$F$9:$F$136,C830+1)</f>
        <v>1810</v>
      </c>
      <c r="E830" s="0" t="n">
        <f aca="false">INDEX('LUT Implementation'!$C$9:$C$136,'Error plots'!C830)</f>
        <v>364</v>
      </c>
      <c r="F830" s="0" t="n">
        <f aca="false">TRUNC('LUT Implementation'!$C$4*(INDEX('LUT Implementation'!$F$9:$F$136,C830)-B830)/D830,0)</f>
        <v>-6</v>
      </c>
      <c r="G830" s="0" t="n">
        <f aca="false">E830+F830</f>
        <v>358</v>
      </c>
      <c r="H830" s="34" t="n">
        <f aca="false">Theory!$D$5/(SIN(RADIANS(Theory!$D$7*360*(('LUT Implementation'!$C$3*B830)/1000000000))))</f>
        <v>358.546519732985</v>
      </c>
      <c r="I830" s="43" t="n">
        <f aca="false">ABS(E830-H830)</f>
        <v>5.45348026701493</v>
      </c>
      <c r="J830" s="43" t="n">
        <f aca="false">ABS(G830-H830)</f>
        <v>0.546519732985075</v>
      </c>
    </row>
    <row r="831" customFormat="false" ht="15" hidden="false" customHeight="false" outlineLevel="0" collapsed="false">
      <c r="B831" s="0" t="n">
        <f aca="false">B830-50</f>
        <v>22600</v>
      </c>
      <c r="C831" s="15" t="n">
        <f aca="false" t="array" ref="C831:C831">MATCH(MIN(ABS('LUT Implementation'!$F$9:$F$136-B831)),ABS('LUT Implementation'!$F$9:$F$136-B831),0)</f>
        <v>3</v>
      </c>
      <c r="D831" s="0" t="n">
        <f aca="false">INDEX('LUT Implementation'!$F$9:$F$136,C831)-INDEX('LUT Implementation'!$F$9:$F$136,C831+1)</f>
        <v>1810</v>
      </c>
      <c r="E831" s="0" t="n">
        <f aca="false">INDEX('LUT Implementation'!$C$9:$C$136,'Error plots'!C831)</f>
        <v>364</v>
      </c>
      <c r="F831" s="0" t="n">
        <f aca="false">TRUNC('LUT Implementation'!$C$4*(INDEX('LUT Implementation'!$F$9:$F$136,C831)-B831)/D831,0)</f>
        <v>-5</v>
      </c>
      <c r="G831" s="0" t="n">
        <f aca="false">E831+F831</f>
        <v>359</v>
      </c>
      <c r="H831" s="34" t="n">
        <f aca="false">Theory!$D$5/(SIN(RADIANS(Theory!$D$7*360*(('LUT Implementation'!$C$3*B831)/1000000000))))</f>
        <v>359.336120008602</v>
      </c>
      <c r="I831" s="43" t="n">
        <f aca="false">ABS(E831-H831)</f>
        <v>4.66387999139778</v>
      </c>
      <c r="J831" s="43" t="n">
        <f aca="false">ABS(G831-H831)</f>
        <v>0.336120008602222</v>
      </c>
    </row>
    <row r="832" customFormat="false" ht="15" hidden="false" customHeight="false" outlineLevel="0" collapsed="false">
      <c r="B832" s="0" t="n">
        <f aca="false">B831-50</f>
        <v>22550</v>
      </c>
      <c r="C832" s="15" t="n">
        <f aca="false" t="array" ref="C832:C832">MATCH(MIN(ABS('LUT Implementation'!$F$9:$F$136-B832)),ABS('LUT Implementation'!$F$9:$F$136-B832),0)</f>
        <v>3</v>
      </c>
      <c r="D832" s="0" t="n">
        <f aca="false">INDEX('LUT Implementation'!$F$9:$F$136,C832)-INDEX('LUT Implementation'!$F$9:$F$136,C832+1)</f>
        <v>1810</v>
      </c>
      <c r="E832" s="0" t="n">
        <f aca="false">INDEX('LUT Implementation'!$C$9:$C$136,'Error plots'!C832)</f>
        <v>364</v>
      </c>
      <c r="F832" s="0" t="n">
        <f aca="false">TRUNC('LUT Implementation'!$C$4*(INDEX('LUT Implementation'!$F$9:$F$136,C832)-B832)/D832,0)</f>
        <v>-4</v>
      </c>
      <c r="G832" s="0" t="n">
        <f aca="false">E832+F832</f>
        <v>360</v>
      </c>
      <c r="H832" s="34" t="n">
        <f aca="false">Theory!$D$5/(SIN(RADIANS(Theory!$D$7*360*(('LUT Implementation'!$C$3*B832)/1000000000))))</f>
        <v>360.129229960663</v>
      </c>
      <c r="I832" s="43" t="n">
        <f aca="false">ABS(E832-H832)</f>
        <v>3.87077003933678</v>
      </c>
      <c r="J832" s="43" t="n">
        <f aca="false">ABS(G832-H832)</f>
        <v>0.129229960663224</v>
      </c>
    </row>
    <row r="833" customFormat="false" ht="15" hidden="false" customHeight="false" outlineLevel="0" collapsed="false">
      <c r="B833" s="0" t="n">
        <f aca="false">B832-50</f>
        <v>22500</v>
      </c>
      <c r="C833" s="15" t="n">
        <f aca="false" t="array" ref="C833:C833">MATCH(MIN(ABS('LUT Implementation'!$F$9:$F$136-B833)),ABS('LUT Implementation'!$F$9:$F$136-B833),0)</f>
        <v>3</v>
      </c>
      <c r="D833" s="0" t="n">
        <f aca="false">INDEX('LUT Implementation'!$F$9:$F$136,C833)-INDEX('LUT Implementation'!$F$9:$F$136,C833+1)</f>
        <v>1810</v>
      </c>
      <c r="E833" s="0" t="n">
        <f aca="false">INDEX('LUT Implementation'!$C$9:$C$136,'Error plots'!C833)</f>
        <v>364</v>
      </c>
      <c r="F833" s="0" t="n">
        <f aca="false">TRUNC('LUT Implementation'!$C$4*(INDEX('LUT Implementation'!$F$9:$F$136,C833)-B833)/D833,0)</f>
        <v>-3</v>
      </c>
      <c r="G833" s="0" t="n">
        <f aca="false">E833+F833</f>
        <v>361</v>
      </c>
      <c r="H833" s="34" t="n">
        <f aca="false">Theory!$D$5/(SIN(RADIANS(Theory!$D$7*360*(('LUT Implementation'!$C$3*B833)/1000000000))))</f>
        <v>360.925872986666</v>
      </c>
      <c r="I833" s="43" t="n">
        <f aca="false">ABS(E833-H833)</f>
        <v>3.07412701333385</v>
      </c>
      <c r="J833" s="43" t="n">
        <f aca="false">ABS(G833-H833)</f>
        <v>0.0741270133338503</v>
      </c>
    </row>
    <row r="834" customFormat="false" ht="15" hidden="false" customHeight="false" outlineLevel="0" collapsed="false">
      <c r="B834" s="0" t="n">
        <f aca="false">B833-50</f>
        <v>22450</v>
      </c>
      <c r="C834" s="15" t="n">
        <f aca="false" t="array" ref="C834:C834">MATCH(MIN(ABS('LUT Implementation'!$F$9:$F$136-B834)),ABS('LUT Implementation'!$F$9:$F$136-B834),0)</f>
        <v>3</v>
      </c>
      <c r="D834" s="0" t="n">
        <f aca="false">INDEX('LUT Implementation'!$F$9:$F$136,C834)-INDEX('LUT Implementation'!$F$9:$F$136,C834+1)</f>
        <v>1810</v>
      </c>
      <c r="E834" s="0" t="n">
        <f aca="false">INDEX('LUT Implementation'!$C$9:$C$136,'Error plots'!C834)</f>
        <v>364</v>
      </c>
      <c r="F834" s="0" t="n">
        <f aca="false">TRUNC('LUT Implementation'!$C$4*(INDEX('LUT Implementation'!$F$9:$F$136,C834)-B834)/D834,0)</f>
        <v>-2</v>
      </c>
      <c r="G834" s="0" t="n">
        <f aca="false">E834+F834</f>
        <v>362</v>
      </c>
      <c r="H834" s="34" t="n">
        <f aca="false">Theory!$D$5/(SIN(RADIANS(Theory!$D$7*360*(('LUT Implementation'!$C$3*B834)/1000000000))))</f>
        <v>361.726072692551</v>
      </c>
      <c r="I834" s="43" t="n">
        <f aca="false">ABS(E834-H834)</f>
        <v>2.27392730744918</v>
      </c>
      <c r="J834" s="43" t="n">
        <f aca="false">ABS(G834-H834)</f>
        <v>0.273927307449185</v>
      </c>
    </row>
    <row r="835" customFormat="false" ht="15" hidden="false" customHeight="false" outlineLevel="0" collapsed="false">
      <c r="B835" s="0" t="n">
        <f aca="false">B834-50</f>
        <v>22400</v>
      </c>
      <c r="C835" s="15" t="n">
        <f aca="false" t="array" ref="C835:C835">MATCH(MIN(ABS('LUT Implementation'!$F$9:$F$136-B835)),ABS('LUT Implementation'!$F$9:$F$136-B835),0)</f>
        <v>3</v>
      </c>
      <c r="D835" s="0" t="n">
        <f aca="false">INDEX('LUT Implementation'!$F$9:$F$136,C835)-INDEX('LUT Implementation'!$F$9:$F$136,C835+1)</f>
        <v>1810</v>
      </c>
      <c r="E835" s="0" t="n">
        <f aca="false">INDEX('LUT Implementation'!$C$9:$C$136,'Error plots'!C835)</f>
        <v>364</v>
      </c>
      <c r="F835" s="0" t="n">
        <f aca="false">TRUNC('LUT Implementation'!$C$4*(INDEX('LUT Implementation'!$F$9:$F$136,C835)-B835)/D835,0)</f>
        <v>-1</v>
      </c>
      <c r="G835" s="0" t="n">
        <f aca="false">E835+F835</f>
        <v>363</v>
      </c>
      <c r="H835" s="34" t="n">
        <f aca="false">Theory!$D$5/(SIN(RADIANS(Theory!$D$7*360*(('LUT Implementation'!$C$3*B835)/1000000000))))</f>
        <v>362.529852895025</v>
      </c>
      <c r="I835" s="43" t="n">
        <f aca="false">ABS(E835-H835)</f>
        <v>1.47014710497473</v>
      </c>
      <c r="J835" s="43" t="n">
        <f aca="false">ABS(G835-H835)</f>
        <v>0.470147104974728</v>
      </c>
    </row>
    <row r="836" customFormat="false" ht="15" hidden="false" customHeight="false" outlineLevel="0" collapsed="false">
      <c r="B836" s="0" t="n">
        <f aca="false">B835-50</f>
        <v>22350</v>
      </c>
      <c r="C836" s="15" t="n">
        <f aca="false" t="array" ref="C836:C836">MATCH(MIN(ABS('LUT Implementation'!$F$9:$F$136-B836)),ABS('LUT Implementation'!$F$9:$F$136-B836),0)</f>
        <v>3</v>
      </c>
      <c r="D836" s="0" t="n">
        <f aca="false">INDEX('LUT Implementation'!$F$9:$F$136,C836)-INDEX('LUT Implementation'!$F$9:$F$136,C836+1)</f>
        <v>1810</v>
      </c>
      <c r="E836" s="0" t="n">
        <f aca="false">INDEX('LUT Implementation'!$C$9:$C$136,'Error plots'!C836)</f>
        <v>364</v>
      </c>
      <c r="F836" s="0" t="n">
        <f aca="false">TRUNC('LUT Implementation'!$C$4*(INDEX('LUT Implementation'!$F$9:$F$136,C836)-B836)/D836,0)</f>
        <v>-0</v>
      </c>
      <c r="G836" s="0" t="n">
        <f aca="false">E836+F836</f>
        <v>364</v>
      </c>
      <c r="H836" s="34" t="n">
        <f aca="false">Theory!$D$5/(SIN(RADIANS(Theory!$D$7*360*(('LUT Implementation'!$C$3*B836)/1000000000))))</f>
        <v>363.337237623923</v>
      </c>
      <c r="I836" s="43" t="n">
        <f aca="false">ABS(E836-H836)</f>
        <v>0.662762376077012</v>
      </c>
      <c r="J836" s="43" t="n">
        <f aca="false">ABS(G836-H836)</f>
        <v>0.662762376077012</v>
      </c>
    </row>
    <row r="837" customFormat="false" ht="15" hidden="false" customHeight="false" outlineLevel="0" collapsed="false">
      <c r="B837" s="0" t="n">
        <f aca="false">B836-50</f>
        <v>22300</v>
      </c>
      <c r="C837" s="15" t="n">
        <f aca="false" t="array" ref="C837:C837">MATCH(MIN(ABS('LUT Implementation'!$F$9:$F$136-B837)),ABS('LUT Implementation'!$F$9:$F$136-B837),0)</f>
        <v>3</v>
      </c>
      <c r="D837" s="0" t="n">
        <f aca="false">INDEX('LUT Implementation'!$F$9:$F$136,C837)-INDEX('LUT Implementation'!$F$9:$F$136,C837+1)</f>
        <v>1810</v>
      </c>
      <c r="E837" s="0" t="n">
        <f aca="false">INDEX('LUT Implementation'!$C$9:$C$136,'Error plots'!C837)</f>
        <v>364</v>
      </c>
      <c r="F837" s="0" t="n">
        <f aca="false">TRUNC('LUT Implementation'!$C$4*(INDEX('LUT Implementation'!$F$9:$F$136,C837)-B837)/D837,0)</f>
        <v>0</v>
      </c>
      <c r="G837" s="0" t="n">
        <f aca="false">E837+F837</f>
        <v>364</v>
      </c>
      <c r="H837" s="34" t="n">
        <f aca="false">Theory!$D$5/(SIN(RADIANS(Theory!$D$7*360*(('LUT Implementation'!$C$3*B837)/1000000000))))</f>
        <v>364.148251124593</v>
      </c>
      <c r="I837" s="43" t="n">
        <f aca="false">ABS(E837-H837)</f>
        <v>0.148251124592605</v>
      </c>
      <c r="J837" s="43" t="n">
        <f aca="false">ABS(G837-H837)</f>
        <v>0.148251124592605</v>
      </c>
    </row>
    <row r="838" customFormat="false" ht="15" hidden="false" customHeight="false" outlineLevel="0" collapsed="false">
      <c r="B838" s="0" t="n">
        <f aca="false">B837-50</f>
        <v>22250</v>
      </c>
      <c r="C838" s="15" t="n">
        <f aca="false" t="array" ref="C838:C838">MATCH(MIN(ABS('LUT Implementation'!$F$9:$F$136-B838)),ABS('LUT Implementation'!$F$9:$F$136-B838),0)</f>
        <v>3</v>
      </c>
      <c r="D838" s="0" t="n">
        <f aca="false">INDEX('LUT Implementation'!$F$9:$F$136,C838)-INDEX('LUT Implementation'!$F$9:$F$136,C838+1)</f>
        <v>1810</v>
      </c>
      <c r="E838" s="0" t="n">
        <f aca="false">INDEX('LUT Implementation'!$C$9:$C$136,'Error plots'!C838)</f>
        <v>364</v>
      </c>
      <c r="F838" s="0" t="n">
        <f aca="false">TRUNC('LUT Implementation'!$C$4*(INDEX('LUT Implementation'!$F$9:$F$136,C838)-B838)/D838,0)</f>
        <v>1</v>
      </c>
      <c r="G838" s="0" t="n">
        <f aca="false">E838+F838</f>
        <v>365</v>
      </c>
      <c r="H838" s="34" t="n">
        <f aca="false">Theory!$D$5/(SIN(RADIANS(Theory!$D$7*360*(('LUT Implementation'!$C$3*B838)/1000000000))))</f>
        <v>364.962917860319</v>
      </c>
      <c r="I838" s="43" t="n">
        <f aca="false">ABS(E838-H838)</f>
        <v>0.962917860319408</v>
      </c>
      <c r="J838" s="43" t="n">
        <f aca="false">ABS(G838-H838)</f>
        <v>0.0370821396805923</v>
      </c>
    </row>
    <row r="839" customFormat="false" ht="15" hidden="false" customHeight="false" outlineLevel="0" collapsed="false">
      <c r="B839" s="0" t="n">
        <f aca="false">B838-50</f>
        <v>22200</v>
      </c>
      <c r="C839" s="15" t="n">
        <f aca="false" t="array" ref="C839:C839">MATCH(MIN(ABS('LUT Implementation'!$F$9:$F$136-B839)),ABS('LUT Implementation'!$F$9:$F$136-B839),0)</f>
        <v>3</v>
      </c>
      <c r="D839" s="0" t="n">
        <f aca="false">INDEX('LUT Implementation'!$F$9:$F$136,C839)-INDEX('LUT Implementation'!$F$9:$F$136,C839+1)</f>
        <v>1810</v>
      </c>
      <c r="E839" s="0" t="n">
        <f aca="false">INDEX('LUT Implementation'!$C$9:$C$136,'Error plots'!C839)</f>
        <v>364</v>
      </c>
      <c r="F839" s="0" t="n">
        <f aca="false">TRUNC('LUT Implementation'!$C$4*(INDEX('LUT Implementation'!$F$9:$F$136,C839)-B839)/D839,0)</f>
        <v>1</v>
      </c>
      <c r="G839" s="0" t="n">
        <f aca="false">E839+F839</f>
        <v>365</v>
      </c>
      <c r="H839" s="34" t="n">
        <f aca="false">Theory!$D$5/(SIN(RADIANS(Theory!$D$7*360*(('LUT Implementation'!$C$3*B839)/1000000000))))</f>
        <v>365.781262514779</v>
      </c>
      <c r="I839" s="43" t="n">
        <f aca="false">ABS(E839-H839)</f>
        <v>1.78126251477897</v>
      </c>
      <c r="J839" s="43" t="n">
        <f aca="false">ABS(G839-H839)</f>
        <v>0.781262514778973</v>
      </c>
    </row>
    <row r="840" customFormat="false" ht="15" hidden="false" customHeight="false" outlineLevel="0" collapsed="false">
      <c r="B840" s="0" t="n">
        <f aca="false">B839-50</f>
        <v>22150</v>
      </c>
      <c r="C840" s="15" t="n">
        <f aca="false" t="array" ref="C840:C840">MATCH(MIN(ABS('LUT Implementation'!$F$9:$F$136-B840)),ABS('LUT Implementation'!$F$9:$F$136-B840),0)</f>
        <v>3</v>
      </c>
      <c r="D840" s="0" t="n">
        <f aca="false">INDEX('LUT Implementation'!$F$9:$F$136,C840)-INDEX('LUT Implementation'!$F$9:$F$136,C840+1)</f>
        <v>1810</v>
      </c>
      <c r="E840" s="0" t="n">
        <f aca="false">INDEX('LUT Implementation'!$C$9:$C$136,'Error plots'!C840)</f>
        <v>364</v>
      </c>
      <c r="F840" s="0" t="n">
        <f aca="false">TRUNC('LUT Implementation'!$C$4*(INDEX('LUT Implementation'!$F$9:$F$136,C840)-B840)/D840,0)</f>
        <v>2</v>
      </c>
      <c r="G840" s="0" t="n">
        <f aca="false">E840+F840</f>
        <v>366</v>
      </c>
      <c r="H840" s="34" t="n">
        <f aca="false">Theory!$D$5/(SIN(RADIANS(Theory!$D$7*360*(('LUT Implementation'!$C$3*B840)/1000000000))))</f>
        <v>366.603309994526</v>
      </c>
      <c r="I840" s="43" t="n">
        <f aca="false">ABS(E840-H840)</f>
        <v>2.60330999452555</v>
      </c>
      <c r="J840" s="43" t="n">
        <f aca="false">ABS(G840-H840)</f>
        <v>0.603309994525546</v>
      </c>
    </row>
    <row r="841" customFormat="false" ht="15" hidden="false" customHeight="false" outlineLevel="0" collapsed="false">
      <c r="B841" s="0" t="n">
        <f aca="false">B840-50</f>
        <v>22100</v>
      </c>
      <c r="C841" s="15" t="n">
        <f aca="false" t="array" ref="C841:C841">MATCH(MIN(ABS('LUT Implementation'!$F$9:$F$136-B841)),ABS('LUT Implementation'!$F$9:$F$136-B841),0)</f>
        <v>3</v>
      </c>
      <c r="D841" s="0" t="n">
        <f aca="false">INDEX('LUT Implementation'!$F$9:$F$136,C841)-INDEX('LUT Implementation'!$F$9:$F$136,C841+1)</f>
        <v>1810</v>
      </c>
      <c r="E841" s="0" t="n">
        <f aca="false">INDEX('LUT Implementation'!$C$9:$C$136,'Error plots'!C841)</f>
        <v>364</v>
      </c>
      <c r="F841" s="0" t="n">
        <f aca="false">TRUNC('LUT Implementation'!$C$4*(INDEX('LUT Implementation'!$F$9:$F$136,C841)-B841)/D841,0)</f>
        <v>3</v>
      </c>
      <c r="G841" s="0" t="n">
        <f aca="false">E841+F841</f>
        <v>367</v>
      </c>
      <c r="H841" s="34" t="n">
        <f aca="false">Theory!$D$5/(SIN(RADIANS(Theory!$D$7*360*(('LUT Implementation'!$C$3*B841)/1000000000))))</f>
        <v>367.429085431512</v>
      </c>
      <c r="I841" s="43" t="n">
        <f aca="false">ABS(E841-H841)</f>
        <v>3.42908543151248</v>
      </c>
      <c r="J841" s="43" t="n">
        <f aca="false">ABS(G841-H841)</f>
        <v>0.429085431512476</v>
      </c>
    </row>
    <row r="842" customFormat="false" ht="15" hidden="false" customHeight="false" outlineLevel="0" collapsed="false">
      <c r="B842" s="0" t="n">
        <f aca="false">B841-50</f>
        <v>22050</v>
      </c>
      <c r="C842" s="15" t="n">
        <f aca="false" t="array" ref="C842:C842">MATCH(MIN(ABS('LUT Implementation'!$F$9:$F$136-B842)),ABS('LUT Implementation'!$F$9:$F$136-B842),0)</f>
        <v>3</v>
      </c>
      <c r="D842" s="0" t="n">
        <f aca="false">INDEX('LUT Implementation'!$F$9:$F$136,C842)-INDEX('LUT Implementation'!$F$9:$F$136,C842+1)</f>
        <v>1810</v>
      </c>
      <c r="E842" s="0" t="n">
        <f aca="false">INDEX('LUT Implementation'!$C$9:$C$136,'Error plots'!C842)</f>
        <v>364</v>
      </c>
      <c r="F842" s="0" t="n">
        <f aca="false">TRUNC('LUT Implementation'!$C$4*(INDEX('LUT Implementation'!$F$9:$F$136,C842)-B842)/D842,0)</f>
        <v>4</v>
      </c>
      <c r="G842" s="0" t="n">
        <f aca="false">E842+F842</f>
        <v>368</v>
      </c>
      <c r="H842" s="34" t="n">
        <f aca="false">Theory!$D$5/(SIN(RADIANS(Theory!$D$7*360*(('LUT Implementation'!$C$3*B842)/1000000000))))</f>
        <v>368.258614185649</v>
      </c>
      <c r="I842" s="43" t="n">
        <f aca="false">ABS(E842-H842)</f>
        <v>4.25861418564853</v>
      </c>
      <c r="J842" s="43" t="n">
        <f aca="false">ABS(G842-H842)</f>
        <v>0.258614185648526</v>
      </c>
    </row>
    <row r="843" customFormat="false" ht="15" hidden="false" customHeight="false" outlineLevel="0" collapsed="false">
      <c r="B843" s="0" t="n">
        <f aca="false">B842-50</f>
        <v>22000</v>
      </c>
      <c r="C843" s="15" t="n">
        <f aca="false" t="array" ref="C843:C843">MATCH(MIN(ABS('LUT Implementation'!$F$9:$F$136-B843)),ABS('LUT Implementation'!$F$9:$F$136-B843),0)</f>
        <v>3</v>
      </c>
      <c r="D843" s="0" t="n">
        <f aca="false">INDEX('LUT Implementation'!$F$9:$F$136,C843)-INDEX('LUT Implementation'!$F$9:$F$136,C843+1)</f>
        <v>1810</v>
      </c>
      <c r="E843" s="0" t="n">
        <f aca="false">INDEX('LUT Implementation'!$C$9:$C$136,'Error plots'!C843)</f>
        <v>364</v>
      </c>
      <c r="F843" s="0" t="n">
        <f aca="false">TRUNC('LUT Implementation'!$C$4*(INDEX('LUT Implementation'!$F$9:$F$136,C843)-B843)/D843,0)</f>
        <v>5</v>
      </c>
      <c r="G843" s="0" t="n">
        <f aca="false">E843+F843</f>
        <v>369</v>
      </c>
      <c r="H843" s="34" t="n">
        <f aca="false">Theory!$D$5/(SIN(RADIANS(Theory!$D$7*360*(('LUT Implementation'!$C$3*B843)/1000000000))))</f>
        <v>369.091921847387</v>
      </c>
      <c r="I843" s="43" t="n">
        <f aca="false">ABS(E843-H843)</f>
        <v>5.09192184738743</v>
      </c>
      <c r="J843" s="43" t="n">
        <f aca="false">ABS(G843-H843)</f>
        <v>0.0919218473874253</v>
      </c>
    </row>
    <row r="844" customFormat="false" ht="15" hidden="false" customHeight="false" outlineLevel="0" collapsed="false">
      <c r="B844" s="0" t="n">
        <f aca="false">B843-50</f>
        <v>21950</v>
      </c>
      <c r="C844" s="15" t="n">
        <f aca="false" t="array" ref="C844:C844">MATCH(MIN(ABS('LUT Implementation'!$F$9:$F$136-B844)),ABS('LUT Implementation'!$F$9:$F$136-B844),0)</f>
        <v>3</v>
      </c>
      <c r="D844" s="0" t="n">
        <f aca="false">INDEX('LUT Implementation'!$F$9:$F$136,C844)-INDEX('LUT Implementation'!$F$9:$F$136,C844+1)</f>
        <v>1810</v>
      </c>
      <c r="E844" s="0" t="n">
        <f aca="false">INDEX('LUT Implementation'!$C$9:$C$136,'Error plots'!C844)</f>
        <v>364</v>
      </c>
      <c r="F844" s="0" t="n">
        <f aca="false">TRUNC('LUT Implementation'!$C$4*(INDEX('LUT Implementation'!$F$9:$F$136,C844)-B844)/D844,0)</f>
        <v>6</v>
      </c>
      <c r="G844" s="0" t="n">
        <f aca="false">E844+F844</f>
        <v>370</v>
      </c>
      <c r="H844" s="34" t="n">
        <f aca="false">Theory!$D$5/(SIN(RADIANS(Theory!$D$7*360*(('LUT Implementation'!$C$3*B844)/1000000000))))</f>
        <v>369.929034240355</v>
      </c>
      <c r="I844" s="43" t="n">
        <f aca="false">ABS(E844-H844)</f>
        <v>5.92903424035461</v>
      </c>
      <c r="J844" s="43" t="n">
        <f aca="false">ABS(G844-H844)</f>
        <v>0.0709657596453894</v>
      </c>
    </row>
    <row r="845" customFormat="false" ht="15" hidden="false" customHeight="false" outlineLevel="0" collapsed="false">
      <c r="B845" s="0" t="n">
        <f aca="false">B844-50</f>
        <v>21900</v>
      </c>
      <c r="C845" s="15" t="n">
        <f aca="false" t="array" ref="C845:C845">MATCH(MIN(ABS('LUT Implementation'!$F$9:$F$136-B845)),ABS('LUT Implementation'!$F$9:$F$136-B845),0)</f>
        <v>3</v>
      </c>
      <c r="D845" s="0" t="n">
        <f aca="false">INDEX('LUT Implementation'!$F$9:$F$136,C845)-INDEX('LUT Implementation'!$F$9:$F$136,C845+1)</f>
        <v>1810</v>
      </c>
      <c r="E845" s="0" t="n">
        <f aca="false">INDEX('LUT Implementation'!$C$9:$C$136,'Error plots'!C845)</f>
        <v>364</v>
      </c>
      <c r="F845" s="0" t="n">
        <f aca="false">TRUNC('LUT Implementation'!$C$4*(INDEX('LUT Implementation'!$F$9:$F$136,C845)-B845)/D845,0)</f>
        <v>7</v>
      </c>
      <c r="G845" s="0" t="n">
        <f aca="false">E845+F845</f>
        <v>371</v>
      </c>
      <c r="H845" s="34" t="n">
        <f aca="false">Theory!$D$5/(SIN(RADIANS(Theory!$D$7*360*(('LUT Implementation'!$C$3*B845)/1000000000))))</f>
        <v>370.769977424008</v>
      </c>
      <c r="I845" s="43" t="n">
        <f aca="false">ABS(E845-H845)</f>
        <v>6.76997742400795</v>
      </c>
      <c r="J845" s="43" t="n">
        <f aca="false">ABS(G845-H845)</f>
        <v>0.230022575992052</v>
      </c>
    </row>
    <row r="846" customFormat="false" ht="15" hidden="false" customHeight="false" outlineLevel="0" collapsed="false">
      <c r="B846" s="0" t="n">
        <f aca="false">B845-50</f>
        <v>21850</v>
      </c>
      <c r="C846" s="15" t="n">
        <f aca="false" t="array" ref="C846:C846">MATCH(MIN(ABS('LUT Implementation'!$F$9:$F$136-B846)),ABS('LUT Implementation'!$F$9:$F$136-B846),0)</f>
        <v>3</v>
      </c>
      <c r="D846" s="0" t="n">
        <f aca="false">INDEX('LUT Implementation'!$F$9:$F$136,C846)-INDEX('LUT Implementation'!$F$9:$F$136,C846+1)</f>
        <v>1810</v>
      </c>
      <c r="E846" s="0" t="n">
        <f aca="false">INDEX('LUT Implementation'!$C$9:$C$136,'Error plots'!C846)</f>
        <v>364</v>
      </c>
      <c r="F846" s="0" t="n">
        <f aca="false">TRUNC('LUT Implementation'!$C$4*(INDEX('LUT Implementation'!$F$9:$F$136,C846)-B846)/D846,0)</f>
        <v>8</v>
      </c>
      <c r="G846" s="0" t="n">
        <f aca="false">E846+F846</f>
        <v>372</v>
      </c>
      <c r="H846" s="34" t="n">
        <f aca="false">Theory!$D$5/(SIN(RADIANS(Theory!$D$7*360*(('LUT Implementation'!$C$3*B846)/1000000000))))</f>
        <v>371.614777696337</v>
      </c>
      <c r="I846" s="43" t="n">
        <f aca="false">ABS(E846-H846)</f>
        <v>7.61477769633729</v>
      </c>
      <c r="J846" s="43" t="n">
        <f aca="false">ABS(G846-H846)</f>
        <v>0.385222303662715</v>
      </c>
    </row>
    <row r="847" customFormat="false" ht="15" hidden="false" customHeight="false" outlineLevel="0" collapsed="false">
      <c r="B847" s="0" t="n">
        <f aca="false">B846-50</f>
        <v>21800</v>
      </c>
      <c r="C847" s="15" t="n">
        <f aca="false" t="array" ref="C847:C847">MATCH(MIN(ABS('LUT Implementation'!$F$9:$F$136-B847)),ABS('LUT Implementation'!$F$9:$F$136-B847),0)</f>
        <v>3</v>
      </c>
      <c r="D847" s="0" t="n">
        <f aca="false">INDEX('LUT Implementation'!$F$9:$F$136,C847)-INDEX('LUT Implementation'!$F$9:$F$136,C847+1)</f>
        <v>1810</v>
      </c>
      <c r="E847" s="0" t="n">
        <f aca="false">INDEX('LUT Implementation'!$C$9:$C$136,'Error plots'!C847)</f>
        <v>364</v>
      </c>
      <c r="F847" s="0" t="n">
        <f aca="false">TRUNC('LUT Implementation'!$C$4*(INDEX('LUT Implementation'!$F$9:$F$136,C847)-B847)/D847,0)</f>
        <v>8</v>
      </c>
      <c r="G847" s="0" t="n">
        <f aca="false">E847+F847</f>
        <v>372</v>
      </c>
      <c r="H847" s="34" t="n">
        <f aca="false">Theory!$D$5/(SIN(RADIANS(Theory!$D$7*360*(('LUT Implementation'!$C$3*B847)/1000000000))))</f>
        <v>372.463461596598</v>
      </c>
      <c r="I847" s="43" t="n">
        <f aca="false">ABS(E847-H847)</f>
        <v>8.46346159659845</v>
      </c>
      <c r="J847" s="43" t="n">
        <f aca="false">ABS(G847-H847)</f>
        <v>0.463461596598449</v>
      </c>
    </row>
    <row r="848" customFormat="false" ht="15" hidden="false" customHeight="false" outlineLevel="0" collapsed="false">
      <c r="B848" s="0" t="n">
        <f aca="false">B847-50</f>
        <v>21750</v>
      </c>
      <c r="C848" s="15" t="n">
        <f aca="false" t="array" ref="C848:C848">MATCH(MIN(ABS('LUT Implementation'!$F$9:$F$136-B848)),ABS('LUT Implementation'!$F$9:$F$136-B848),0)</f>
        <v>3</v>
      </c>
      <c r="D848" s="0" t="n">
        <f aca="false">INDEX('LUT Implementation'!$F$9:$F$136,C848)-INDEX('LUT Implementation'!$F$9:$F$136,C848+1)</f>
        <v>1810</v>
      </c>
      <c r="E848" s="0" t="n">
        <f aca="false">INDEX('LUT Implementation'!$C$9:$C$136,'Error plots'!C848)</f>
        <v>364</v>
      </c>
      <c r="F848" s="0" t="n">
        <f aca="false">TRUNC('LUT Implementation'!$C$4*(INDEX('LUT Implementation'!$F$9:$F$136,C848)-B848)/D848,0)</f>
        <v>9</v>
      </c>
      <c r="G848" s="0" t="n">
        <f aca="false">E848+F848</f>
        <v>373</v>
      </c>
      <c r="H848" s="34" t="n">
        <f aca="false">Theory!$D$5/(SIN(RADIANS(Theory!$D$7*360*(('LUT Implementation'!$C$3*B848)/1000000000))))</f>
        <v>373.316055908088</v>
      </c>
      <c r="I848" s="43" t="n">
        <f aca="false">ABS(E848-H848)</f>
        <v>9.31605590808789</v>
      </c>
      <c r="J848" s="43" t="n">
        <f aca="false">ABS(G848-H848)</f>
        <v>0.31605590808789</v>
      </c>
    </row>
    <row r="849" customFormat="false" ht="15" hidden="false" customHeight="false" outlineLevel="0" collapsed="false">
      <c r="B849" s="0" t="n">
        <f aca="false">B848-50</f>
        <v>21700</v>
      </c>
      <c r="C849" s="15" t="n">
        <f aca="false" t="array" ref="C849:C849">MATCH(MIN(ABS('LUT Implementation'!$F$9:$F$136-B849)),ABS('LUT Implementation'!$F$9:$F$136-B849),0)</f>
        <v>3</v>
      </c>
      <c r="D849" s="0" t="n">
        <f aca="false">INDEX('LUT Implementation'!$F$9:$F$136,C849)-INDEX('LUT Implementation'!$F$9:$F$136,C849+1)</f>
        <v>1810</v>
      </c>
      <c r="E849" s="0" t="n">
        <f aca="false">INDEX('LUT Implementation'!$C$9:$C$136,'Error plots'!C849)</f>
        <v>364</v>
      </c>
      <c r="F849" s="0" t="n">
        <f aca="false">TRUNC('LUT Implementation'!$C$4*(INDEX('LUT Implementation'!$F$9:$F$136,C849)-B849)/D849,0)</f>
        <v>10</v>
      </c>
      <c r="G849" s="0" t="n">
        <f aca="false">E849+F849</f>
        <v>374</v>
      </c>
      <c r="H849" s="34" t="n">
        <f aca="false">Theory!$D$5/(SIN(RADIANS(Theory!$D$7*360*(('LUT Implementation'!$C$3*B849)/1000000000))))</f>
        <v>374.172587660953</v>
      </c>
      <c r="I849" s="43" t="n">
        <f aca="false">ABS(E849-H849)</f>
        <v>10.1725876609531</v>
      </c>
      <c r="J849" s="43" t="n">
        <f aca="false">ABS(G849-H849)</f>
        <v>0.172587660953127</v>
      </c>
    </row>
    <row r="850" customFormat="false" ht="15" hidden="false" customHeight="false" outlineLevel="0" collapsed="false">
      <c r="B850" s="0" t="n">
        <f aca="false">B849-50</f>
        <v>21650</v>
      </c>
      <c r="C850" s="15" t="n">
        <f aca="false" t="array" ref="C850:C850">MATCH(MIN(ABS('LUT Implementation'!$F$9:$F$136-B850)),ABS('LUT Implementation'!$F$9:$F$136-B850),0)</f>
        <v>3</v>
      </c>
      <c r="D850" s="0" t="n">
        <f aca="false">INDEX('LUT Implementation'!$F$9:$F$136,C850)-INDEX('LUT Implementation'!$F$9:$F$136,C850+1)</f>
        <v>1810</v>
      </c>
      <c r="E850" s="0" t="n">
        <f aca="false">INDEX('LUT Implementation'!$C$9:$C$136,'Error plots'!C850)</f>
        <v>364</v>
      </c>
      <c r="F850" s="0" t="n">
        <f aca="false">TRUNC('LUT Implementation'!$C$4*(INDEX('LUT Implementation'!$F$9:$F$136,C850)-B850)/D850,0)</f>
        <v>11</v>
      </c>
      <c r="G850" s="0" t="n">
        <f aca="false">E850+F850</f>
        <v>375</v>
      </c>
      <c r="H850" s="34" t="n">
        <f aca="false">Theory!$D$5/(SIN(RADIANS(Theory!$D$7*360*(('LUT Implementation'!$C$3*B850)/1000000000))))</f>
        <v>375.033084135044</v>
      </c>
      <c r="I850" s="43" t="n">
        <f aca="false">ABS(E850-H850)</f>
        <v>11.0330841350437</v>
      </c>
      <c r="J850" s="43" t="n">
        <f aca="false">ABS(G850-H850)</f>
        <v>0.0330841350437367</v>
      </c>
    </row>
    <row r="851" customFormat="false" ht="15" hidden="false" customHeight="false" outlineLevel="0" collapsed="false">
      <c r="B851" s="0" t="n">
        <f aca="false">B850-50</f>
        <v>21600</v>
      </c>
      <c r="C851" s="15" t="n">
        <f aca="false" t="array" ref="C851:C851">MATCH(MIN(ABS('LUT Implementation'!$F$9:$F$136-B851)),ABS('LUT Implementation'!$F$9:$F$136-B851),0)</f>
        <v>3</v>
      </c>
      <c r="D851" s="0" t="n">
        <f aca="false">INDEX('LUT Implementation'!$F$9:$F$136,C851)-INDEX('LUT Implementation'!$F$9:$F$136,C851+1)</f>
        <v>1810</v>
      </c>
      <c r="E851" s="0" t="n">
        <f aca="false">INDEX('LUT Implementation'!$C$9:$C$136,'Error plots'!C851)</f>
        <v>364</v>
      </c>
      <c r="F851" s="0" t="n">
        <f aca="false">TRUNC('LUT Implementation'!$C$4*(INDEX('LUT Implementation'!$F$9:$F$136,C851)-B851)/D851,0)</f>
        <v>12</v>
      </c>
      <c r="G851" s="0" t="n">
        <f aca="false">E851+F851</f>
        <v>376</v>
      </c>
      <c r="H851" s="34" t="n">
        <f aca="false">Theory!$D$5/(SIN(RADIANS(Theory!$D$7*360*(('LUT Implementation'!$C$3*B851)/1000000000))))</f>
        <v>375.897572862801</v>
      </c>
      <c r="I851" s="43" t="n">
        <f aca="false">ABS(E851-H851)</f>
        <v>11.8975728628012</v>
      </c>
      <c r="J851" s="43" t="n">
        <f aca="false">ABS(G851-H851)</f>
        <v>0.102427137198788</v>
      </c>
    </row>
    <row r="852" customFormat="false" ht="15" hidden="false" customHeight="false" outlineLevel="0" collapsed="false">
      <c r="B852" s="0" t="n">
        <f aca="false">B851-50</f>
        <v>21550</v>
      </c>
      <c r="C852" s="15" t="n">
        <f aca="false" t="array" ref="C852:C852">MATCH(MIN(ABS('LUT Implementation'!$F$9:$F$136-B852)),ABS('LUT Implementation'!$F$9:$F$136-B852),0)</f>
        <v>3</v>
      </c>
      <c r="D852" s="0" t="n">
        <f aca="false">INDEX('LUT Implementation'!$F$9:$F$136,C852)-INDEX('LUT Implementation'!$F$9:$F$136,C852+1)</f>
        <v>1810</v>
      </c>
      <c r="E852" s="0" t="n">
        <f aca="false">INDEX('LUT Implementation'!$C$9:$C$136,'Error plots'!C852)</f>
        <v>364</v>
      </c>
      <c r="F852" s="0" t="n">
        <f aca="false">TRUNC('LUT Implementation'!$C$4*(INDEX('LUT Implementation'!$F$9:$F$136,C852)-B852)/D852,0)</f>
        <v>13</v>
      </c>
      <c r="G852" s="0" t="n">
        <f aca="false">E852+F852</f>
        <v>377</v>
      </c>
      <c r="H852" s="34" t="n">
        <f aca="false">Theory!$D$5/(SIN(RADIANS(Theory!$D$7*360*(('LUT Implementation'!$C$3*B852)/1000000000))))</f>
        <v>376.76608163219</v>
      </c>
      <c r="I852" s="43" t="n">
        <f aca="false">ABS(E852-H852)</f>
        <v>12.7660816321896</v>
      </c>
      <c r="J852" s="43" t="n">
        <f aca="false">ABS(G852-H852)</f>
        <v>0.233918367810361</v>
      </c>
    </row>
    <row r="853" customFormat="false" ht="15" hidden="false" customHeight="false" outlineLevel="0" collapsed="false">
      <c r="B853" s="0" t="n">
        <f aca="false">B852-50</f>
        <v>21500</v>
      </c>
      <c r="C853" s="15" t="n">
        <f aca="false" t="array" ref="C853:C853">MATCH(MIN(ABS('LUT Implementation'!$F$9:$F$136-B853)),ABS('LUT Implementation'!$F$9:$F$136-B853),0)</f>
        <v>3</v>
      </c>
      <c r="D853" s="0" t="n">
        <f aca="false">INDEX('LUT Implementation'!$F$9:$F$136,C853)-INDEX('LUT Implementation'!$F$9:$F$136,C853+1)</f>
        <v>1810</v>
      </c>
      <c r="E853" s="0" t="n">
        <f aca="false">INDEX('LUT Implementation'!$C$9:$C$136,'Error plots'!C853)</f>
        <v>364</v>
      </c>
      <c r="F853" s="0" t="n">
        <f aca="false">TRUNC('LUT Implementation'!$C$4*(INDEX('LUT Implementation'!$F$9:$F$136,C853)-B853)/D853,0)</f>
        <v>14</v>
      </c>
      <c r="G853" s="0" t="n">
        <f aca="false">E853+F853</f>
        <v>378</v>
      </c>
      <c r="H853" s="34" t="n">
        <f aca="false">Theory!$D$5/(SIN(RADIANS(Theory!$D$7*360*(('LUT Implementation'!$C$3*B853)/1000000000))))</f>
        <v>377.638638489666</v>
      </c>
      <c r="I853" s="43" t="n">
        <f aca="false">ABS(E853-H853)</f>
        <v>13.6386384896662</v>
      </c>
      <c r="J853" s="43" t="n">
        <f aca="false">ABS(G853-H853)</f>
        <v>0.361361510333779</v>
      </c>
    </row>
    <row r="854" customFormat="false" ht="15" hidden="false" customHeight="false" outlineLevel="0" collapsed="false">
      <c r="B854" s="0" t="n">
        <f aca="false">B853-50</f>
        <v>21450</v>
      </c>
      <c r="C854" s="15" t="n">
        <f aca="false" t="array" ref="C854:C854">MATCH(MIN(ABS('LUT Implementation'!$F$9:$F$136-B854)),ABS('LUT Implementation'!$F$9:$F$136-B854),0)</f>
        <v>3</v>
      </c>
      <c r="D854" s="0" t="n">
        <f aca="false">INDEX('LUT Implementation'!$F$9:$F$136,C854)-INDEX('LUT Implementation'!$F$9:$F$136,C854+1)</f>
        <v>1810</v>
      </c>
      <c r="E854" s="0" t="n">
        <f aca="false">INDEX('LUT Implementation'!$C$9:$C$136,'Error plots'!C854)</f>
        <v>364</v>
      </c>
      <c r="F854" s="0" t="n">
        <f aca="false">TRUNC('LUT Implementation'!$C$4*(INDEX('LUT Implementation'!$F$9:$F$136,C854)-B854)/D854,0)</f>
        <v>15</v>
      </c>
      <c r="G854" s="0" t="n">
        <f aca="false">E854+F854</f>
        <v>379</v>
      </c>
      <c r="H854" s="34" t="n">
        <f aca="false">Theory!$D$5/(SIN(RADIANS(Theory!$D$7*360*(('LUT Implementation'!$C$3*B854)/1000000000))))</f>
        <v>378.515271743195</v>
      </c>
      <c r="I854" s="43" t="n">
        <f aca="false">ABS(E854-H854)</f>
        <v>14.5152717431946</v>
      </c>
      <c r="J854" s="43" t="n">
        <f aca="false">ABS(G854-H854)</f>
        <v>0.484728256805397</v>
      </c>
    </row>
    <row r="855" customFormat="false" ht="15" hidden="false" customHeight="false" outlineLevel="0" collapsed="false">
      <c r="B855" s="0" t="n">
        <f aca="false">B854-50</f>
        <v>21400</v>
      </c>
      <c r="C855" s="15" t="n">
        <f aca="false" t="array" ref="C855:C855">MATCH(MIN(ABS('LUT Implementation'!$F$9:$F$136-B855)),ABS('LUT Implementation'!$F$9:$F$136-B855),0)</f>
        <v>4</v>
      </c>
      <c r="D855" s="0" t="n">
        <f aca="false">INDEX('LUT Implementation'!$F$9:$F$136,C855)-INDEX('LUT Implementation'!$F$9:$F$136,C855+1)</f>
        <v>1538</v>
      </c>
      <c r="E855" s="0" t="n">
        <f aca="false">INDEX('LUT Implementation'!$C$9:$C$136,'Error plots'!C855)</f>
        <v>396</v>
      </c>
      <c r="F855" s="0" t="n">
        <f aca="false">TRUNC('LUT Implementation'!$C$4*(INDEX('LUT Implementation'!$F$9:$F$136,C855)-B855)/D855,0)</f>
        <v>-18</v>
      </c>
      <c r="G855" s="0" t="n">
        <f aca="false">E855+F855</f>
        <v>378</v>
      </c>
      <c r="H855" s="34" t="n">
        <f aca="false">Theory!$D$5/(SIN(RADIANS(Theory!$D$7*360*(('LUT Implementation'!$C$3*B855)/1000000000))))</f>
        <v>379.3960099653</v>
      </c>
      <c r="I855" s="43" t="n">
        <f aca="false">ABS(E855-H855)</f>
        <v>16.6039900347004</v>
      </c>
      <c r="J855" s="43" t="n">
        <f aca="false">ABS(G855-H855)</f>
        <v>1.39600996529958</v>
      </c>
    </row>
    <row r="856" customFormat="false" ht="15" hidden="false" customHeight="false" outlineLevel="0" collapsed="false">
      <c r="B856" s="0" t="n">
        <f aca="false">B855-50</f>
        <v>21350</v>
      </c>
      <c r="C856" s="15" t="n">
        <f aca="false" t="array" ref="C856:C856">MATCH(MIN(ABS('LUT Implementation'!$F$9:$F$136-B856)),ABS('LUT Implementation'!$F$9:$F$136-B856),0)</f>
        <v>4</v>
      </c>
      <c r="D856" s="0" t="n">
        <f aca="false">INDEX('LUT Implementation'!$F$9:$F$136,C856)-INDEX('LUT Implementation'!$F$9:$F$136,C856+1)</f>
        <v>1538</v>
      </c>
      <c r="E856" s="0" t="n">
        <f aca="false">INDEX('LUT Implementation'!$C$9:$C$136,'Error plots'!C856)</f>
        <v>396</v>
      </c>
      <c r="F856" s="0" t="n">
        <f aca="false">TRUNC('LUT Implementation'!$C$4*(INDEX('LUT Implementation'!$F$9:$F$136,C856)-B856)/D856,0)</f>
        <v>-17</v>
      </c>
      <c r="G856" s="0" t="n">
        <f aca="false">E856+F856</f>
        <v>379</v>
      </c>
      <c r="H856" s="34" t="n">
        <f aca="false">Theory!$D$5/(SIN(RADIANS(Theory!$D$7*360*(('LUT Implementation'!$C$3*B856)/1000000000))))</f>
        <v>380.280881996165</v>
      </c>
      <c r="I856" s="43" t="n">
        <f aca="false">ABS(E856-H856)</f>
        <v>15.7191180038348</v>
      </c>
      <c r="J856" s="43" t="n">
        <f aca="false">ABS(G856-H856)</f>
        <v>1.28088199616525</v>
      </c>
    </row>
    <row r="857" customFormat="false" ht="15" hidden="false" customHeight="false" outlineLevel="0" collapsed="false">
      <c r="B857" s="0" t="n">
        <f aca="false">B856-50</f>
        <v>21300</v>
      </c>
      <c r="C857" s="15" t="n">
        <f aca="false" t="array" ref="C857:C857">MATCH(MIN(ABS('LUT Implementation'!$F$9:$F$136-B857)),ABS('LUT Implementation'!$F$9:$F$136-B857),0)</f>
        <v>4</v>
      </c>
      <c r="D857" s="0" t="n">
        <f aca="false">INDEX('LUT Implementation'!$F$9:$F$136,C857)-INDEX('LUT Implementation'!$F$9:$F$136,C857+1)</f>
        <v>1538</v>
      </c>
      <c r="E857" s="0" t="n">
        <f aca="false">INDEX('LUT Implementation'!$C$9:$C$136,'Error plots'!C857)</f>
        <v>396</v>
      </c>
      <c r="F857" s="0" t="n">
        <f aca="false">TRUNC('LUT Implementation'!$C$4*(INDEX('LUT Implementation'!$F$9:$F$136,C857)-B857)/D857,0)</f>
        <v>-16</v>
      </c>
      <c r="G857" s="0" t="n">
        <f aca="false">E857+F857</f>
        <v>380</v>
      </c>
      <c r="H857" s="34" t="n">
        <f aca="false">Theory!$D$5/(SIN(RADIANS(Theory!$D$7*360*(('LUT Implementation'!$C$3*B857)/1000000000))))</f>
        <v>381.169916946776</v>
      </c>
      <c r="I857" s="43" t="n">
        <f aca="false">ABS(E857-H857)</f>
        <v>14.8300830532239</v>
      </c>
      <c r="J857" s="43" t="n">
        <f aca="false">ABS(G857-H857)</f>
        <v>1.16991694677614</v>
      </c>
    </row>
    <row r="858" customFormat="false" ht="15" hidden="false" customHeight="false" outlineLevel="0" collapsed="false">
      <c r="B858" s="0" t="n">
        <f aca="false">B857-50</f>
        <v>21250</v>
      </c>
      <c r="C858" s="15" t="n">
        <f aca="false" t="array" ref="C858:C858">MATCH(MIN(ABS('LUT Implementation'!$F$9:$F$136-B858)),ABS('LUT Implementation'!$F$9:$F$136-B858),0)</f>
        <v>4</v>
      </c>
      <c r="D858" s="0" t="n">
        <f aca="false">INDEX('LUT Implementation'!$F$9:$F$136,C858)-INDEX('LUT Implementation'!$F$9:$F$136,C858+1)</f>
        <v>1538</v>
      </c>
      <c r="E858" s="0" t="n">
        <f aca="false">INDEX('LUT Implementation'!$C$9:$C$136,'Error plots'!C858)</f>
        <v>396</v>
      </c>
      <c r="F858" s="0" t="n">
        <f aca="false">TRUNC('LUT Implementation'!$C$4*(INDEX('LUT Implementation'!$F$9:$F$136,C858)-B858)/D858,0)</f>
        <v>-15</v>
      </c>
      <c r="G858" s="0" t="n">
        <f aca="false">E858+F858</f>
        <v>381</v>
      </c>
      <c r="H858" s="34" t="n">
        <f aca="false">Theory!$D$5/(SIN(RADIANS(Theory!$D$7*360*(('LUT Implementation'!$C$3*B858)/1000000000))))</f>
        <v>382.063144202103</v>
      </c>
      <c r="I858" s="43" t="n">
        <f aca="false">ABS(E858-H858)</f>
        <v>13.9368557978966</v>
      </c>
      <c r="J858" s="43" t="n">
        <f aca="false">ABS(G858-H858)</f>
        <v>1.06314420210344</v>
      </c>
    </row>
    <row r="859" customFormat="false" ht="15" hidden="false" customHeight="false" outlineLevel="0" collapsed="false">
      <c r="B859" s="0" t="n">
        <f aca="false">B858-50</f>
        <v>21200</v>
      </c>
      <c r="C859" s="15" t="n">
        <f aca="false" t="array" ref="C859:C859">MATCH(MIN(ABS('LUT Implementation'!$F$9:$F$136-B859)),ABS('LUT Implementation'!$F$9:$F$136-B859),0)</f>
        <v>4</v>
      </c>
      <c r="D859" s="0" t="n">
        <f aca="false">INDEX('LUT Implementation'!$F$9:$F$136,C859)-INDEX('LUT Implementation'!$F$9:$F$136,C859+1)</f>
        <v>1538</v>
      </c>
      <c r="E859" s="0" t="n">
        <f aca="false">INDEX('LUT Implementation'!$C$9:$C$136,'Error plots'!C859)</f>
        <v>396</v>
      </c>
      <c r="F859" s="0" t="n">
        <f aca="false">TRUNC('LUT Implementation'!$C$4*(INDEX('LUT Implementation'!$F$9:$F$136,C859)-B859)/D859,0)</f>
        <v>-14</v>
      </c>
      <c r="G859" s="0" t="n">
        <f aca="false">E859+F859</f>
        <v>382</v>
      </c>
      <c r="H859" s="34" t="n">
        <f aca="false">Theory!$D$5/(SIN(RADIANS(Theory!$D$7*360*(('LUT Implementation'!$C$3*B859)/1000000000))))</f>
        <v>382.960593424336</v>
      </c>
      <c r="I859" s="43" t="n">
        <f aca="false">ABS(E859-H859)</f>
        <v>13.0394065756641</v>
      </c>
      <c r="J859" s="43" t="n">
        <f aca="false">ABS(G859-H859)</f>
        <v>0.960593424335912</v>
      </c>
    </row>
    <row r="860" customFormat="false" ht="15" hidden="false" customHeight="false" outlineLevel="0" collapsed="false">
      <c r="B860" s="0" t="n">
        <f aca="false">B859-50</f>
        <v>21150</v>
      </c>
      <c r="C860" s="15" t="n">
        <f aca="false" t="array" ref="C860:C860">MATCH(MIN(ABS('LUT Implementation'!$F$9:$F$136-B860)),ABS('LUT Implementation'!$F$9:$F$136-B860),0)</f>
        <v>4</v>
      </c>
      <c r="D860" s="0" t="n">
        <f aca="false">INDEX('LUT Implementation'!$F$9:$F$136,C860)-INDEX('LUT Implementation'!$F$9:$F$136,C860+1)</f>
        <v>1538</v>
      </c>
      <c r="E860" s="0" t="n">
        <f aca="false">INDEX('LUT Implementation'!$C$9:$C$136,'Error plots'!C860)</f>
        <v>396</v>
      </c>
      <c r="F860" s="0" t="n">
        <f aca="false">TRUNC('LUT Implementation'!$C$4*(INDEX('LUT Implementation'!$F$9:$F$136,C860)-B860)/D860,0)</f>
        <v>-13</v>
      </c>
      <c r="G860" s="0" t="n">
        <f aca="false">E860+F860</f>
        <v>383</v>
      </c>
      <c r="H860" s="34" t="n">
        <f aca="false">Theory!$D$5/(SIN(RADIANS(Theory!$D$7*360*(('LUT Implementation'!$C$3*B860)/1000000000))))</f>
        <v>383.862294556156</v>
      </c>
      <c r="I860" s="43" t="n">
        <f aca="false">ABS(E860-H860)</f>
        <v>12.1377054438436</v>
      </c>
      <c r="J860" s="43" t="n">
        <f aca="false">ABS(G860-H860)</f>
        <v>0.862294556156428</v>
      </c>
    </row>
    <row r="861" customFormat="false" ht="15" hidden="false" customHeight="false" outlineLevel="0" collapsed="false">
      <c r="B861" s="0" t="n">
        <f aca="false">B860-50</f>
        <v>21100</v>
      </c>
      <c r="C861" s="15" t="n">
        <f aca="false" t="array" ref="C861:C861">MATCH(MIN(ABS('LUT Implementation'!$F$9:$F$136-B861)),ABS('LUT Implementation'!$F$9:$F$136-B861),0)</f>
        <v>4</v>
      </c>
      <c r="D861" s="0" t="n">
        <f aca="false">INDEX('LUT Implementation'!$F$9:$F$136,C861)-INDEX('LUT Implementation'!$F$9:$F$136,C861+1)</f>
        <v>1538</v>
      </c>
      <c r="E861" s="0" t="n">
        <f aca="false">INDEX('LUT Implementation'!$C$9:$C$136,'Error plots'!C861)</f>
        <v>396</v>
      </c>
      <c r="F861" s="0" t="n">
        <f aca="false">TRUNC('LUT Implementation'!$C$4*(INDEX('LUT Implementation'!$F$9:$F$136,C861)-B861)/D861,0)</f>
        <v>-12</v>
      </c>
      <c r="G861" s="0" t="n">
        <f aca="false">E861+F861</f>
        <v>384</v>
      </c>
      <c r="H861" s="34" t="n">
        <f aca="false">Theory!$D$5/(SIN(RADIANS(Theory!$D$7*360*(('LUT Implementation'!$C$3*B861)/1000000000))))</f>
        <v>384.768277824066</v>
      </c>
      <c r="I861" s="43" t="n">
        <f aca="false">ABS(E861-H861)</f>
        <v>11.231722175934</v>
      </c>
      <c r="J861" s="43" t="n">
        <f aca="false">ABS(G861-H861)</f>
        <v>0.768277824066047</v>
      </c>
    </row>
    <row r="862" customFormat="false" ht="15" hidden="false" customHeight="false" outlineLevel="0" collapsed="false">
      <c r="B862" s="0" t="n">
        <f aca="false">B861-50</f>
        <v>21050</v>
      </c>
      <c r="C862" s="15" t="n">
        <f aca="false" t="array" ref="C862:C862">MATCH(MIN(ABS('LUT Implementation'!$F$9:$F$136-B862)),ABS('LUT Implementation'!$F$9:$F$136-B862),0)</f>
        <v>4</v>
      </c>
      <c r="D862" s="0" t="n">
        <f aca="false">INDEX('LUT Implementation'!$F$9:$F$136,C862)-INDEX('LUT Implementation'!$F$9:$F$136,C862+1)</f>
        <v>1538</v>
      </c>
      <c r="E862" s="0" t="n">
        <f aca="false">INDEX('LUT Implementation'!$C$9:$C$136,'Error plots'!C862)</f>
        <v>396</v>
      </c>
      <c r="F862" s="0" t="n">
        <f aca="false">TRUNC('LUT Implementation'!$C$4*(INDEX('LUT Implementation'!$F$9:$F$136,C862)-B862)/D862,0)</f>
        <v>-11</v>
      </c>
      <c r="G862" s="0" t="n">
        <f aca="false">E862+F862</f>
        <v>385</v>
      </c>
      <c r="H862" s="34" t="n">
        <f aca="false">Theory!$D$5/(SIN(RADIANS(Theory!$D$7*360*(('LUT Implementation'!$C$3*B862)/1000000000))))</f>
        <v>385.678573741754</v>
      </c>
      <c r="I862" s="43" t="n">
        <f aca="false">ABS(E862-H862)</f>
        <v>10.3214262582462</v>
      </c>
      <c r="J862" s="43" t="n">
        <f aca="false">ABS(G862-H862)</f>
        <v>0.67857374175378</v>
      </c>
    </row>
    <row r="863" customFormat="false" ht="15" hidden="false" customHeight="false" outlineLevel="0" collapsed="false">
      <c r="B863" s="0" t="n">
        <f aca="false">B862-50</f>
        <v>21000</v>
      </c>
      <c r="C863" s="15" t="n">
        <f aca="false" t="array" ref="C863:C863">MATCH(MIN(ABS('LUT Implementation'!$F$9:$F$136-B863)),ABS('LUT Implementation'!$F$9:$F$136-B863),0)</f>
        <v>4</v>
      </c>
      <c r="D863" s="0" t="n">
        <f aca="false">INDEX('LUT Implementation'!$F$9:$F$136,C863)-INDEX('LUT Implementation'!$F$9:$F$136,C863+1)</f>
        <v>1538</v>
      </c>
      <c r="E863" s="0" t="n">
        <f aca="false">INDEX('LUT Implementation'!$C$9:$C$136,'Error plots'!C863)</f>
        <v>396</v>
      </c>
      <c r="F863" s="0" t="n">
        <f aca="false">TRUNC('LUT Implementation'!$C$4*(INDEX('LUT Implementation'!$F$9:$F$136,C863)-B863)/D863,0)</f>
        <v>-10</v>
      </c>
      <c r="G863" s="0" t="n">
        <f aca="false">E863+F863</f>
        <v>386</v>
      </c>
      <c r="H863" s="34" t="n">
        <f aca="false">Theory!$D$5/(SIN(RADIANS(Theory!$D$7*360*(('LUT Implementation'!$C$3*B863)/1000000000))))</f>
        <v>386.593213113516</v>
      </c>
      <c r="I863" s="43" t="n">
        <f aca="false">ABS(E863-H863)</f>
        <v>9.40678688648353</v>
      </c>
      <c r="J863" s="43" t="n">
        <f aca="false">ABS(G863-H863)</f>
        <v>0.59321311351647</v>
      </c>
    </row>
    <row r="864" customFormat="false" ht="15" hidden="false" customHeight="false" outlineLevel="0" collapsed="false">
      <c r="B864" s="0" t="n">
        <f aca="false">B863-50</f>
        <v>20950</v>
      </c>
      <c r="C864" s="15" t="n">
        <f aca="false" t="array" ref="C864:C864">MATCH(MIN(ABS('LUT Implementation'!$F$9:$F$136-B864)),ABS('LUT Implementation'!$F$9:$F$136-B864),0)</f>
        <v>4</v>
      </c>
      <c r="D864" s="0" t="n">
        <f aca="false">INDEX('LUT Implementation'!$F$9:$F$136,C864)-INDEX('LUT Implementation'!$F$9:$F$136,C864+1)</f>
        <v>1538</v>
      </c>
      <c r="E864" s="0" t="n">
        <f aca="false">INDEX('LUT Implementation'!$C$9:$C$136,'Error plots'!C864)</f>
        <v>396</v>
      </c>
      <c r="F864" s="0" t="n">
        <f aca="false">TRUNC('LUT Implementation'!$C$4*(INDEX('LUT Implementation'!$F$9:$F$136,C864)-B864)/D864,0)</f>
        <v>-9</v>
      </c>
      <c r="G864" s="0" t="n">
        <f aca="false">E864+F864</f>
        <v>387</v>
      </c>
      <c r="H864" s="34" t="n">
        <f aca="false">Theory!$D$5/(SIN(RADIANS(Theory!$D$7*360*(('LUT Implementation'!$C$3*B864)/1000000000))))</f>
        <v>387.512227037726</v>
      </c>
      <c r="I864" s="43" t="n">
        <f aca="false">ABS(E864-H864)</f>
        <v>8.48777296227416</v>
      </c>
      <c r="J864" s="43" t="n">
        <f aca="false">ABS(G864-H864)</f>
        <v>0.512227037725836</v>
      </c>
    </row>
    <row r="865" customFormat="false" ht="15" hidden="false" customHeight="false" outlineLevel="0" collapsed="false">
      <c r="B865" s="0" t="n">
        <f aca="false">B864-50</f>
        <v>20900</v>
      </c>
      <c r="C865" s="15" t="n">
        <f aca="false" t="array" ref="C865:C865">MATCH(MIN(ABS('LUT Implementation'!$F$9:$F$136-B865)),ABS('LUT Implementation'!$F$9:$F$136-B865),0)</f>
        <v>4</v>
      </c>
      <c r="D865" s="0" t="n">
        <f aca="false">INDEX('LUT Implementation'!$F$9:$F$136,C865)-INDEX('LUT Implementation'!$F$9:$F$136,C865+1)</f>
        <v>1538</v>
      </c>
      <c r="E865" s="0" t="n">
        <f aca="false">INDEX('LUT Implementation'!$C$9:$C$136,'Error plots'!C865)</f>
        <v>396</v>
      </c>
      <c r="F865" s="0" t="n">
        <f aca="false">TRUNC('LUT Implementation'!$C$4*(INDEX('LUT Implementation'!$F$9:$F$136,C865)-B865)/D865,0)</f>
        <v>-8</v>
      </c>
      <c r="G865" s="0" t="n">
        <f aca="false">E865+F865</f>
        <v>388</v>
      </c>
      <c r="H865" s="34" t="n">
        <f aca="false">Theory!$D$5/(SIN(RADIANS(Theory!$D$7*360*(('LUT Implementation'!$C$3*B865)/1000000000))))</f>
        <v>388.435646910347</v>
      </c>
      <c r="I865" s="43" t="n">
        <f aca="false">ABS(E865-H865)</f>
        <v>7.56435308965314</v>
      </c>
      <c r="J865" s="43" t="n">
        <f aca="false">ABS(G865-H865)</f>
        <v>0.435646910346861</v>
      </c>
    </row>
    <row r="866" customFormat="false" ht="15" hidden="false" customHeight="false" outlineLevel="0" collapsed="false">
      <c r="B866" s="0" t="n">
        <f aca="false">B865-50</f>
        <v>20850</v>
      </c>
      <c r="C866" s="15" t="n">
        <f aca="false" t="array" ref="C866:C866">MATCH(MIN(ABS('LUT Implementation'!$F$9:$F$136-B866)),ABS('LUT Implementation'!$F$9:$F$136-B866),0)</f>
        <v>4</v>
      </c>
      <c r="D866" s="0" t="n">
        <f aca="false">INDEX('LUT Implementation'!$F$9:$F$136,C866)-INDEX('LUT Implementation'!$F$9:$F$136,C866+1)</f>
        <v>1538</v>
      </c>
      <c r="E866" s="0" t="n">
        <f aca="false">INDEX('LUT Implementation'!$C$9:$C$136,'Error plots'!C866)</f>
        <v>396</v>
      </c>
      <c r="F866" s="0" t="n">
        <f aca="false">TRUNC('LUT Implementation'!$C$4*(INDEX('LUT Implementation'!$F$9:$F$136,C866)-B866)/D866,0)</f>
        <v>-7</v>
      </c>
      <c r="G866" s="0" t="n">
        <f aca="false">E866+F866</f>
        <v>389</v>
      </c>
      <c r="H866" s="34" t="n">
        <f aca="false">Theory!$D$5/(SIN(RADIANS(Theory!$D$7*360*(('LUT Implementation'!$C$3*B866)/1000000000))))</f>
        <v>389.363504428505</v>
      </c>
      <c r="I866" s="43" t="n">
        <f aca="false">ABS(E866-H866)</f>
        <v>6.63649557149466</v>
      </c>
      <c r="J866" s="43" t="n">
        <f aca="false">ABS(G866-H866)</f>
        <v>0.363504428505337</v>
      </c>
    </row>
    <row r="867" customFormat="false" ht="15" hidden="false" customHeight="false" outlineLevel="0" collapsed="false">
      <c r="B867" s="0" t="n">
        <f aca="false">B866-50</f>
        <v>20800</v>
      </c>
      <c r="C867" s="15" t="n">
        <f aca="false" t="array" ref="C867:C867">MATCH(MIN(ABS('LUT Implementation'!$F$9:$F$136-B867)),ABS('LUT Implementation'!$F$9:$F$136-B867),0)</f>
        <v>4</v>
      </c>
      <c r="D867" s="0" t="n">
        <f aca="false">INDEX('LUT Implementation'!$F$9:$F$136,C867)-INDEX('LUT Implementation'!$F$9:$F$136,C867+1)</f>
        <v>1538</v>
      </c>
      <c r="E867" s="0" t="n">
        <f aca="false">INDEX('LUT Implementation'!$C$9:$C$136,'Error plots'!C867)</f>
        <v>396</v>
      </c>
      <c r="F867" s="0" t="n">
        <f aca="false">TRUNC('LUT Implementation'!$C$4*(INDEX('LUT Implementation'!$F$9:$F$136,C867)-B867)/D867,0)</f>
        <v>-6</v>
      </c>
      <c r="G867" s="0" t="n">
        <f aca="false">E867+F867</f>
        <v>390</v>
      </c>
      <c r="H867" s="34" t="n">
        <f aca="false">Theory!$D$5/(SIN(RADIANS(Theory!$D$7*360*(('LUT Implementation'!$C$3*B867)/1000000000))))</f>
        <v>390.295831594108</v>
      </c>
      <c r="I867" s="43" t="n">
        <f aca="false">ABS(E867-H867)</f>
        <v>5.70416840589172</v>
      </c>
      <c r="J867" s="43" t="n">
        <f aca="false">ABS(G867-H867)</f>
        <v>0.295831594108279</v>
      </c>
    </row>
    <row r="868" customFormat="false" ht="15" hidden="false" customHeight="false" outlineLevel="0" collapsed="false">
      <c r="B868" s="0" t="n">
        <f aca="false">B867-50</f>
        <v>20750</v>
      </c>
      <c r="C868" s="15" t="n">
        <f aca="false" t="array" ref="C868:C868">MATCH(MIN(ABS('LUT Implementation'!$F$9:$F$136-B868)),ABS('LUT Implementation'!$F$9:$F$136-B868),0)</f>
        <v>4</v>
      </c>
      <c r="D868" s="0" t="n">
        <f aca="false">INDEX('LUT Implementation'!$F$9:$F$136,C868)-INDEX('LUT Implementation'!$F$9:$F$136,C868+1)</f>
        <v>1538</v>
      </c>
      <c r="E868" s="0" t="n">
        <f aca="false">INDEX('LUT Implementation'!$C$9:$C$136,'Error plots'!C868)</f>
        <v>396</v>
      </c>
      <c r="F868" s="0" t="n">
        <f aca="false">TRUNC('LUT Implementation'!$C$4*(INDEX('LUT Implementation'!$F$9:$F$136,C868)-B868)/D868,0)</f>
        <v>-5</v>
      </c>
      <c r="G868" s="0" t="n">
        <f aca="false">E868+F868</f>
        <v>391</v>
      </c>
      <c r="H868" s="34" t="n">
        <f aca="false">Theory!$D$5/(SIN(RADIANS(Theory!$D$7*360*(('LUT Implementation'!$C$3*B868)/1000000000))))</f>
        <v>391.232660717515</v>
      </c>
      <c r="I868" s="43" t="n">
        <f aca="false">ABS(E868-H868)</f>
        <v>4.76733928248456</v>
      </c>
      <c r="J868" s="43" t="n">
        <f aca="false">ABS(G868-H868)</f>
        <v>0.232660717515444</v>
      </c>
    </row>
    <row r="869" customFormat="false" ht="15" hidden="false" customHeight="false" outlineLevel="0" collapsed="false">
      <c r="B869" s="0" t="n">
        <f aca="false">B868-50</f>
        <v>20700</v>
      </c>
      <c r="C869" s="15" t="n">
        <f aca="false" t="array" ref="C869:C869">MATCH(MIN(ABS('LUT Implementation'!$F$9:$F$136-B869)),ABS('LUT Implementation'!$F$9:$F$136-B869),0)</f>
        <v>4</v>
      </c>
      <c r="D869" s="0" t="n">
        <f aca="false">INDEX('LUT Implementation'!$F$9:$F$136,C869)-INDEX('LUT Implementation'!$F$9:$F$136,C869+1)</f>
        <v>1538</v>
      </c>
      <c r="E869" s="0" t="n">
        <f aca="false">INDEX('LUT Implementation'!$C$9:$C$136,'Error plots'!C869)</f>
        <v>396</v>
      </c>
      <c r="F869" s="0" t="n">
        <f aca="false">TRUNC('LUT Implementation'!$C$4*(INDEX('LUT Implementation'!$F$9:$F$136,C869)-B869)/D869,0)</f>
        <v>-4</v>
      </c>
      <c r="G869" s="0" t="n">
        <f aca="false">E869+F869</f>
        <v>392</v>
      </c>
      <c r="H869" s="34" t="n">
        <f aca="false">Theory!$D$5/(SIN(RADIANS(Theory!$D$7*360*(('LUT Implementation'!$C$3*B869)/1000000000))))</f>
        <v>392.174024421265</v>
      </c>
      <c r="I869" s="43" t="n">
        <f aca="false">ABS(E869-H869)</f>
        <v>3.82597557873498</v>
      </c>
      <c r="J869" s="43" t="n">
        <f aca="false">ABS(G869-H869)</f>
        <v>0.174024421265017</v>
      </c>
    </row>
    <row r="870" customFormat="false" ht="15" hidden="false" customHeight="false" outlineLevel="0" collapsed="false">
      <c r="B870" s="0" t="n">
        <f aca="false">B869-50</f>
        <v>20650</v>
      </c>
      <c r="C870" s="15" t="n">
        <f aca="false" t="array" ref="C870:C870">MATCH(MIN(ABS('LUT Implementation'!$F$9:$F$136-B870)),ABS('LUT Implementation'!$F$9:$F$136-B870),0)</f>
        <v>4</v>
      </c>
      <c r="D870" s="0" t="n">
        <f aca="false">INDEX('LUT Implementation'!$F$9:$F$136,C870)-INDEX('LUT Implementation'!$F$9:$F$136,C870+1)</f>
        <v>1538</v>
      </c>
      <c r="E870" s="0" t="n">
        <f aca="false">INDEX('LUT Implementation'!$C$9:$C$136,'Error plots'!C870)</f>
        <v>396</v>
      </c>
      <c r="F870" s="0" t="n">
        <f aca="false">TRUNC('LUT Implementation'!$C$4*(INDEX('LUT Implementation'!$F$9:$F$136,C870)-B870)/D870,0)</f>
        <v>-3</v>
      </c>
      <c r="G870" s="0" t="n">
        <f aca="false">E870+F870</f>
        <v>393</v>
      </c>
      <c r="H870" s="34" t="n">
        <f aca="false">Theory!$D$5/(SIN(RADIANS(Theory!$D$7*360*(('LUT Implementation'!$C$3*B870)/1000000000))))</f>
        <v>393.119955643852</v>
      </c>
      <c r="I870" s="43" t="n">
        <f aca="false">ABS(E870-H870)</f>
        <v>2.88004435614755</v>
      </c>
      <c r="J870" s="43" t="n">
        <f aca="false">ABS(G870-H870)</f>
        <v>0.11995564385245</v>
      </c>
    </row>
    <row r="871" customFormat="false" ht="15" hidden="false" customHeight="false" outlineLevel="0" collapsed="false">
      <c r="B871" s="0" t="n">
        <f aca="false">B870-50</f>
        <v>20600</v>
      </c>
      <c r="C871" s="15" t="n">
        <f aca="false" t="array" ref="C871:C871">MATCH(MIN(ABS('LUT Implementation'!$F$9:$F$136-B871)),ABS('LUT Implementation'!$F$9:$F$136-B871),0)</f>
        <v>4</v>
      </c>
      <c r="D871" s="0" t="n">
        <f aca="false">INDEX('LUT Implementation'!$F$9:$F$136,C871)-INDEX('LUT Implementation'!$F$9:$F$136,C871+1)</f>
        <v>1538</v>
      </c>
      <c r="E871" s="0" t="n">
        <f aca="false">INDEX('LUT Implementation'!$C$9:$C$136,'Error plots'!C871)</f>
        <v>396</v>
      </c>
      <c r="F871" s="0" t="n">
        <f aca="false">TRUNC('LUT Implementation'!$C$4*(INDEX('LUT Implementation'!$F$9:$F$136,C871)-B871)/D871,0)</f>
        <v>-2</v>
      </c>
      <c r="G871" s="0" t="n">
        <f aca="false">E871+F871</f>
        <v>394</v>
      </c>
      <c r="H871" s="34" t="n">
        <f aca="false">Theory!$D$5/(SIN(RADIANS(Theory!$D$7*360*(('LUT Implementation'!$C$3*B871)/1000000000))))</f>
        <v>394.070487643566</v>
      </c>
      <c r="I871" s="43" t="n">
        <f aca="false">ABS(E871-H871)</f>
        <v>1.92951235643432</v>
      </c>
      <c r="J871" s="43" t="n">
        <f aca="false">ABS(G871-H871)</f>
        <v>0.0704876435656843</v>
      </c>
    </row>
    <row r="872" customFormat="false" ht="15" hidden="false" customHeight="false" outlineLevel="0" collapsed="false">
      <c r="B872" s="0" t="n">
        <f aca="false">B871-50</f>
        <v>20550</v>
      </c>
      <c r="C872" s="15" t="n">
        <f aca="false" t="array" ref="C872:C872">MATCH(MIN(ABS('LUT Implementation'!$F$9:$F$136-B872)),ABS('LUT Implementation'!$F$9:$F$136-B872),0)</f>
        <v>4</v>
      </c>
      <c r="D872" s="0" t="n">
        <f aca="false">INDEX('LUT Implementation'!$F$9:$F$136,C872)-INDEX('LUT Implementation'!$F$9:$F$136,C872+1)</f>
        <v>1538</v>
      </c>
      <c r="E872" s="0" t="n">
        <f aca="false">INDEX('LUT Implementation'!$C$9:$C$136,'Error plots'!C872)</f>
        <v>396</v>
      </c>
      <c r="F872" s="0" t="n">
        <f aca="false">TRUNC('LUT Implementation'!$C$4*(INDEX('LUT Implementation'!$F$9:$F$136,C872)-B872)/D872,0)</f>
        <v>-1</v>
      </c>
      <c r="G872" s="0" t="n">
        <f aca="false">E872+F872</f>
        <v>395</v>
      </c>
      <c r="H872" s="34" t="n">
        <f aca="false">Theory!$D$5/(SIN(RADIANS(Theory!$D$7*360*(('LUT Implementation'!$C$3*B872)/1000000000))))</f>
        <v>395.025654002375</v>
      </c>
      <c r="I872" s="43" t="n">
        <f aca="false">ABS(E872-H872)</f>
        <v>0.974345997625051</v>
      </c>
      <c r="J872" s="43" t="n">
        <f aca="false">ABS(G872-H872)</f>
        <v>0.0256540023749494</v>
      </c>
    </row>
    <row r="873" customFormat="false" ht="15" hidden="false" customHeight="false" outlineLevel="0" collapsed="false">
      <c r="B873" s="0" t="n">
        <f aca="false">B872-50</f>
        <v>20500</v>
      </c>
      <c r="C873" s="15" t="n">
        <f aca="false" t="array" ref="C873:C873">MATCH(MIN(ABS('LUT Implementation'!$F$9:$F$136-B873)),ABS('LUT Implementation'!$F$9:$F$136-B873),0)</f>
        <v>4</v>
      </c>
      <c r="D873" s="0" t="n">
        <f aca="false">INDEX('LUT Implementation'!$F$9:$F$136,C873)-INDEX('LUT Implementation'!$F$9:$F$136,C873+1)</f>
        <v>1538</v>
      </c>
      <c r="E873" s="0" t="n">
        <f aca="false">INDEX('LUT Implementation'!$C$9:$C$136,'Error plots'!C873)</f>
        <v>396</v>
      </c>
      <c r="F873" s="0" t="n">
        <f aca="false">TRUNC('LUT Implementation'!$C$4*(INDEX('LUT Implementation'!$F$9:$F$136,C873)-B873)/D873,0)</f>
        <v>-0</v>
      </c>
      <c r="G873" s="0" t="n">
        <f aca="false">E873+F873</f>
        <v>396</v>
      </c>
      <c r="H873" s="34" t="n">
        <f aca="false">Theory!$D$5/(SIN(RADIANS(Theory!$D$7*360*(('LUT Implementation'!$C$3*B873)/1000000000))))</f>
        <v>395.98548862988</v>
      </c>
      <c r="I873" s="43" t="n">
        <f aca="false">ABS(E873-H873)</f>
        <v>0.0145113701198625</v>
      </c>
      <c r="J873" s="43" t="n">
        <f aca="false">ABS(G873-H873)</f>
        <v>0.0145113701198625</v>
      </c>
    </row>
    <row r="874" customFormat="false" ht="15" hidden="false" customHeight="false" outlineLevel="0" collapsed="false">
      <c r="B874" s="0" t="n">
        <f aca="false">B873-50</f>
        <v>20450</v>
      </c>
      <c r="C874" s="15" t="n">
        <f aca="false" t="array" ref="C874:C874">MATCH(MIN(ABS('LUT Implementation'!$F$9:$F$136-B874)),ABS('LUT Implementation'!$F$9:$F$136-B874),0)</f>
        <v>4</v>
      </c>
      <c r="D874" s="0" t="n">
        <f aca="false">INDEX('LUT Implementation'!$F$9:$F$136,C874)-INDEX('LUT Implementation'!$F$9:$F$136,C874+1)</f>
        <v>1538</v>
      </c>
      <c r="E874" s="0" t="n">
        <f aca="false">INDEX('LUT Implementation'!$C$9:$C$136,'Error plots'!C874)</f>
        <v>396</v>
      </c>
      <c r="F874" s="0" t="n">
        <f aca="false">TRUNC('LUT Implementation'!$C$4*(INDEX('LUT Implementation'!$F$9:$F$136,C874)-B874)/D874,0)</f>
        <v>1</v>
      </c>
      <c r="G874" s="0" t="n">
        <f aca="false">E874+F874</f>
        <v>397</v>
      </c>
      <c r="H874" s="34" t="n">
        <f aca="false">Theory!$D$5/(SIN(RADIANS(Theory!$D$7*360*(('LUT Implementation'!$C$3*B874)/1000000000))))</f>
        <v>396.950025767317</v>
      </c>
      <c r="I874" s="43" t="n">
        <f aca="false">ABS(E874-H874)</f>
        <v>0.950025767316561</v>
      </c>
      <c r="J874" s="43" t="n">
        <f aca="false">ABS(G874-H874)</f>
        <v>0.0499742326834394</v>
      </c>
    </row>
    <row r="875" customFormat="false" ht="15" hidden="false" customHeight="false" outlineLevel="0" collapsed="false">
      <c r="B875" s="0" t="n">
        <f aca="false">B874-50</f>
        <v>20400</v>
      </c>
      <c r="C875" s="15" t="n">
        <f aca="false" t="array" ref="C875:C875">MATCH(MIN(ABS('LUT Implementation'!$F$9:$F$136-B875)),ABS('LUT Implementation'!$F$9:$F$136-B875),0)</f>
        <v>4</v>
      </c>
      <c r="D875" s="0" t="n">
        <f aca="false">INDEX('LUT Implementation'!$F$9:$F$136,C875)-INDEX('LUT Implementation'!$F$9:$F$136,C875+1)</f>
        <v>1538</v>
      </c>
      <c r="E875" s="0" t="n">
        <f aca="false">INDEX('LUT Implementation'!$C$9:$C$136,'Error plots'!C875)</f>
        <v>396</v>
      </c>
      <c r="F875" s="0" t="n">
        <f aca="false">TRUNC('LUT Implementation'!$C$4*(INDEX('LUT Implementation'!$F$9:$F$136,C875)-B875)/D875,0)</f>
        <v>2</v>
      </c>
      <c r="G875" s="0" t="n">
        <f aca="false">E875+F875</f>
        <v>398</v>
      </c>
      <c r="H875" s="34" t="n">
        <f aca="false">Theory!$D$5/(SIN(RADIANS(Theory!$D$7*360*(('LUT Implementation'!$C$3*B875)/1000000000))))</f>
        <v>397.919299991618</v>
      </c>
      <c r="I875" s="43" t="n">
        <f aca="false">ABS(E875-H875)</f>
        <v>1.91929999161846</v>
      </c>
      <c r="J875" s="43" t="n">
        <f aca="false">ABS(G875-H875)</f>
        <v>0.080700008381541</v>
      </c>
    </row>
    <row r="876" customFormat="false" ht="15" hidden="false" customHeight="false" outlineLevel="0" collapsed="false">
      <c r="B876" s="0" t="n">
        <f aca="false">B875-50</f>
        <v>20350</v>
      </c>
      <c r="C876" s="15" t="n">
        <f aca="false" t="array" ref="C876:C876">MATCH(MIN(ABS('LUT Implementation'!$F$9:$F$136-B876)),ABS('LUT Implementation'!$F$9:$F$136-B876),0)</f>
        <v>4</v>
      </c>
      <c r="D876" s="0" t="n">
        <f aca="false">INDEX('LUT Implementation'!$F$9:$F$136,C876)-INDEX('LUT Implementation'!$F$9:$F$136,C876+1)</f>
        <v>1538</v>
      </c>
      <c r="E876" s="0" t="n">
        <f aca="false">INDEX('LUT Implementation'!$C$9:$C$136,'Error plots'!C876)</f>
        <v>396</v>
      </c>
      <c r="F876" s="0" t="n">
        <f aca="false">TRUNC('LUT Implementation'!$C$4*(INDEX('LUT Implementation'!$F$9:$F$136,C876)-B876)/D876,0)</f>
        <v>3</v>
      </c>
      <c r="G876" s="0" t="n">
        <f aca="false">E876+F876</f>
        <v>399</v>
      </c>
      <c r="H876" s="34" t="n">
        <f aca="false">Theory!$D$5/(SIN(RADIANS(Theory!$D$7*360*(('LUT Implementation'!$C$3*B876)/1000000000))))</f>
        <v>398.893346219544</v>
      </c>
      <c r="I876" s="43" t="n">
        <f aca="false">ABS(E876-H876)</f>
        <v>2.89334621954356</v>
      </c>
      <c r="J876" s="43" t="n">
        <f aca="false">ABS(G876-H876)</f>
        <v>0.10665378045644</v>
      </c>
    </row>
    <row r="877" customFormat="false" ht="15" hidden="false" customHeight="false" outlineLevel="0" collapsed="false">
      <c r="B877" s="0" t="n">
        <f aca="false">B876-50</f>
        <v>20300</v>
      </c>
      <c r="C877" s="15" t="n">
        <f aca="false" t="array" ref="C877:C877">MATCH(MIN(ABS('LUT Implementation'!$F$9:$F$136-B877)),ABS('LUT Implementation'!$F$9:$F$136-B877),0)</f>
        <v>4</v>
      </c>
      <c r="D877" s="0" t="n">
        <f aca="false">INDEX('LUT Implementation'!$F$9:$F$136,C877)-INDEX('LUT Implementation'!$F$9:$F$136,C877+1)</f>
        <v>1538</v>
      </c>
      <c r="E877" s="0" t="n">
        <f aca="false">INDEX('LUT Implementation'!$C$9:$C$136,'Error plots'!C877)</f>
        <v>396</v>
      </c>
      <c r="F877" s="0" t="n">
        <f aca="false">TRUNC('LUT Implementation'!$C$4*(INDEX('LUT Implementation'!$F$9:$F$136,C877)-B877)/D877,0)</f>
        <v>4</v>
      </c>
      <c r="G877" s="0" t="n">
        <f aca="false">E877+F877</f>
        <v>400</v>
      </c>
      <c r="H877" s="34" t="n">
        <f aca="false">Theory!$D$5/(SIN(RADIANS(Theory!$D$7*360*(('LUT Implementation'!$C$3*B877)/1000000000))))</f>
        <v>399.872199711858</v>
      </c>
      <c r="I877" s="43" t="n">
        <f aca="false">ABS(E877-H877)</f>
        <v>3.87219971185772</v>
      </c>
      <c r="J877" s="43" t="n">
        <f aca="false">ABS(G877-H877)</f>
        <v>0.127800288142282</v>
      </c>
    </row>
    <row r="878" customFormat="false" ht="15" hidden="false" customHeight="false" outlineLevel="0" collapsed="false">
      <c r="B878" s="0" t="n">
        <f aca="false">B877-50</f>
        <v>20250</v>
      </c>
      <c r="C878" s="15" t="n">
        <f aca="false" t="array" ref="C878:C878">MATCH(MIN(ABS('LUT Implementation'!$F$9:$F$136-B878)),ABS('LUT Implementation'!$F$9:$F$136-B878),0)</f>
        <v>4</v>
      </c>
      <c r="D878" s="0" t="n">
        <f aca="false">INDEX('LUT Implementation'!$F$9:$F$136,C878)-INDEX('LUT Implementation'!$F$9:$F$136,C878+1)</f>
        <v>1538</v>
      </c>
      <c r="E878" s="0" t="n">
        <f aca="false">INDEX('LUT Implementation'!$C$9:$C$136,'Error plots'!C878)</f>
        <v>396</v>
      </c>
      <c r="F878" s="0" t="n">
        <f aca="false">TRUNC('LUT Implementation'!$C$4*(INDEX('LUT Implementation'!$F$9:$F$136,C878)-B878)/D878,0)</f>
        <v>5</v>
      </c>
      <c r="G878" s="0" t="n">
        <f aca="false">E878+F878</f>
        <v>401</v>
      </c>
      <c r="H878" s="34" t="n">
        <f aca="false">Theory!$D$5/(SIN(RADIANS(Theory!$D$7*360*(('LUT Implementation'!$C$3*B878)/1000000000))))</f>
        <v>400.855896077583</v>
      </c>
      <c r="I878" s="43" t="n">
        <f aca="false">ABS(E878-H878)</f>
        <v>4.85589607758249</v>
      </c>
      <c r="J878" s="43" t="n">
        <f aca="false">ABS(G878-H878)</f>
        <v>0.144103922417514</v>
      </c>
    </row>
    <row r="879" customFormat="false" ht="15" hidden="false" customHeight="false" outlineLevel="0" collapsed="false">
      <c r="B879" s="0" t="n">
        <f aca="false">B878-50</f>
        <v>20200</v>
      </c>
      <c r="C879" s="15" t="n">
        <f aca="false" t="array" ref="C879:C879">MATCH(MIN(ABS('LUT Implementation'!$F$9:$F$136-B879)),ABS('LUT Implementation'!$F$9:$F$136-B879),0)</f>
        <v>4</v>
      </c>
      <c r="D879" s="0" t="n">
        <f aca="false">INDEX('LUT Implementation'!$F$9:$F$136,C879)-INDEX('LUT Implementation'!$F$9:$F$136,C879+1)</f>
        <v>1538</v>
      </c>
      <c r="E879" s="0" t="n">
        <f aca="false">INDEX('LUT Implementation'!$C$9:$C$136,'Error plots'!C879)</f>
        <v>396</v>
      </c>
      <c r="F879" s="0" t="n">
        <f aca="false">TRUNC('LUT Implementation'!$C$4*(INDEX('LUT Implementation'!$F$9:$F$136,C879)-B879)/D879,0)</f>
        <v>6</v>
      </c>
      <c r="G879" s="0" t="n">
        <f aca="false">E879+F879</f>
        <v>402</v>
      </c>
      <c r="H879" s="34" t="n">
        <f aca="false">Theory!$D$5/(SIN(RADIANS(Theory!$D$7*360*(('LUT Implementation'!$C$3*B879)/1000000000))))</f>
        <v>401.844471278304</v>
      </c>
      <c r="I879" s="43" t="n">
        <f aca="false">ABS(E879-H879)</f>
        <v>5.84447127830441</v>
      </c>
      <c r="J879" s="43" t="n">
        <f aca="false">ABS(G879-H879)</f>
        <v>0.155528721695589</v>
      </c>
    </row>
    <row r="880" customFormat="false" ht="15" hidden="false" customHeight="false" outlineLevel="0" collapsed="false">
      <c r="B880" s="0" t="n">
        <f aca="false">B879-50</f>
        <v>20150</v>
      </c>
      <c r="C880" s="15" t="n">
        <f aca="false" t="array" ref="C880:C880">MATCH(MIN(ABS('LUT Implementation'!$F$9:$F$136-B880)),ABS('LUT Implementation'!$F$9:$F$136-B880),0)</f>
        <v>4</v>
      </c>
      <c r="D880" s="0" t="n">
        <f aca="false">INDEX('LUT Implementation'!$F$9:$F$136,C880)-INDEX('LUT Implementation'!$F$9:$F$136,C880+1)</f>
        <v>1538</v>
      </c>
      <c r="E880" s="0" t="n">
        <f aca="false">INDEX('LUT Implementation'!$C$9:$C$136,'Error plots'!C880)</f>
        <v>396</v>
      </c>
      <c r="F880" s="0" t="n">
        <f aca="false">TRUNC('LUT Implementation'!$C$4*(INDEX('LUT Implementation'!$F$9:$F$136,C880)-B880)/D880,0)</f>
        <v>7</v>
      </c>
      <c r="G880" s="0" t="n">
        <f aca="false">E880+F880</f>
        <v>403</v>
      </c>
      <c r="H880" s="34" t="n">
        <f aca="false">Theory!$D$5/(SIN(RADIANS(Theory!$D$7*360*(('LUT Implementation'!$C$3*B880)/1000000000))))</f>
        <v>402.83796163255</v>
      </c>
      <c r="I880" s="43" t="n">
        <f aca="false">ABS(E880-H880)</f>
        <v>6.83796163255016</v>
      </c>
      <c r="J880" s="43" t="n">
        <f aca="false">ABS(G880-H880)</f>
        <v>0.162038367449838</v>
      </c>
    </row>
    <row r="881" customFormat="false" ht="15" hidden="false" customHeight="false" outlineLevel="0" collapsed="false">
      <c r="B881" s="0" t="n">
        <f aca="false">B880-50</f>
        <v>20100</v>
      </c>
      <c r="C881" s="15" t="n">
        <f aca="false" t="array" ref="C881:C881">MATCH(MIN(ABS('LUT Implementation'!$F$9:$F$136-B881)),ABS('LUT Implementation'!$F$9:$F$136-B881),0)</f>
        <v>4</v>
      </c>
      <c r="D881" s="0" t="n">
        <f aca="false">INDEX('LUT Implementation'!$F$9:$F$136,C881)-INDEX('LUT Implementation'!$F$9:$F$136,C881+1)</f>
        <v>1538</v>
      </c>
      <c r="E881" s="0" t="n">
        <f aca="false">INDEX('LUT Implementation'!$C$9:$C$136,'Error plots'!C881)</f>
        <v>396</v>
      </c>
      <c r="F881" s="0" t="n">
        <f aca="false">TRUNC('LUT Implementation'!$C$4*(INDEX('LUT Implementation'!$F$9:$F$136,C881)-B881)/D881,0)</f>
        <v>8</v>
      </c>
      <c r="G881" s="0" t="n">
        <f aca="false">E881+F881</f>
        <v>404</v>
      </c>
      <c r="H881" s="34" t="n">
        <f aca="false">Theory!$D$5/(SIN(RADIANS(Theory!$D$7*360*(('LUT Implementation'!$C$3*B881)/1000000000))))</f>
        <v>403.836403820225</v>
      </c>
      <c r="I881" s="43" t="n">
        <f aca="false">ABS(E881-H881)</f>
        <v>7.83640382022514</v>
      </c>
      <c r="J881" s="43" t="n">
        <f aca="false">ABS(G881-H881)</f>
        <v>0.163596179774856</v>
      </c>
    </row>
    <row r="882" customFormat="false" ht="15" hidden="false" customHeight="false" outlineLevel="0" collapsed="false">
      <c r="B882" s="0" t="n">
        <f aca="false">B881-50</f>
        <v>20050</v>
      </c>
      <c r="C882" s="15" t="n">
        <f aca="false" t="array" ref="C882:C882">MATCH(MIN(ABS('LUT Implementation'!$F$9:$F$136-B882)),ABS('LUT Implementation'!$F$9:$F$136-B882),0)</f>
        <v>4</v>
      </c>
      <c r="D882" s="0" t="n">
        <f aca="false">INDEX('LUT Implementation'!$F$9:$F$136,C882)-INDEX('LUT Implementation'!$F$9:$F$136,C882+1)</f>
        <v>1538</v>
      </c>
      <c r="E882" s="0" t="n">
        <f aca="false">INDEX('LUT Implementation'!$C$9:$C$136,'Error plots'!C882)</f>
        <v>396</v>
      </c>
      <c r="F882" s="0" t="n">
        <f aca="false">TRUNC('LUT Implementation'!$C$4*(INDEX('LUT Implementation'!$F$9:$F$136,C882)-B882)/D882,0)</f>
        <v>9</v>
      </c>
      <c r="G882" s="0" t="n">
        <f aca="false">E882+F882</f>
        <v>405</v>
      </c>
      <c r="H882" s="34" t="n">
        <f aca="false">Theory!$D$5/(SIN(RADIANS(Theory!$D$7*360*(('LUT Implementation'!$C$3*B882)/1000000000))))</f>
        <v>404.839834887121</v>
      </c>
      <c r="I882" s="43" t="n">
        <f aca="false">ABS(E882-H882)</f>
        <v>8.8398348871205</v>
      </c>
      <c r="J882" s="43" t="n">
        <f aca="false">ABS(G882-H882)</f>
        <v>0.160165112879497</v>
      </c>
    </row>
    <row r="883" customFormat="false" ht="15" hidden="false" customHeight="false" outlineLevel="0" collapsed="false">
      <c r="B883" s="0" t="n">
        <f aca="false">B882-50</f>
        <v>20000</v>
      </c>
      <c r="C883" s="15" t="n">
        <f aca="false" t="array" ref="C883:C883">MATCH(MIN(ABS('LUT Implementation'!$F$9:$F$136-B883)),ABS('LUT Implementation'!$F$9:$F$136-B883),0)</f>
        <v>4</v>
      </c>
      <c r="D883" s="0" t="n">
        <f aca="false">INDEX('LUT Implementation'!$F$9:$F$136,C883)-INDEX('LUT Implementation'!$F$9:$F$136,C883+1)</f>
        <v>1538</v>
      </c>
      <c r="E883" s="0" t="n">
        <f aca="false">INDEX('LUT Implementation'!$C$9:$C$136,'Error plots'!C883)</f>
        <v>396</v>
      </c>
      <c r="F883" s="0" t="n">
        <f aca="false">TRUNC('LUT Implementation'!$C$4*(INDEX('LUT Implementation'!$F$9:$F$136,C883)-B883)/D883,0)</f>
        <v>10</v>
      </c>
      <c r="G883" s="0" t="n">
        <f aca="false">E883+F883</f>
        <v>406</v>
      </c>
      <c r="H883" s="34" t="n">
        <f aca="false">Theory!$D$5/(SIN(RADIANS(Theory!$D$7*360*(('LUT Implementation'!$C$3*B883)/1000000000))))</f>
        <v>405.848292249486</v>
      </c>
      <c r="I883" s="43" t="n">
        <f aca="false">ABS(E883-H883)</f>
        <v>9.84829224948561</v>
      </c>
      <c r="J883" s="43" t="n">
        <f aca="false">ABS(G883-H883)</f>
        <v>0.15170775051439</v>
      </c>
    </row>
    <row r="884" customFormat="false" ht="15" hidden="false" customHeight="false" outlineLevel="0" collapsed="false">
      <c r="B884" s="0" t="n">
        <f aca="false">B883-50</f>
        <v>19950</v>
      </c>
      <c r="C884" s="15" t="n">
        <f aca="false" t="array" ref="C884:C884">MATCH(MIN(ABS('LUT Implementation'!$F$9:$F$136-B884)),ABS('LUT Implementation'!$F$9:$F$136-B884),0)</f>
        <v>4</v>
      </c>
      <c r="D884" s="0" t="n">
        <f aca="false">INDEX('LUT Implementation'!$F$9:$F$136,C884)-INDEX('LUT Implementation'!$F$9:$F$136,C884+1)</f>
        <v>1538</v>
      </c>
      <c r="E884" s="0" t="n">
        <f aca="false">INDEX('LUT Implementation'!$C$9:$C$136,'Error plots'!C884)</f>
        <v>396</v>
      </c>
      <c r="F884" s="0" t="n">
        <f aca="false">TRUNC('LUT Implementation'!$C$4*(INDEX('LUT Implementation'!$F$9:$F$136,C884)-B884)/D884,0)</f>
        <v>11</v>
      </c>
      <c r="G884" s="0" t="n">
        <f aca="false">E884+F884</f>
        <v>407</v>
      </c>
      <c r="H884" s="34" t="n">
        <f aca="false">Theory!$D$5/(SIN(RADIANS(Theory!$D$7*360*(('LUT Implementation'!$C$3*B884)/1000000000))))</f>
        <v>406.861813698672</v>
      </c>
      <c r="I884" s="43" t="n">
        <f aca="false">ABS(E884-H884)</f>
        <v>10.8618136986715</v>
      </c>
      <c r="J884" s="43" t="n">
        <f aca="false">ABS(G884-H884)</f>
        <v>0.13818630132846</v>
      </c>
    </row>
    <row r="885" customFormat="false" ht="15" hidden="false" customHeight="false" outlineLevel="0" collapsed="false">
      <c r="B885" s="0" t="n">
        <f aca="false">B884-50</f>
        <v>19900</v>
      </c>
      <c r="C885" s="15" t="n">
        <f aca="false" t="array" ref="C885:C885">MATCH(MIN(ABS('LUT Implementation'!$F$9:$F$136-B885)),ABS('LUT Implementation'!$F$9:$F$136-B885),0)</f>
        <v>4</v>
      </c>
      <c r="D885" s="0" t="n">
        <f aca="false">INDEX('LUT Implementation'!$F$9:$F$136,C885)-INDEX('LUT Implementation'!$F$9:$F$136,C885+1)</f>
        <v>1538</v>
      </c>
      <c r="E885" s="0" t="n">
        <f aca="false">INDEX('LUT Implementation'!$C$9:$C$136,'Error plots'!C885)</f>
        <v>396</v>
      </c>
      <c r="F885" s="0" t="n">
        <f aca="false">TRUNC('LUT Implementation'!$C$4*(INDEX('LUT Implementation'!$F$9:$F$136,C885)-B885)/D885,0)</f>
        <v>12</v>
      </c>
      <c r="G885" s="0" t="n">
        <f aca="false">E885+F885</f>
        <v>408</v>
      </c>
      <c r="H885" s="34" t="n">
        <f aca="false">Theory!$D$5/(SIN(RADIANS(Theory!$D$7*360*(('LUT Implementation'!$C$3*B885)/1000000000))))</f>
        <v>407.880437405842</v>
      </c>
      <c r="I885" s="43" t="n">
        <f aca="false">ABS(E885-H885)</f>
        <v>11.8804374058423</v>
      </c>
      <c r="J885" s="43" t="n">
        <f aca="false">ABS(G885-H885)</f>
        <v>0.119562594157685</v>
      </c>
    </row>
    <row r="886" customFormat="false" ht="15" hidden="false" customHeight="false" outlineLevel="0" collapsed="false">
      <c r="B886" s="0" t="n">
        <f aca="false">B885-50</f>
        <v>19850</v>
      </c>
      <c r="C886" s="15" t="n">
        <f aca="false" t="array" ref="C886:C886">MATCH(MIN(ABS('LUT Implementation'!$F$9:$F$136-B886)),ABS('LUT Implementation'!$F$9:$F$136-B886),0)</f>
        <v>4</v>
      </c>
      <c r="D886" s="0" t="n">
        <f aca="false">INDEX('LUT Implementation'!$F$9:$F$136,C886)-INDEX('LUT Implementation'!$F$9:$F$136,C886+1)</f>
        <v>1538</v>
      </c>
      <c r="E886" s="0" t="n">
        <f aca="false">INDEX('LUT Implementation'!$C$9:$C$136,'Error plots'!C886)</f>
        <v>396</v>
      </c>
      <c r="F886" s="0" t="n">
        <f aca="false">TRUNC('LUT Implementation'!$C$4*(INDEX('LUT Implementation'!$F$9:$F$136,C886)-B886)/D886,0)</f>
        <v>13</v>
      </c>
      <c r="G886" s="0" t="n">
        <f aca="false">E886+F886</f>
        <v>409</v>
      </c>
      <c r="H886" s="34" t="n">
        <f aca="false">Theory!$D$5/(SIN(RADIANS(Theory!$D$7*360*(('LUT Implementation'!$C$3*B886)/1000000000))))</f>
        <v>408.904201926759</v>
      </c>
      <c r="I886" s="43" t="n">
        <f aca="false">ABS(E886-H886)</f>
        <v>12.9042019267593</v>
      </c>
      <c r="J886" s="43" t="n">
        <f aca="false">ABS(G886-H886)</f>
        <v>0.0957980732407009</v>
      </c>
    </row>
    <row r="887" customFormat="false" ht="15" hidden="false" customHeight="false" outlineLevel="0" collapsed="false">
      <c r="B887" s="0" t="n">
        <f aca="false">B886-50</f>
        <v>19800</v>
      </c>
      <c r="C887" s="15" t="n">
        <f aca="false" t="array" ref="C887:C887">MATCH(MIN(ABS('LUT Implementation'!$F$9:$F$136-B887)),ABS('LUT Implementation'!$F$9:$F$136-B887),0)</f>
        <v>4</v>
      </c>
      <c r="D887" s="0" t="n">
        <f aca="false">INDEX('LUT Implementation'!$F$9:$F$136,C887)-INDEX('LUT Implementation'!$F$9:$F$136,C887+1)</f>
        <v>1538</v>
      </c>
      <c r="E887" s="0" t="n">
        <f aca="false">INDEX('LUT Implementation'!$C$9:$C$136,'Error plots'!C887)</f>
        <v>396</v>
      </c>
      <c r="F887" s="0" t="n">
        <f aca="false">TRUNC('LUT Implementation'!$C$4*(INDEX('LUT Implementation'!$F$9:$F$136,C887)-B887)/D887,0)</f>
        <v>14</v>
      </c>
      <c r="G887" s="0" t="n">
        <f aca="false">E887+F887</f>
        <v>410</v>
      </c>
      <c r="H887" s="34" t="n">
        <f aca="false">Theory!$D$5/(SIN(RADIANS(Theory!$D$7*360*(('LUT Implementation'!$C$3*B887)/1000000000))))</f>
        <v>409.933146206637</v>
      </c>
      <c r="I887" s="43" t="n">
        <f aca="false">ABS(E887-H887)</f>
        <v>13.9331462066365</v>
      </c>
      <c r="J887" s="43" t="n">
        <f aca="false">ABS(G887-H887)</f>
        <v>0.0668537933634639</v>
      </c>
    </row>
    <row r="888" customFormat="false" ht="15" hidden="false" customHeight="false" outlineLevel="0" collapsed="false">
      <c r="B888" s="0" t="n">
        <f aca="false">B887-50</f>
        <v>19750</v>
      </c>
      <c r="C888" s="15" t="n">
        <f aca="false" t="array" ref="C888:C888">MATCH(MIN(ABS('LUT Implementation'!$F$9:$F$136-B888)),ABS('LUT Implementation'!$F$9:$F$136-B888),0)</f>
        <v>4</v>
      </c>
      <c r="D888" s="0" t="n">
        <f aca="false">INDEX('LUT Implementation'!$F$9:$F$136,C888)-INDEX('LUT Implementation'!$F$9:$F$136,C888+1)</f>
        <v>1538</v>
      </c>
      <c r="E888" s="0" t="n">
        <f aca="false">INDEX('LUT Implementation'!$C$9:$C$136,'Error plots'!C888)</f>
        <v>396</v>
      </c>
      <c r="F888" s="0" t="n">
        <f aca="false">TRUNC('LUT Implementation'!$C$4*(INDEX('LUT Implementation'!$F$9:$F$136,C888)-B888)/D888,0)</f>
        <v>15</v>
      </c>
      <c r="G888" s="0" t="n">
        <f aca="false">E888+F888</f>
        <v>411</v>
      </c>
      <c r="H888" s="34" t="n">
        <f aca="false">Theory!$D$5/(SIN(RADIANS(Theory!$D$7*360*(('LUT Implementation'!$C$3*B888)/1000000000))))</f>
        <v>410.967309585071</v>
      </c>
      <c r="I888" s="43" t="n">
        <f aca="false">ABS(E888-H888)</f>
        <v>14.9673095850712</v>
      </c>
      <c r="J888" s="43" t="n">
        <f aca="false">ABS(G888-H888)</f>
        <v>0.0326904149288225</v>
      </c>
    </row>
    <row r="889" customFormat="false" ht="15" hidden="false" customHeight="false" outlineLevel="0" collapsed="false">
      <c r="B889" s="0" t="n">
        <f aca="false">B888-50</f>
        <v>19700</v>
      </c>
      <c r="C889" s="15" t="n">
        <f aca="false" t="array" ref="C889:C889">MATCH(MIN(ABS('LUT Implementation'!$F$9:$F$136-B889)),ABS('LUT Implementation'!$F$9:$F$136-B889),0)</f>
        <v>5</v>
      </c>
      <c r="D889" s="0" t="n">
        <f aca="false">INDEX('LUT Implementation'!$F$9:$F$136,C889)-INDEX('LUT Implementation'!$F$9:$F$136,C889+1)</f>
        <v>1322</v>
      </c>
      <c r="E889" s="0" t="n">
        <f aca="false">INDEX('LUT Implementation'!$C$9:$C$136,'Error plots'!C889)</f>
        <v>428</v>
      </c>
      <c r="F889" s="0" t="n">
        <f aca="false">TRUNC('LUT Implementation'!$C$4*(INDEX('LUT Implementation'!$F$9:$F$136,C889)-B889)/D889,0)</f>
        <v>-17</v>
      </c>
      <c r="G889" s="0" t="n">
        <f aca="false">E889+F889</f>
        <v>411</v>
      </c>
      <c r="H889" s="34" t="n">
        <f aca="false">Theory!$D$5/(SIN(RADIANS(Theory!$D$7*360*(('LUT Implementation'!$C$3*B889)/1000000000))))</f>
        <v>412.006731801048</v>
      </c>
      <c r="I889" s="43" t="n">
        <f aca="false">ABS(E889-H889)</f>
        <v>15.9932681989521</v>
      </c>
      <c r="J889" s="43" t="n">
        <f aca="false">ABS(G889-H889)</f>
        <v>1.00673180104786</v>
      </c>
    </row>
    <row r="890" customFormat="false" ht="15" hidden="false" customHeight="false" outlineLevel="0" collapsed="false">
      <c r="B890" s="0" t="n">
        <f aca="false">B889-50</f>
        <v>19650</v>
      </c>
      <c r="C890" s="15" t="n">
        <f aca="false" t="array" ref="C890:C890">MATCH(MIN(ABS('LUT Implementation'!$F$9:$F$136-B890)),ABS('LUT Implementation'!$F$9:$F$136-B890),0)</f>
        <v>5</v>
      </c>
      <c r="D890" s="0" t="n">
        <f aca="false">INDEX('LUT Implementation'!$F$9:$F$136,C890)-INDEX('LUT Implementation'!$F$9:$F$136,C890+1)</f>
        <v>1322</v>
      </c>
      <c r="E890" s="0" t="n">
        <f aca="false">INDEX('LUT Implementation'!$C$9:$C$136,'Error plots'!C890)</f>
        <v>428</v>
      </c>
      <c r="F890" s="0" t="n">
        <f aca="false">TRUNC('LUT Implementation'!$C$4*(INDEX('LUT Implementation'!$F$9:$F$136,C890)-B890)/D890,0)</f>
        <v>-16</v>
      </c>
      <c r="G890" s="0" t="n">
        <f aca="false">E890+F890</f>
        <v>412</v>
      </c>
      <c r="H890" s="34" t="n">
        <f aca="false">Theory!$D$5/(SIN(RADIANS(Theory!$D$7*360*(('LUT Implementation'!$C$3*B890)/1000000000))))</f>
        <v>413.05145299802</v>
      </c>
      <c r="I890" s="43" t="n">
        <f aca="false">ABS(E890-H890)</f>
        <v>14.9485470019798</v>
      </c>
      <c r="J890" s="43" t="n">
        <f aca="false">ABS(G890-H890)</f>
        <v>1.05145299802024</v>
      </c>
    </row>
    <row r="891" customFormat="false" ht="15" hidden="false" customHeight="false" outlineLevel="0" collapsed="false">
      <c r="B891" s="0" t="n">
        <f aca="false">B890-50</f>
        <v>19600</v>
      </c>
      <c r="C891" s="15" t="n">
        <f aca="false" t="array" ref="C891:C891">MATCH(MIN(ABS('LUT Implementation'!$F$9:$F$136-B891)),ABS('LUT Implementation'!$F$9:$F$136-B891),0)</f>
        <v>5</v>
      </c>
      <c r="D891" s="0" t="n">
        <f aca="false">INDEX('LUT Implementation'!$F$9:$F$136,C891)-INDEX('LUT Implementation'!$F$9:$F$136,C891+1)</f>
        <v>1322</v>
      </c>
      <c r="E891" s="0" t="n">
        <f aca="false">INDEX('LUT Implementation'!$C$9:$C$136,'Error plots'!C891)</f>
        <v>428</v>
      </c>
      <c r="F891" s="0" t="n">
        <f aca="false">TRUNC('LUT Implementation'!$C$4*(INDEX('LUT Implementation'!$F$9:$F$136,C891)-B891)/D891,0)</f>
        <v>-15</v>
      </c>
      <c r="G891" s="0" t="n">
        <f aca="false">E891+F891</f>
        <v>413</v>
      </c>
      <c r="H891" s="34" t="n">
        <f aca="false">Theory!$D$5/(SIN(RADIANS(Theory!$D$7*360*(('LUT Implementation'!$C$3*B891)/1000000000))))</f>
        <v>414.10151372907</v>
      </c>
      <c r="I891" s="43" t="n">
        <f aca="false">ABS(E891-H891)</f>
        <v>13.8984862709303</v>
      </c>
      <c r="J891" s="43" t="n">
        <f aca="false">ABS(G891-H891)</f>
        <v>1.10151372906972</v>
      </c>
    </row>
    <row r="892" customFormat="false" ht="15" hidden="false" customHeight="false" outlineLevel="0" collapsed="false">
      <c r="B892" s="0" t="n">
        <f aca="false">B891-50</f>
        <v>19550</v>
      </c>
      <c r="C892" s="15" t="n">
        <f aca="false" t="array" ref="C892:C892">MATCH(MIN(ABS('LUT Implementation'!$F$9:$F$136-B892)),ABS('LUT Implementation'!$F$9:$F$136-B892),0)</f>
        <v>5</v>
      </c>
      <c r="D892" s="0" t="n">
        <f aca="false">INDEX('LUT Implementation'!$F$9:$F$136,C892)-INDEX('LUT Implementation'!$F$9:$F$136,C892+1)</f>
        <v>1322</v>
      </c>
      <c r="E892" s="0" t="n">
        <f aca="false">INDEX('LUT Implementation'!$C$9:$C$136,'Error plots'!C892)</f>
        <v>428</v>
      </c>
      <c r="F892" s="0" t="n">
        <f aca="false">TRUNC('LUT Implementation'!$C$4*(INDEX('LUT Implementation'!$F$9:$F$136,C892)-B892)/D892,0)</f>
        <v>-14</v>
      </c>
      <c r="G892" s="0" t="n">
        <f aca="false">E892+F892</f>
        <v>414</v>
      </c>
      <c r="H892" s="34" t="n">
        <f aca="false">Theory!$D$5/(SIN(RADIANS(Theory!$D$7*360*(('LUT Implementation'!$C$3*B892)/1000000000))))</f>
        <v>415.156954962144</v>
      </c>
      <c r="I892" s="43" t="n">
        <f aca="false">ABS(E892-H892)</f>
        <v>12.8430450378559</v>
      </c>
      <c r="J892" s="43" t="n">
        <f aca="false">ABS(G892-H892)</f>
        <v>1.15695496214414</v>
      </c>
    </row>
    <row r="893" customFormat="false" ht="15" hidden="false" customHeight="false" outlineLevel="0" collapsed="false">
      <c r="B893" s="0" t="n">
        <f aca="false">B892-50</f>
        <v>19500</v>
      </c>
      <c r="C893" s="15" t="n">
        <f aca="false" t="array" ref="C893:C893">MATCH(MIN(ABS('LUT Implementation'!$F$9:$F$136-B893)),ABS('LUT Implementation'!$F$9:$F$136-B893),0)</f>
        <v>5</v>
      </c>
      <c r="D893" s="0" t="n">
        <f aca="false">INDEX('LUT Implementation'!$F$9:$F$136,C893)-INDEX('LUT Implementation'!$F$9:$F$136,C893+1)</f>
        <v>1322</v>
      </c>
      <c r="E893" s="0" t="n">
        <f aca="false">INDEX('LUT Implementation'!$C$9:$C$136,'Error plots'!C893)</f>
        <v>428</v>
      </c>
      <c r="F893" s="0" t="n">
        <f aca="false">TRUNC('LUT Implementation'!$C$4*(INDEX('LUT Implementation'!$F$9:$F$136,C893)-B893)/D893,0)</f>
        <v>-13</v>
      </c>
      <c r="G893" s="0" t="n">
        <f aca="false">E893+F893</f>
        <v>415</v>
      </c>
      <c r="H893" s="34" t="n">
        <f aca="false">Theory!$D$5/(SIN(RADIANS(Theory!$D$7*360*(('LUT Implementation'!$C$3*B893)/1000000000))))</f>
        <v>416.217818085376</v>
      </c>
      <c r="I893" s="43" t="n">
        <f aca="false">ABS(E893-H893)</f>
        <v>11.7821819146239</v>
      </c>
      <c r="J893" s="43" t="n">
        <f aca="false">ABS(G893-H893)</f>
        <v>1.21781808537611</v>
      </c>
    </row>
    <row r="894" customFormat="false" ht="15" hidden="false" customHeight="false" outlineLevel="0" collapsed="false">
      <c r="B894" s="0" t="n">
        <f aca="false">B893-50</f>
        <v>19450</v>
      </c>
      <c r="C894" s="15" t="n">
        <f aca="false" t="array" ref="C894:C894">MATCH(MIN(ABS('LUT Implementation'!$F$9:$F$136-B894)),ABS('LUT Implementation'!$F$9:$F$136-B894),0)</f>
        <v>5</v>
      </c>
      <c r="D894" s="0" t="n">
        <f aca="false">INDEX('LUT Implementation'!$F$9:$F$136,C894)-INDEX('LUT Implementation'!$F$9:$F$136,C894+1)</f>
        <v>1322</v>
      </c>
      <c r="E894" s="0" t="n">
        <f aca="false">INDEX('LUT Implementation'!$C$9:$C$136,'Error plots'!C894)</f>
        <v>428</v>
      </c>
      <c r="F894" s="0" t="n">
        <f aca="false">TRUNC('LUT Implementation'!$C$4*(INDEX('LUT Implementation'!$F$9:$F$136,C894)-B894)/D894,0)</f>
        <v>-11</v>
      </c>
      <c r="G894" s="0" t="n">
        <f aca="false">E894+F894</f>
        <v>417</v>
      </c>
      <c r="H894" s="34" t="n">
        <f aca="false">Theory!$D$5/(SIN(RADIANS(Theory!$D$7*360*(('LUT Implementation'!$C$3*B894)/1000000000))))</f>
        <v>417.284144912484</v>
      </c>
      <c r="I894" s="43" t="n">
        <f aca="false">ABS(E894-H894)</f>
        <v>10.7158550875158</v>
      </c>
      <c r="J894" s="43" t="n">
        <f aca="false">ABS(G894-H894)</f>
        <v>0.284144912484237</v>
      </c>
    </row>
    <row r="895" customFormat="false" ht="15" hidden="false" customHeight="false" outlineLevel="0" collapsed="false">
      <c r="B895" s="0" t="n">
        <f aca="false">B894-50</f>
        <v>19400</v>
      </c>
      <c r="C895" s="15" t="n">
        <f aca="false" t="array" ref="C895:C895">MATCH(MIN(ABS('LUT Implementation'!$F$9:$F$136-B895)),ABS('LUT Implementation'!$F$9:$F$136-B895),0)</f>
        <v>5</v>
      </c>
      <c r="D895" s="0" t="n">
        <f aca="false">INDEX('LUT Implementation'!$F$9:$F$136,C895)-INDEX('LUT Implementation'!$F$9:$F$136,C895+1)</f>
        <v>1322</v>
      </c>
      <c r="E895" s="0" t="n">
        <f aca="false">INDEX('LUT Implementation'!$C$9:$C$136,'Error plots'!C895)</f>
        <v>428</v>
      </c>
      <c r="F895" s="0" t="n">
        <f aca="false">TRUNC('LUT Implementation'!$C$4*(INDEX('LUT Implementation'!$F$9:$F$136,C895)-B895)/D895,0)</f>
        <v>-10</v>
      </c>
      <c r="G895" s="0" t="n">
        <f aca="false">E895+F895</f>
        <v>418</v>
      </c>
      <c r="H895" s="34" t="n">
        <f aca="false">Theory!$D$5/(SIN(RADIANS(Theory!$D$7*360*(('LUT Implementation'!$C$3*B895)/1000000000))))</f>
        <v>418.355977688257</v>
      </c>
      <c r="I895" s="43" t="n">
        <f aca="false">ABS(E895-H895)</f>
        <v>9.64402231174302</v>
      </c>
      <c r="J895" s="43" t="n">
        <f aca="false">ABS(G895-H895)</f>
        <v>0.355977688256985</v>
      </c>
    </row>
    <row r="896" customFormat="false" ht="15" hidden="false" customHeight="false" outlineLevel="0" collapsed="false">
      <c r="B896" s="0" t="n">
        <f aca="false">B895-50</f>
        <v>19350</v>
      </c>
      <c r="C896" s="15" t="n">
        <f aca="false" t="array" ref="C896:C896">MATCH(MIN(ABS('LUT Implementation'!$F$9:$F$136-B896)),ABS('LUT Implementation'!$F$9:$F$136-B896),0)</f>
        <v>5</v>
      </c>
      <c r="D896" s="0" t="n">
        <f aca="false">INDEX('LUT Implementation'!$F$9:$F$136,C896)-INDEX('LUT Implementation'!$F$9:$F$136,C896+1)</f>
        <v>1322</v>
      </c>
      <c r="E896" s="0" t="n">
        <f aca="false">INDEX('LUT Implementation'!$C$9:$C$136,'Error plots'!C896)</f>
        <v>428</v>
      </c>
      <c r="F896" s="0" t="n">
        <f aca="false">TRUNC('LUT Implementation'!$C$4*(INDEX('LUT Implementation'!$F$9:$F$136,C896)-B896)/D896,0)</f>
        <v>-9</v>
      </c>
      <c r="G896" s="0" t="n">
        <f aca="false">E896+F896</f>
        <v>419</v>
      </c>
      <c r="H896" s="34" t="n">
        <f aca="false">Theory!$D$5/(SIN(RADIANS(Theory!$D$7*360*(('LUT Implementation'!$C$3*B896)/1000000000))))</f>
        <v>419.433359094123</v>
      </c>
      <c r="I896" s="43" t="n">
        <f aca="false">ABS(E896-H896)</f>
        <v>8.56664090587719</v>
      </c>
      <c r="J896" s="43" t="n">
        <f aca="false">ABS(G896-H896)</f>
        <v>0.433359094122807</v>
      </c>
    </row>
    <row r="897" customFormat="false" ht="15" hidden="false" customHeight="false" outlineLevel="0" collapsed="false">
      <c r="B897" s="0" t="n">
        <f aca="false">B896-50</f>
        <v>19300</v>
      </c>
      <c r="C897" s="15" t="n">
        <f aca="false" t="array" ref="C897:C897">MATCH(MIN(ABS('LUT Implementation'!$F$9:$F$136-B897)),ABS('LUT Implementation'!$F$9:$F$136-B897),0)</f>
        <v>5</v>
      </c>
      <c r="D897" s="0" t="n">
        <f aca="false">INDEX('LUT Implementation'!$F$9:$F$136,C897)-INDEX('LUT Implementation'!$F$9:$F$136,C897+1)</f>
        <v>1322</v>
      </c>
      <c r="E897" s="0" t="n">
        <f aca="false">INDEX('LUT Implementation'!$C$9:$C$136,'Error plots'!C897)</f>
        <v>428</v>
      </c>
      <c r="F897" s="0" t="n">
        <f aca="false">TRUNC('LUT Implementation'!$C$4*(INDEX('LUT Implementation'!$F$9:$F$136,C897)-B897)/D897,0)</f>
        <v>-8</v>
      </c>
      <c r="G897" s="0" t="n">
        <f aca="false">E897+F897</f>
        <v>420</v>
      </c>
      <c r="H897" s="34" t="n">
        <f aca="false">Theory!$D$5/(SIN(RADIANS(Theory!$D$7*360*(('LUT Implementation'!$C$3*B897)/1000000000))))</f>
        <v>420.516332253805</v>
      </c>
      <c r="I897" s="43" t="n">
        <f aca="false">ABS(E897-H897)</f>
        <v>7.48366774619484</v>
      </c>
      <c r="J897" s="43" t="n">
        <f aca="false">ABS(G897-H897)</f>
        <v>0.51633225380516</v>
      </c>
    </row>
    <row r="898" customFormat="false" ht="15" hidden="false" customHeight="false" outlineLevel="0" collapsed="false">
      <c r="B898" s="0" t="n">
        <f aca="false">B897-50</f>
        <v>19250</v>
      </c>
      <c r="C898" s="15" t="n">
        <f aca="false" t="array" ref="C898:C898">MATCH(MIN(ABS('LUT Implementation'!$F$9:$F$136-B898)),ABS('LUT Implementation'!$F$9:$F$136-B898),0)</f>
        <v>5</v>
      </c>
      <c r="D898" s="0" t="n">
        <f aca="false">INDEX('LUT Implementation'!$F$9:$F$136,C898)-INDEX('LUT Implementation'!$F$9:$F$136,C898+1)</f>
        <v>1322</v>
      </c>
      <c r="E898" s="0" t="n">
        <f aca="false">INDEX('LUT Implementation'!$C$9:$C$136,'Error plots'!C898)</f>
        <v>428</v>
      </c>
      <c r="F898" s="0" t="n">
        <f aca="false">TRUNC('LUT Implementation'!$C$4*(INDEX('LUT Implementation'!$F$9:$F$136,C898)-B898)/D898,0)</f>
        <v>-6</v>
      </c>
      <c r="G898" s="0" t="n">
        <f aca="false">E898+F898</f>
        <v>422</v>
      </c>
      <c r="H898" s="34" t="n">
        <f aca="false">Theory!$D$5/(SIN(RADIANS(Theory!$D$7*360*(('LUT Implementation'!$C$3*B898)/1000000000))))</f>
        <v>421.604940739067</v>
      </c>
      <c r="I898" s="43" t="n">
        <f aca="false">ABS(E898-H898)</f>
        <v>6.39505926093267</v>
      </c>
      <c r="J898" s="43" t="n">
        <f aca="false">ABS(G898-H898)</f>
        <v>0.395059260932669</v>
      </c>
    </row>
    <row r="899" customFormat="false" ht="15" hidden="false" customHeight="false" outlineLevel="0" collapsed="false">
      <c r="B899" s="0" t="n">
        <f aca="false">B898-50</f>
        <v>19200</v>
      </c>
      <c r="C899" s="15" t="n">
        <f aca="false" t="array" ref="C899:C899">MATCH(MIN(ABS('LUT Implementation'!$F$9:$F$136-B899)),ABS('LUT Implementation'!$F$9:$F$136-B899),0)</f>
        <v>5</v>
      </c>
      <c r="D899" s="0" t="n">
        <f aca="false">INDEX('LUT Implementation'!$F$9:$F$136,C899)-INDEX('LUT Implementation'!$F$9:$F$136,C899+1)</f>
        <v>1322</v>
      </c>
      <c r="E899" s="0" t="n">
        <f aca="false">INDEX('LUT Implementation'!$C$9:$C$136,'Error plots'!C899)</f>
        <v>428</v>
      </c>
      <c r="F899" s="0" t="n">
        <f aca="false">TRUNC('LUT Implementation'!$C$4*(INDEX('LUT Implementation'!$F$9:$F$136,C899)-B899)/D899,0)</f>
        <v>-5</v>
      </c>
      <c r="G899" s="0" t="n">
        <f aca="false">E899+F899</f>
        <v>423</v>
      </c>
      <c r="H899" s="34" t="n">
        <f aca="false">Theory!$D$5/(SIN(RADIANS(Theory!$D$7*360*(('LUT Implementation'!$C$3*B899)/1000000000))))</f>
        <v>422.699228575546</v>
      </c>
      <c r="I899" s="43" t="n">
        <f aca="false">ABS(E899-H899)</f>
        <v>5.30077142445373</v>
      </c>
      <c r="J899" s="43" t="n">
        <f aca="false">ABS(G899-H899)</f>
        <v>0.300771424453728</v>
      </c>
    </row>
    <row r="900" customFormat="false" ht="15" hidden="false" customHeight="false" outlineLevel="0" collapsed="false">
      <c r="B900" s="0" t="n">
        <f aca="false">B899-50</f>
        <v>19150</v>
      </c>
      <c r="C900" s="15" t="n">
        <f aca="false" t="array" ref="C900:C900">MATCH(MIN(ABS('LUT Implementation'!$F$9:$F$136-B900)),ABS('LUT Implementation'!$F$9:$F$136-B900),0)</f>
        <v>5</v>
      </c>
      <c r="D900" s="0" t="n">
        <f aca="false">INDEX('LUT Implementation'!$F$9:$F$136,C900)-INDEX('LUT Implementation'!$F$9:$F$136,C900+1)</f>
        <v>1322</v>
      </c>
      <c r="E900" s="0" t="n">
        <f aca="false">INDEX('LUT Implementation'!$C$9:$C$136,'Error plots'!C900)</f>
        <v>428</v>
      </c>
      <c r="F900" s="0" t="n">
        <f aca="false">TRUNC('LUT Implementation'!$C$4*(INDEX('LUT Implementation'!$F$9:$F$136,C900)-B900)/D900,0)</f>
        <v>-4</v>
      </c>
      <c r="G900" s="0" t="n">
        <f aca="false">E900+F900</f>
        <v>424</v>
      </c>
      <c r="H900" s="34" t="n">
        <f aca="false">Theory!$D$5/(SIN(RADIANS(Theory!$D$7*360*(('LUT Implementation'!$C$3*B900)/1000000000))))</f>
        <v>423.799240248677</v>
      </c>
      <c r="I900" s="43" t="n">
        <f aca="false">ABS(E900-H900)</f>
        <v>4.20075975132301</v>
      </c>
      <c r="J900" s="43" t="n">
        <f aca="false">ABS(G900-H900)</f>
        <v>0.200759751323005</v>
      </c>
    </row>
    <row r="901" customFormat="false" ht="15" hidden="false" customHeight="false" outlineLevel="0" collapsed="false">
      <c r="B901" s="0" t="n">
        <f aca="false">B900-50</f>
        <v>19100</v>
      </c>
      <c r="C901" s="15" t="n">
        <f aca="false" t="array" ref="C901:C901">MATCH(MIN(ABS('LUT Implementation'!$F$9:$F$136-B901)),ABS('LUT Implementation'!$F$9:$F$136-B901),0)</f>
        <v>5</v>
      </c>
      <c r="D901" s="0" t="n">
        <f aca="false">INDEX('LUT Implementation'!$F$9:$F$136,C901)-INDEX('LUT Implementation'!$F$9:$F$136,C901+1)</f>
        <v>1322</v>
      </c>
      <c r="E901" s="0" t="n">
        <f aca="false">INDEX('LUT Implementation'!$C$9:$C$136,'Error plots'!C901)</f>
        <v>428</v>
      </c>
      <c r="F901" s="0" t="n">
        <f aca="false">TRUNC('LUT Implementation'!$C$4*(INDEX('LUT Implementation'!$F$9:$F$136,C901)-B901)/D901,0)</f>
        <v>-3</v>
      </c>
      <c r="G901" s="0" t="n">
        <f aca="false">E901+F901</f>
        <v>425</v>
      </c>
      <c r="H901" s="34" t="n">
        <f aca="false">Theory!$D$5/(SIN(RADIANS(Theory!$D$7*360*(('LUT Implementation'!$C$3*B901)/1000000000))))</f>
        <v>424.905020709712</v>
      </c>
      <c r="I901" s="43" t="n">
        <f aca="false">ABS(E901-H901)</f>
        <v>3.09497929028794</v>
      </c>
      <c r="J901" s="43" t="n">
        <f aca="false">ABS(G901-H901)</f>
        <v>0.0949792902879381</v>
      </c>
    </row>
    <row r="902" customFormat="false" ht="15" hidden="false" customHeight="false" outlineLevel="0" collapsed="false">
      <c r="B902" s="0" t="n">
        <f aca="false">B901-50</f>
        <v>19050</v>
      </c>
      <c r="C902" s="15" t="n">
        <f aca="false" t="array" ref="C902:C902">MATCH(MIN(ABS('LUT Implementation'!$F$9:$F$136-B902)),ABS('LUT Implementation'!$F$9:$F$136-B902),0)</f>
        <v>5</v>
      </c>
      <c r="D902" s="0" t="n">
        <f aca="false">INDEX('LUT Implementation'!$F$9:$F$136,C902)-INDEX('LUT Implementation'!$F$9:$F$136,C902+1)</f>
        <v>1322</v>
      </c>
      <c r="E902" s="0" t="n">
        <f aca="false">INDEX('LUT Implementation'!$C$9:$C$136,'Error plots'!C902)</f>
        <v>428</v>
      </c>
      <c r="F902" s="0" t="n">
        <f aca="false">TRUNC('LUT Implementation'!$C$4*(INDEX('LUT Implementation'!$F$9:$F$136,C902)-B902)/D902,0)</f>
        <v>-2</v>
      </c>
      <c r="G902" s="0" t="n">
        <f aca="false">E902+F902</f>
        <v>426</v>
      </c>
      <c r="H902" s="34" t="n">
        <f aca="false">Theory!$D$5/(SIN(RADIANS(Theory!$D$7*360*(('LUT Implementation'!$C$3*B902)/1000000000))))</f>
        <v>426.016615381834</v>
      </c>
      <c r="I902" s="43" t="n">
        <f aca="false">ABS(E902-H902)</f>
        <v>1.98338461816604</v>
      </c>
      <c r="J902" s="43" t="n">
        <f aca="false">ABS(G902-H902)</f>
        <v>0.0166153818339581</v>
      </c>
    </row>
    <row r="903" customFormat="false" ht="15" hidden="false" customHeight="false" outlineLevel="0" collapsed="false">
      <c r="B903" s="0" t="n">
        <f aca="false">B902-50</f>
        <v>19000</v>
      </c>
      <c r="C903" s="15" t="n">
        <f aca="false" t="array" ref="C903:C903">MATCH(MIN(ABS('LUT Implementation'!$F$9:$F$136-B903)),ABS('LUT Implementation'!$F$9:$F$136-B903),0)</f>
        <v>5</v>
      </c>
      <c r="D903" s="0" t="n">
        <f aca="false">INDEX('LUT Implementation'!$F$9:$F$136,C903)-INDEX('LUT Implementation'!$F$9:$F$136,C903+1)</f>
        <v>1322</v>
      </c>
      <c r="E903" s="0" t="n">
        <f aca="false">INDEX('LUT Implementation'!$C$9:$C$136,'Error plots'!C903)</f>
        <v>428</v>
      </c>
      <c r="F903" s="0" t="n">
        <f aca="false">TRUNC('LUT Implementation'!$C$4*(INDEX('LUT Implementation'!$F$9:$F$136,C903)-B903)/D903,0)</f>
        <v>-0</v>
      </c>
      <c r="G903" s="0" t="n">
        <f aca="false">E903+F903</f>
        <v>428</v>
      </c>
      <c r="H903" s="34" t="n">
        <f aca="false">Theory!$D$5/(SIN(RADIANS(Theory!$D$7*360*(('LUT Implementation'!$C$3*B903)/1000000000))))</f>
        <v>427.134070166365</v>
      </c>
      <c r="I903" s="43" t="n">
        <f aca="false">ABS(E903-H903)</f>
        <v>0.865929833635221</v>
      </c>
      <c r="J903" s="43" t="n">
        <f aca="false">ABS(G903-H903)</f>
        <v>0.865929833635221</v>
      </c>
    </row>
    <row r="904" customFormat="false" ht="15" hidden="false" customHeight="false" outlineLevel="0" collapsed="false">
      <c r="B904" s="0" t="n">
        <f aca="false">B903-50</f>
        <v>18950</v>
      </c>
      <c r="C904" s="15" t="n">
        <f aca="false" t="array" ref="C904:C904">MATCH(MIN(ABS('LUT Implementation'!$F$9:$F$136-B904)),ABS('LUT Implementation'!$F$9:$F$136-B904),0)</f>
        <v>5</v>
      </c>
      <c r="D904" s="0" t="n">
        <f aca="false">INDEX('LUT Implementation'!$F$9:$F$136,C904)-INDEX('LUT Implementation'!$F$9:$F$136,C904+1)</f>
        <v>1322</v>
      </c>
      <c r="E904" s="0" t="n">
        <f aca="false">INDEX('LUT Implementation'!$C$9:$C$136,'Error plots'!C904)</f>
        <v>428</v>
      </c>
      <c r="F904" s="0" t="n">
        <f aca="false">TRUNC('LUT Implementation'!$C$4*(INDEX('LUT Implementation'!$F$9:$F$136,C904)-B904)/D904,0)</f>
        <v>0</v>
      </c>
      <c r="G904" s="0" t="n">
        <f aca="false">E904+F904</f>
        <v>428</v>
      </c>
      <c r="H904" s="34" t="n">
        <f aca="false">Theory!$D$5/(SIN(RADIANS(Theory!$D$7*360*(('LUT Implementation'!$C$3*B904)/1000000000))))</f>
        <v>428.257431449074</v>
      </c>
      <c r="I904" s="43" t="n">
        <f aca="false">ABS(E904-H904)</f>
        <v>0.25743144907409</v>
      </c>
      <c r="J904" s="43" t="n">
        <f aca="false">ABS(G904-H904)</f>
        <v>0.25743144907409</v>
      </c>
    </row>
    <row r="905" customFormat="false" ht="15" hidden="false" customHeight="false" outlineLevel="0" collapsed="false">
      <c r="B905" s="0" t="n">
        <f aca="false">B904-50</f>
        <v>18900</v>
      </c>
      <c r="C905" s="15" t="n">
        <f aca="false" t="array" ref="C905:C905">MATCH(MIN(ABS('LUT Implementation'!$F$9:$F$136-B905)),ABS('LUT Implementation'!$F$9:$F$136-B905),0)</f>
        <v>5</v>
      </c>
      <c r="D905" s="0" t="n">
        <f aca="false">INDEX('LUT Implementation'!$F$9:$F$136,C905)-INDEX('LUT Implementation'!$F$9:$F$136,C905+1)</f>
        <v>1322</v>
      </c>
      <c r="E905" s="0" t="n">
        <f aca="false">INDEX('LUT Implementation'!$C$9:$C$136,'Error plots'!C905)</f>
        <v>428</v>
      </c>
      <c r="F905" s="0" t="n">
        <f aca="false">TRUNC('LUT Implementation'!$C$4*(INDEX('LUT Implementation'!$F$9:$F$136,C905)-B905)/D905,0)</f>
        <v>1</v>
      </c>
      <c r="G905" s="0" t="n">
        <f aca="false">E905+F905</f>
        <v>429</v>
      </c>
      <c r="H905" s="34" t="n">
        <f aca="false">Theory!$D$5/(SIN(RADIANS(Theory!$D$7*360*(('LUT Implementation'!$C$3*B905)/1000000000))))</f>
        <v>429.386746106587</v>
      </c>
      <c r="I905" s="43" t="n">
        <f aca="false">ABS(E905-H905)</f>
        <v>1.38674610658728</v>
      </c>
      <c r="J905" s="43" t="n">
        <f aca="false">ABS(G905-H905)</f>
        <v>0.386746106587282</v>
      </c>
    </row>
    <row r="906" customFormat="false" ht="15" hidden="false" customHeight="false" outlineLevel="0" collapsed="false">
      <c r="B906" s="0" t="n">
        <f aca="false">B905-50</f>
        <v>18850</v>
      </c>
      <c r="C906" s="15" t="n">
        <f aca="false" t="array" ref="C906:C906">MATCH(MIN(ABS('LUT Implementation'!$F$9:$F$136-B906)),ABS('LUT Implementation'!$F$9:$F$136-B906),0)</f>
        <v>5</v>
      </c>
      <c r="D906" s="0" t="n">
        <f aca="false">INDEX('LUT Implementation'!$F$9:$F$136,C906)-INDEX('LUT Implementation'!$F$9:$F$136,C906+1)</f>
        <v>1322</v>
      </c>
      <c r="E906" s="0" t="n">
        <f aca="false">INDEX('LUT Implementation'!$C$9:$C$136,'Error plots'!C906)</f>
        <v>428</v>
      </c>
      <c r="F906" s="0" t="n">
        <f aca="false">TRUNC('LUT Implementation'!$C$4*(INDEX('LUT Implementation'!$F$9:$F$136,C906)-B906)/D906,0)</f>
        <v>2</v>
      </c>
      <c r="G906" s="0" t="n">
        <f aca="false">E906+F906</f>
        <v>430</v>
      </c>
      <c r="H906" s="34" t="n">
        <f aca="false">Theory!$D$5/(SIN(RADIANS(Theory!$D$7*360*(('LUT Implementation'!$C$3*B906)/1000000000))))</f>
        <v>430.522061512895</v>
      </c>
      <c r="I906" s="43" t="n">
        <f aca="false">ABS(E906-H906)</f>
        <v>2.52206151289545</v>
      </c>
      <c r="J906" s="43" t="n">
        <f aca="false">ABS(G906-H906)</f>
        <v>0.522061512895448</v>
      </c>
    </row>
    <row r="907" customFormat="false" ht="15" hidden="false" customHeight="false" outlineLevel="0" collapsed="false">
      <c r="B907" s="0" t="n">
        <f aca="false">B906-50</f>
        <v>18800</v>
      </c>
      <c r="C907" s="15" t="n">
        <f aca="false" t="array" ref="C907:C907">MATCH(MIN(ABS('LUT Implementation'!$F$9:$F$136-B907)),ABS('LUT Implementation'!$F$9:$F$136-B907),0)</f>
        <v>5</v>
      </c>
      <c r="D907" s="0" t="n">
        <f aca="false">INDEX('LUT Implementation'!$F$9:$F$136,C907)-INDEX('LUT Implementation'!$F$9:$F$136,C907+1)</f>
        <v>1322</v>
      </c>
      <c r="E907" s="0" t="n">
        <f aca="false">INDEX('LUT Implementation'!$C$9:$C$136,'Error plots'!C907)</f>
        <v>428</v>
      </c>
      <c r="F907" s="0" t="n">
        <f aca="false">TRUNC('LUT Implementation'!$C$4*(INDEX('LUT Implementation'!$F$9:$F$136,C907)-B907)/D907,0)</f>
        <v>3</v>
      </c>
      <c r="G907" s="0" t="n">
        <f aca="false">E907+F907</f>
        <v>431</v>
      </c>
      <c r="H907" s="34" t="n">
        <f aca="false">Theory!$D$5/(SIN(RADIANS(Theory!$D$7*360*(('LUT Implementation'!$C$3*B907)/1000000000))))</f>
        <v>431.663425545969</v>
      </c>
      <c r="I907" s="43" t="n">
        <f aca="false">ABS(E907-H907)</f>
        <v>3.66342554596895</v>
      </c>
      <c r="J907" s="43" t="n">
        <f aca="false">ABS(G907-H907)</f>
        <v>0.663425545968948</v>
      </c>
    </row>
    <row r="908" customFormat="false" ht="15" hidden="false" customHeight="false" outlineLevel="0" collapsed="false">
      <c r="B908" s="0" t="n">
        <f aca="false">B907-50</f>
        <v>18750</v>
      </c>
      <c r="C908" s="15" t="n">
        <f aca="false" t="array" ref="C908:C908">MATCH(MIN(ABS('LUT Implementation'!$F$9:$F$136-B908)),ABS('LUT Implementation'!$F$9:$F$136-B908),0)</f>
        <v>5</v>
      </c>
      <c r="D908" s="0" t="n">
        <f aca="false">INDEX('LUT Implementation'!$F$9:$F$136,C908)-INDEX('LUT Implementation'!$F$9:$F$136,C908+1)</f>
        <v>1322</v>
      </c>
      <c r="E908" s="0" t="n">
        <f aca="false">INDEX('LUT Implementation'!$C$9:$C$136,'Error plots'!C908)</f>
        <v>428</v>
      </c>
      <c r="F908" s="0" t="n">
        <f aca="false">TRUNC('LUT Implementation'!$C$4*(INDEX('LUT Implementation'!$F$9:$F$136,C908)-B908)/D908,0)</f>
        <v>5</v>
      </c>
      <c r="G908" s="0" t="n">
        <f aca="false">E908+F908</f>
        <v>433</v>
      </c>
      <c r="H908" s="34" t="n">
        <f aca="false">Theory!$D$5/(SIN(RADIANS(Theory!$D$7*360*(('LUT Implementation'!$C$3*B908)/1000000000))))</f>
        <v>432.810886594478</v>
      </c>
      <c r="I908" s="43" t="n">
        <f aca="false">ABS(E908-H908)</f>
        <v>4.81088659447755</v>
      </c>
      <c r="J908" s="43" t="n">
        <f aca="false">ABS(G908-H908)</f>
        <v>0.189113405522448</v>
      </c>
    </row>
    <row r="909" customFormat="false" ht="15" hidden="false" customHeight="false" outlineLevel="0" collapsed="false">
      <c r="B909" s="0" t="n">
        <f aca="false">B908-50</f>
        <v>18700</v>
      </c>
      <c r="C909" s="15" t="n">
        <f aca="false" t="array" ref="C909:C909">MATCH(MIN(ABS('LUT Implementation'!$F$9:$F$136-B909)),ABS('LUT Implementation'!$F$9:$F$136-B909),0)</f>
        <v>5</v>
      </c>
      <c r="D909" s="0" t="n">
        <f aca="false">INDEX('LUT Implementation'!$F$9:$F$136,C909)-INDEX('LUT Implementation'!$F$9:$F$136,C909+1)</f>
        <v>1322</v>
      </c>
      <c r="E909" s="0" t="n">
        <f aca="false">INDEX('LUT Implementation'!$C$9:$C$136,'Error plots'!C909)</f>
        <v>428</v>
      </c>
      <c r="F909" s="0" t="n">
        <f aca="false">TRUNC('LUT Implementation'!$C$4*(INDEX('LUT Implementation'!$F$9:$F$136,C909)-B909)/D909,0)</f>
        <v>6</v>
      </c>
      <c r="G909" s="0" t="n">
        <f aca="false">E909+F909</f>
        <v>434</v>
      </c>
      <c r="H909" s="34" t="n">
        <f aca="false">Theory!$D$5/(SIN(RADIANS(Theory!$D$7*360*(('LUT Implementation'!$C$3*B909)/1000000000))))</f>
        <v>433.964493564618</v>
      </c>
      <c r="I909" s="43" t="n">
        <f aca="false">ABS(E909-H909)</f>
        <v>5.9644935646179</v>
      </c>
      <c r="J909" s="43" t="n">
        <f aca="false">ABS(G909-H909)</f>
        <v>0.0355064353821035</v>
      </c>
    </row>
    <row r="910" customFormat="false" ht="15" hidden="false" customHeight="false" outlineLevel="0" collapsed="false">
      <c r="B910" s="0" t="n">
        <f aca="false">B909-50</f>
        <v>18650</v>
      </c>
      <c r="C910" s="15" t="n">
        <f aca="false" t="array" ref="C910:C910">MATCH(MIN(ABS('LUT Implementation'!$F$9:$F$136-B910)),ABS('LUT Implementation'!$F$9:$F$136-B910),0)</f>
        <v>5</v>
      </c>
      <c r="D910" s="0" t="n">
        <f aca="false">INDEX('LUT Implementation'!$F$9:$F$136,C910)-INDEX('LUT Implementation'!$F$9:$F$136,C910+1)</f>
        <v>1322</v>
      </c>
      <c r="E910" s="0" t="n">
        <f aca="false">INDEX('LUT Implementation'!$C$9:$C$136,'Error plots'!C910)</f>
        <v>428</v>
      </c>
      <c r="F910" s="0" t="n">
        <f aca="false">TRUNC('LUT Implementation'!$C$4*(INDEX('LUT Implementation'!$F$9:$F$136,C910)-B910)/D910,0)</f>
        <v>7</v>
      </c>
      <c r="G910" s="0" t="n">
        <f aca="false">E910+F910</f>
        <v>435</v>
      </c>
      <c r="H910" s="34" t="n">
        <f aca="false">Theory!$D$5/(SIN(RADIANS(Theory!$D$7*360*(('LUT Implementation'!$C$3*B910)/1000000000))))</f>
        <v>435.124295887051</v>
      </c>
      <c r="I910" s="43" t="n">
        <f aca="false">ABS(E910-H910)</f>
        <v>7.12429588705083</v>
      </c>
      <c r="J910" s="43" t="n">
        <f aca="false">ABS(G910-H910)</f>
        <v>0.124295887050835</v>
      </c>
    </row>
    <row r="911" customFormat="false" ht="15" hidden="false" customHeight="false" outlineLevel="0" collapsed="false">
      <c r="B911" s="0" t="n">
        <f aca="false">B910-50</f>
        <v>18600</v>
      </c>
      <c r="C911" s="15" t="n">
        <f aca="false" t="array" ref="C911:C911">MATCH(MIN(ABS('LUT Implementation'!$F$9:$F$136-B911)),ABS('LUT Implementation'!$F$9:$F$136-B911),0)</f>
        <v>5</v>
      </c>
      <c r="D911" s="0" t="n">
        <f aca="false">INDEX('LUT Implementation'!$F$9:$F$136,C911)-INDEX('LUT Implementation'!$F$9:$F$136,C911+1)</f>
        <v>1322</v>
      </c>
      <c r="E911" s="0" t="n">
        <f aca="false">INDEX('LUT Implementation'!$C$9:$C$136,'Error plots'!C911)</f>
        <v>428</v>
      </c>
      <c r="F911" s="0" t="n">
        <f aca="false">TRUNC('LUT Implementation'!$C$4*(INDEX('LUT Implementation'!$F$9:$F$136,C911)-B911)/D911,0)</f>
        <v>8</v>
      </c>
      <c r="G911" s="0" t="n">
        <f aca="false">E911+F911</f>
        <v>436</v>
      </c>
      <c r="H911" s="34" t="n">
        <f aca="false">Theory!$D$5/(SIN(RADIANS(Theory!$D$7*360*(('LUT Implementation'!$C$3*B911)/1000000000))))</f>
        <v>436.29034352395</v>
      </c>
      <c r="I911" s="43" t="n">
        <f aca="false">ABS(E911-H911)</f>
        <v>8.2903435239503</v>
      </c>
      <c r="J911" s="43" t="n">
        <f aca="false">ABS(G911-H911)</f>
        <v>0.290343523950298</v>
      </c>
    </row>
    <row r="912" customFormat="false" ht="15" hidden="false" customHeight="false" outlineLevel="0" collapsed="false">
      <c r="B912" s="0" t="n">
        <f aca="false">B911-50</f>
        <v>18550</v>
      </c>
      <c r="C912" s="15" t="n">
        <f aca="false" t="array" ref="C912:C912">MATCH(MIN(ABS('LUT Implementation'!$F$9:$F$136-B912)),ABS('LUT Implementation'!$F$9:$F$136-B912),0)</f>
        <v>5</v>
      </c>
      <c r="D912" s="0" t="n">
        <f aca="false">INDEX('LUT Implementation'!$F$9:$F$136,C912)-INDEX('LUT Implementation'!$F$9:$F$136,C912+1)</f>
        <v>1322</v>
      </c>
      <c r="E912" s="0" t="n">
        <f aca="false">INDEX('LUT Implementation'!$C$9:$C$136,'Error plots'!C912)</f>
        <v>428</v>
      </c>
      <c r="F912" s="0" t="n">
        <f aca="false">TRUNC('LUT Implementation'!$C$4*(INDEX('LUT Implementation'!$F$9:$F$136,C912)-B912)/D912,0)</f>
        <v>9</v>
      </c>
      <c r="G912" s="0" t="n">
        <f aca="false">E912+F912</f>
        <v>437</v>
      </c>
      <c r="H912" s="34" t="n">
        <f aca="false">Theory!$D$5/(SIN(RADIANS(Theory!$D$7*360*(('LUT Implementation'!$C$3*B912)/1000000000))))</f>
        <v>437.462686976167</v>
      </c>
      <c r="I912" s="43" t="n">
        <f aca="false">ABS(E912-H912)</f>
        <v>9.46268697616739</v>
      </c>
      <c r="J912" s="43" t="n">
        <f aca="false">ABS(G912-H912)</f>
        <v>0.46268697616739</v>
      </c>
    </row>
    <row r="913" customFormat="false" ht="15" hidden="false" customHeight="false" outlineLevel="0" collapsed="false">
      <c r="B913" s="0" t="n">
        <f aca="false">B912-50</f>
        <v>18500</v>
      </c>
      <c r="C913" s="15" t="n">
        <f aca="false" t="array" ref="C913:C913">MATCH(MIN(ABS('LUT Implementation'!$F$9:$F$136-B913)),ABS('LUT Implementation'!$F$9:$F$136-B913),0)</f>
        <v>5</v>
      </c>
      <c r="D913" s="0" t="n">
        <f aca="false">INDEX('LUT Implementation'!$F$9:$F$136,C913)-INDEX('LUT Implementation'!$F$9:$F$136,C913+1)</f>
        <v>1322</v>
      </c>
      <c r="E913" s="0" t="n">
        <f aca="false">INDEX('LUT Implementation'!$C$9:$C$136,'Error plots'!C913)</f>
        <v>428</v>
      </c>
      <c r="F913" s="0" t="n">
        <f aca="false">TRUNC('LUT Implementation'!$C$4*(INDEX('LUT Implementation'!$F$9:$F$136,C913)-B913)/D913,0)</f>
        <v>11</v>
      </c>
      <c r="G913" s="0" t="n">
        <f aca="false">E913+F913</f>
        <v>439</v>
      </c>
      <c r="H913" s="34" t="n">
        <f aca="false">Theory!$D$5/(SIN(RADIANS(Theory!$D$7*360*(('LUT Implementation'!$C$3*B913)/1000000000))))</f>
        <v>438.641377290509</v>
      </c>
      <c r="I913" s="43" t="n">
        <f aca="false">ABS(E913-H913)</f>
        <v>10.6413772905088</v>
      </c>
      <c r="J913" s="43" t="n">
        <f aca="false">ABS(G913-H913)</f>
        <v>0.358622709491158</v>
      </c>
    </row>
    <row r="914" customFormat="false" ht="15" hidden="false" customHeight="false" outlineLevel="0" collapsed="false">
      <c r="B914" s="0" t="n">
        <f aca="false">B913-50</f>
        <v>18450</v>
      </c>
      <c r="C914" s="15" t="n">
        <f aca="false" t="array" ref="C914:C914">MATCH(MIN(ABS('LUT Implementation'!$F$9:$F$136-B914)),ABS('LUT Implementation'!$F$9:$F$136-B914),0)</f>
        <v>5</v>
      </c>
      <c r="D914" s="0" t="n">
        <f aca="false">INDEX('LUT Implementation'!$F$9:$F$136,C914)-INDEX('LUT Implementation'!$F$9:$F$136,C914+1)</f>
        <v>1322</v>
      </c>
      <c r="E914" s="0" t="n">
        <f aca="false">INDEX('LUT Implementation'!$C$9:$C$136,'Error plots'!C914)</f>
        <v>428</v>
      </c>
      <c r="F914" s="0" t="n">
        <f aca="false">TRUNC('LUT Implementation'!$C$4*(INDEX('LUT Implementation'!$F$9:$F$136,C914)-B914)/D914,0)</f>
        <v>12</v>
      </c>
      <c r="G914" s="0" t="n">
        <f aca="false">E914+F914</f>
        <v>440</v>
      </c>
      <c r="H914" s="34" t="n">
        <f aca="false">Theory!$D$5/(SIN(RADIANS(Theory!$D$7*360*(('LUT Implementation'!$C$3*B914)/1000000000))))</f>
        <v>439.826466067136</v>
      </c>
      <c r="I914" s="43" t="n">
        <f aca="false">ABS(E914-H914)</f>
        <v>11.8264660671355</v>
      </c>
      <c r="J914" s="43" t="n">
        <f aca="false">ABS(G914-H914)</f>
        <v>0.173533932864473</v>
      </c>
    </row>
    <row r="915" customFormat="false" ht="15" hidden="false" customHeight="false" outlineLevel="0" collapsed="false">
      <c r="B915" s="0" t="n">
        <f aca="false">B914-50</f>
        <v>18400</v>
      </c>
      <c r="C915" s="15" t="n">
        <f aca="false" t="array" ref="C915:C915">MATCH(MIN(ABS('LUT Implementation'!$F$9:$F$136-B915)),ABS('LUT Implementation'!$F$9:$F$136-B915),0)</f>
        <v>5</v>
      </c>
      <c r="D915" s="0" t="n">
        <f aca="false">INDEX('LUT Implementation'!$F$9:$F$136,C915)-INDEX('LUT Implementation'!$F$9:$F$136,C915+1)</f>
        <v>1322</v>
      </c>
      <c r="E915" s="0" t="n">
        <f aca="false">INDEX('LUT Implementation'!$C$9:$C$136,'Error plots'!C915)</f>
        <v>428</v>
      </c>
      <c r="F915" s="0" t="n">
        <f aca="false">TRUNC('LUT Implementation'!$C$4*(INDEX('LUT Implementation'!$F$9:$F$136,C915)-B915)/D915,0)</f>
        <v>13</v>
      </c>
      <c r="G915" s="0" t="n">
        <f aca="false">E915+F915</f>
        <v>441</v>
      </c>
      <c r="H915" s="34" t="n">
        <f aca="false">Theory!$D$5/(SIN(RADIANS(Theory!$D$7*360*(('LUT Implementation'!$C$3*B915)/1000000000))))</f>
        <v>441.01800546708</v>
      </c>
      <c r="I915" s="43" t="n">
        <f aca="false">ABS(E915-H915)</f>
        <v>13.0180054670805</v>
      </c>
      <c r="J915" s="43" t="n">
        <f aca="false">ABS(G915-H915)</f>
        <v>0.0180054670804566</v>
      </c>
    </row>
    <row r="916" customFormat="false" ht="15" hidden="false" customHeight="false" outlineLevel="0" collapsed="false">
      <c r="B916" s="0" t="n">
        <f aca="false">B915-50</f>
        <v>18350</v>
      </c>
      <c r="C916" s="15" t="n">
        <f aca="false" t="array" ref="C916:C916">MATCH(MIN(ABS('LUT Implementation'!$F$9:$F$136-B916)),ABS('LUT Implementation'!$F$9:$F$136-B916),0)</f>
        <v>5</v>
      </c>
      <c r="D916" s="0" t="n">
        <f aca="false">INDEX('LUT Implementation'!$F$9:$F$136,C916)-INDEX('LUT Implementation'!$F$9:$F$136,C916+1)</f>
        <v>1322</v>
      </c>
      <c r="E916" s="0" t="n">
        <f aca="false">INDEX('LUT Implementation'!$C$9:$C$136,'Error plots'!C916)</f>
        <v>428</v>
      </c>
      <c r="F916" s="0" t="n">
        <f aca="false">TRUNC('LUT Implementation'!$C$4*(INDEX('LUT Implementation'!$F$9:$F$136,C916)-B916)/D916,0)</f>
        <v>14</v>
      </c>
      <c r="G916" s="0" t="n">
        <f aca="false">E916+F916</f>
        <v>442</v>
      </c>
      <c r="H916" s="34" t="n">
        <f aca="false">Theory!$D$5/(SIN(RADIANS(Theory!$D$7*360*(('LUT Implementation'!$C$3*B916)/1000000000))))</f>
        <v>442.21604821989</v>
      </c>
      <c r="I916" s="43" t="n">
        <f aca="false">ABS(E916-H916)</f>
        <v>14.2160482198902</v>
      </c>
      <c r="J916" s="43" t="n">
        <f aca="false">ABS(G916-H916)</f>
        <v>0.21604821989024</v>
      </c>
    </row>
    <row r="917" customFormat="false" ht="15" hidden="false" customHeight="false" outlineLevel="0" collapsed="false">
      <c r="B917" s="0" t="n">
        <f aca="false">B916-50</f>
        <v>18300</v>
      </c>
      <c r="C917" s="15" t="n">
        <f aca="false" t="array" ref="C917:C917">MATCH(MIN(ABS('LUT Implementation'!$F$9:$F$136-B917)),ABS('LUT Implementation'!$F$9:$F$136-B917),0)</f>
        <v>5</v>
      </c>
      <c r="D917" s="0" t="n">
        <f aca="false">INDEX('LUT Implementation'!$F$9:$F$136,C917)-INDEX('LUT Implementation'!$F$9:$F$136,C917+1)</f>
        <v>1322</v>
      </c>
      <c r="E917" s="0" t="n">
        <f aca="false">INDEX('LUT Implementation'!$C$9:$C$136,'Error plots'!C917)</f>
        <v>428</v>
      </c>
      <c r="F917" s="0" t="n">
        <f aca="false">TRUNC('LUT Implementation'!$C$4*(INDEX('LUT Implementation'!$F$9:$F$136,C917)-B917)/D917,0)</f>
        <v>16</v>
      </c>
      <c r="G917" s="0" t="n">
        <f aca="false">E917+F917</f>
        <v>444</v>
      </c>
      <c r="H917" s="34" t="n">
        <f aca="false">Theory!$D$5/(SIN(RADIANS(Theory!$D$7*360*(('LUT Implementation'!$C$3*B917)/1000000000))))</f>
        <v>443.420647631392</v>
      </c>
      <c r="I917" s="43" t="n">
        <f aca="false">ABS(E917-H917)</f>
        <v>15.4206476313915</v>
      </c>
      <c r="J917" s="43" t="n">
        <f aca="false">ABS(G917-H917)</f>
        <v>0.579352368608454</v>
      </c>
    </row>
    <row r="918" customFormat="false" ht="15" hidden="false" customHeight="false" outlineLevel="0" collapsed="false">
      <c r="B918" s="0" t="n">
        <f aca="false">B917-50</f>
        <v>18250</v>
      </c>
      <c r="C918" s="15" t="n">
        <f aca="false" t="array" ref="C918:C918">MATCH(MIN(ABS('LUT Implementation'!$F$9:$F$136-B918)),ABS('LUT Implementation'!$F$9:$F$136-B918),0)</f>
        <v>6</v>
      </c>
      <c r="D918" s="0" t="n">
        <f aca="false">INDEX('LUT Implementation'!$F$9:$F$136,C918)-INDEX('LUT Implementation'!$F$9:$F$136,C918+1)</f>
        <v>1151</v>
      </c>
      <c r="E918" s="0" t="n">
        <f aca="false">INDEX('LUT Implementation'!$C$9:$C$136,'Error plots'!C918)</f>
        <v>460</v>
      </c>
      <c r="F918" s="0" t="n">
        <f aca="false">TRUNC('LUT Implementation'!$C$4*(INDEX('LUT Implementation'!$F$9:$F$136,C918)-B918)/D918,0)</f>
        <v>-16</v>
      </c>
      <c r="G918" s="0" t="n">
        <f aca="false">E918+F918</f>
        <v>444</v>
      </c>
      <c r="H918" s="34" t="n">
        <f aca="false">Theory!$D$5/(SIN(RADIANS(Theory!$D$7*360*(('LUT Implementation'!$C$3*B918)/1000000000))))</f>
        <v>444.631857591586</v>
      </c>
      <c r="I918" s="43" t="n">
        <f aca="false">ABS(E918-H918)</f>
        <v>15.3681424084145</v>
      </c>
      <c r="J918" s="43" t="n">
        <f aca="false">ABS(G918-H918)</f>
        <v>0.631857591585515</v>
      </c>
    </row>
    <row r="919" customFormat="false" ht="15" hidden="false" customHeight="false" outlineLevel="0" collapsed="false">
      <c r="B919" s="0" t="n">
        <f aca="false">B918-50</f>
        <v>18200</v>
      </c>
      <c r="C919" s="15" t="n">
        <f aca="false" t="array" ref="C919:C919">MATCH(MIN(ABS('LUT Implementation'!$F$9:$F$136-B919)),ABS('LUT Implementation'!$F$9:$F$136-B919),0)</f>
        <v>6</v>
      </c>
      <c r="D919" s="0" t="n">
        <f aca="false">INDEX('LUT Implementation'!$F$9:$F$136,C919)-INDEX('LUT Implementation'!$F$9:$F$136,C919+1)</f>
        <v>1151</v>
      </c>
      <c r="E919" s="0" t="n">
        <f aca="false">INDEX('LUT Implementation'!$C$9:$C$136,'Error plots'!C919)</f>
        <v>460</v>
      </c>
      <c r="F919" s="0" t="n">
        <f aca="false">TRUNC('LUT Implementation'!$C$4*(INDEX('LUT Implementation'!$F$9:$F$136,C919)-B919)/D919,0)</f>
        <v>-15</v>
      </c>
      <c r="G919" s="0" t="n">
        <f aca="false">E919+F919</f>
        <v>445</v>
      </c>
      <c r="H919" s="34" t="n">
        <f aca="false">Theory!$D$5/(SIN(RADIANS(Theory!$D$7*360*(('LUT Implementation'!$C$3*B919)/1000000000))))</f>
        <v>445.849732582672</v>
      </c>
      <c r="I919" s="43" t="n">
        <f aca="false">ABS(E919-H919)</f>
        <v>14.150267417328</v>
      </c>
      <c r="J919" s="43" t="n">
        <f aca="false">ABS(G919-H919)</f>
        <v>0.849732582672004</v>
      </c>
    </row>
    <row r="920" customFormat="false" ht="15" hidden="false" customHeight="false" outlineLevel="0" collapsed="false">
      <c r="B920" s="0" t="n">
        <f aca="false">B919-50</f>
        <v>18150</v>
      </c>
      <c r="C920" s="15" t="n">
        <f aca="false" t="array" ref="C920:C920">MATCH(MIN(ABS('LUT Implementation'!$F$9:$F$136-B920)),ABS('LUT Implementation'!$F$9:$F$136-B920),0)</f>
        <v>6</v>
      </c>
      <c r="D920" s="0" t="n">
        <f aca="false">INDEX('LUT Implementation'!$F$9:$F$136,C920)-INDEX('LUT Implementation'!$F$9:$F$136,C920+1)</f>
        <v>1151</v>
      </c>
      <c r="E920" s="0" t="n">
        <f aca="false">INDEX('LUT Implementation'!$C$9:$C$136,'Error plots'!C920)</f>
        <v>460</v>
      </c>
      <c r="F920" s="0" t="n">
        <f aca="false">TRUNC('LUT Implementation'!$C$4*(INDEX('LUT Implementation'!$F$9:$F$136,C920)-B920)/D920,0)</f>
        <v>-14</v>
      </c>
      <c r="G920" s="0" t="n">
        <f aca="false">E920+F920</f>
        <v>446</v>
      </c>
      <c r="H920" s="34" t="n">
        <f aca="false">Theory!$D$5/(SIN(RADIANS(Theory!$D$7*360*(('LUT Implementation'!$C$3*B920)/1000000000))))</f>
        <v>447.074327687207</v>
      </c>
      <c r="I920" s="43" t="n">
        <f aca="false">ABS(E920-H920)</f>
        <v>12.9256723127932</v>
      </c>
      <c r="J920" s="43" t="n">
        <f aca="false">ABS(G920-H920)</f>
        <v>1.07432768720679</v>
      </c>
    </row>
    <row r="921" customFormat="false" ht="15" hidden="false" customHeight="false" outlineLevel="0" collapsed="false">
      <c r="B921" s="0" t="n">
        <f aca="false">B920-50</f>
        <v>18100</v>
      </c>
      <c r="C921" s="15" t="n">
        <f aca="false" t="array" ref="C921:C921">MATCH(MIN(ABS('LUT Implementation'!$F$9:$F$136-B921)),ABS('LUT Implementation'!$F$9:$F$136-B921),0)</f>
        <v>6</v>
      </c>
      <c r="D921" s="0" t="n">
        <f aca="false">INDEX('LUT Implementation'!$F$9:$F$136,C921)-INDEX('LUT Implementation'!$F$9:$F$136,C921+1)</f>
        <v>1151</v>
      </c>
      <c r="E921" s="0" t="n">
        <f aca="false">INDEX('LUT Implementation'!$C$9:$C$136,'Error plots'!C921)</f>
        <v>460</v>
      </c>
      <c r="F921" s="0" t="n">
        <f aca="false">TRUNC('LUT Implementation'!$C$4*(INDEX('LUT Implementation'!$F$9:$F$136,C921)-B921)/D921,0)</f>
        <v>-12</v>
      </c>
      <c r="G921" s="0" t="n">
        <f aca="false">E921+F921</f>
        <v>448</v>
      </c>
      <c r="H921" s="34" t="n">
        <f aca="false">Theory!$D$5/(SIN(RADIANS(Theory!$D$7*360*(('LUT Implementation'!$C$3*B921)/1000000000))))</f>
        <v>448.305698596394</v>
      </c>
      <c r="I921" s="43" t="n">
        <f aca="false">ABS(E921-H921)</f>
        <v>11.6943014036065</v>
      </c>
      <c r="J921" s="43" t="n">
        <f aca="false">ABS(G921-H921)</f>
        <v>0.305698596393484</v>
      </c>
    </row>
    <row r="922" customFormat="false" ht="15" hidden="false" customHeight="false" outlineLevel="0" collapsed="false">
      <c r="B922" s="0" t="n">
        <f aca="false">B921-50</f>
        <v>18050</v>
      </c>
      <c r="C922" s="15" t="n">
        <f aca="false" t="array" ref="C922:C922">MATCH(MIN(ABS('LUT Implementation'!$F$9:$F$136-B922)),ABS('LUT Implementation'!$F$9:$F$136-B922),0)</f>
        <v>6</v>
      </c>
      <c r="D922" s="0" t="n">
        <f aca="false">INDEX('LUT Implementation'!$F$9:$F$136,C922)-INDEX('LUT Implementation'!$F$9:$F$136,C922+1)</f>
        <v>1151</v>
      </c>
      <c r="E922" s="0" t="n">
        <f aca="false">INDEX('LUT Implementation'!$C$9:$C$136,'Error plots'!C922)</f>
        <v>460</v>
      </c>
      <c r="F922" s="0" t="n">
        <f aca="false">TRUNC('LUT Implementation'!$C$4*(INDEX('LUT Implementation'!$F$9:$F$136,C922)-B922)/D922,0)</f>
        <v>-11</v>
      </c>
      <c r="G922" s="0" t="n">
        <f aca="false">E922+F922</f>
        <v>449</v>
      </c>
      <c r="H922" s="34" t="n">
        <f aca="false">Theory!$D$5/(SIN(RADIANS(Theory!$D$7*360*(('LUT Implementation'!$C$3*B922)/1000000000))))</f>
        <v>449.543901618514</v>
      </c>
      <c r="I922" s="43" t="n">
        <f aca="false">ABS(E922-H922)</f>
        <v>10.4560983814864</v>
      </c>
      <c r="J922" s="43" t="n">
        <f aca="false">ABS(G922-H922)</f>
        <v>0.543901618513644</v>
      </c>
    </row>
    <row r="923" customFormat="false" ht="15" hidden="false" customHeight="false" outlineLevel="0" collapsed="false">
      <c r="B923" s="0" t="n">
        <f aca="false">B922-50</f>
        <v>18000</v>
      </c>
      <c r="C923" s="15" t="n">
        <f aca="false" t="array" ref="C923:C923">MATCH(MIN(ABS('LUT Implementation'!$F$9:$F$136-B923)),ABS('LUT Implementation'!$F$9:$F$136-B923),0)</f>
        <v>6</v>
      </c>
      <c r="D923" s="0" t="n">
        <f aca="false">INDEX('LUT Implementation'!$F$9:$F$136,C923)-INDEX('LUT Implementation'!$F$9:$F$136,C923+1)</f>
        <v>1151</v>
      </c>
      <c r="E923" s="0" t="n">
        <f aca="false">INDEX('LUT Implementation'!$C$9:$C$136,'Error plots'!C923)</f>
        <v>460</v>
      </c>
      <c r="F923" s="0" t="n">
        <f aca="false">TRUNC('LUT Implementation'!$C$4*(INDEX('LUT Implementation'!$F$9:$F$136,C923)-B923)/D923,0)</f>
        <v>-10</v>
      </c>
      <c r="G923" s="0" t="n">
        <f aca="false">E923+F923</f>
        <v>450</v>
      </c>
      <c r="H923" s="34" t="n">
        <f aca="false">Theory!$D$5/(SIN(RADIANS(Theory!$D$7*360*(('LUT Implementation'!$C$3*B923)/1000000000))))</f>
        <v>450.788993687498</v>
      </c>
      <c r="I923" s="43" t="n">
        <f aca="false">ABS(E923-H923)</f>
        <v>9.21100631250249</v>
      </c>
      <c r="J923" s="43" t="n">
        <f aca="false">ABS(G923-H923)</f>
        <v>0.788993687497509</v>
      </c>
    </row>
    <row r="924" customFormat="false" ht="15" hidden="false" customHeight="false" outlineLevel="0" collapsed="false">
      <c r="B924" s="0" t="n">
        <f aca="false">B923-50</f>
        <v>17950</v>
      </c>
      <c r="C924" s="15" t="n">
        <f aca="false" t="array" ref="C924:C924">MATCH(MIN(ABS('LUT Implementation'!$F$9:$F$136-B924)),ABS('LUT Implementation'!$F$9:$F$136-B924),0)</f>
        <v>6</v>
      </c>
      <c r="D924" s="0" t="n">
        <f aca="false">INDEX('LUT Implementation'!$F$9:$F$136,C924)-INDEX('LUT Implementation'!$F$9:$F$136,C924+1)</f>
        <v>1151</v>
      </c>
      <c r="E924" s="0" t="n">
        <f aca="false">INDEX('LUT Implementation'!$C$9:$C$136,'Error plots'!C924)</f>
        <v>460</v>
      </c>
      <c r="F924" s="0" t="n">
        <f aca="false">TRUNC('LUT Implementation'!$C$4*(INDEX('LUT Implementation'!$F$9:$F$136,C924)-B924)/D924,0)</f>
        <v>-8</v>
      </c>
      <c r="G924" s="0" t="n">
        <f aca="false">E924+F924</f>
        <v>452</v>
      </c>
      <c r="H924" s="34" t="n">
        <f aca="false">Theory!$D$5/(SIN(RADIANS(Theory!$D$7*360*(('LUT Implementation'!$C$3*B924)/1000000000))))</f>
        <v>452.041032371638</v>
      </c>
      <c r="I924" s="43" t="n">
        <f aca="false">ABS(E924-H924)</f>
        <v>7.95896762836236</v>
      </c>
      <c r="J924" s="43" t="n">
        <f aca="false">ABS(G924-H924)</f>
        <v>0.0410323716376411</v>
      </c>
    </row>
    <row r="925" customFormat="false" ht="15" hidden="false" customHeight="false" outlineLevel="0" collapsed="false">
      <c r="B925" s="0" t="n">
        <f aca="false">B924-50</f>
        <v>17900</v>
      </c>
      <c r="C925" s="15" t="n">
        <f aca="false" t="array" ref="C925:C925">MATCH(MIN(ABS('LUT Implementation'!$F$9:$F$136-B925)),ABS('LUT Implementation'!$F$9:$F$136-B925),0)</f>
        <v>6</v>
      </c>
      <c r="D925" s="0" t="n">
        <f aca="false">INDEX('LUT Implementation'!$F$9:$F$136,C925)-INDEX('LUT Implementation'!$F$9:$F$136,C925+1)</f>
        <v>1151</v>
      </c>
      <c r="E925" s="0" t="n">
        <f aca="false">INDEX('LUT Implementation'!$C$9:$C$136,'Error plots'!C925)</f>
        <v>460</v>
      </c>
      <c r="F925" s="0" t="n">
        <f aca="false">TRUNC('LUT Implementation'!$C$4*(INDEX('LUT Implementation'!$F$9:$F$136,C925)-B925)/D925,0)</f>
        <v>-7</v>
      </c>
      <c r="G925" s="0" t="n">
        <f aca="false">E925+F925</f>
        <v>453</v>
      </c>
      <c r="H925" s="34" t="n">
        <f aca="false">Theory!$D$5/(SIN(RADIANS(Theory!$D$7*360*(('LUT Implementation'!$C$3*B925)/1000000000))))</f>
        <v>453.300075882449</v>
      </c>
      <c r="I925" s="43" t="n">
        <f aca="false">ABS(E925-H925)</f>
        <v>6.69992411755129</v>
      </c>
      <c r="J925" s="43" t="n">
        <f aca="false">ABS(G925-H925)</f>
        <v>0.300075882448709</v>
      </c>
    </row>
    <row r="926" customFormat="false" ht="15" hidden="false" customHeight="false" outlineLevel="0" collapsed="false">
      <c r="B926" s="0" t="n">
        <f aca="false">B925-50</f>
        <v>17850</v>
      </c>
      <c r="C926" s="15" t="n">
        <f aca="false" t="array" ref="C926:C926">MATCH(MIN(ABS('LUT Implementation'!$F$9:$F$136-B926)),ABS('LUT Implementation'!$F$9:$F$136-B926),0)</f>
        <v>6</v>
      </c>
      <c r="D926" s="0" t="n">
        <f aca="false">INDEX('LUT Implementation'!$F$9:$F$136,C926)-INDEX('LUT Implementation'!$F$9:$F$136,C926+1)</f>
        <v>1151</v>
      </c>
      <c r="E926" s="0" t="n">
        <f aca="false">INDEX('LUT Implementation'!$C$9:$C$136,'Error plots'!C926)</f>
        <v>460</v>
      </c>
      <c r="F926" s="0" t="n">
        <f aca="false">TRUNC('LUT Implementation'!$C$4*(INDEX('LUT Implementation'!$F$9:$F$136,C926)-B926)/D926,0)</f>
        <v>-5</v>
      </c>
      <c r="G926" s="0" t="n">
        <f aca="false">E926+F926</f>
        <v>455</v>
      </c>
      <c r="H926" s="34" t="n">
        <f aca="false">Theory!$D$5/(SIN(RADIANS(Theory!$D$7*360*(('LUT Implementation'!$C$3*B926)/1000000000))))</f>
        <v>454.566183083676</v>
      </c>
      <c r="I926" s="43" t="n">
        <f aca="false">ABS(E926-H926)</f>
        <v>5.43381691632408</v>
      </c>
      <c r="J926" s="43" t="n">
        <f aca="false">ABS(G926-H926)</f>
        <v>0.433816916324076</v>
      </c>
    </row>
    <row r="927" customFormat="false" ht="15" hidden="false" customHeight="false" outlineLevel="0" collapsed="false">
      <c r="B927" s="0" t="n">
        <f aca="false">B926-50</f>
        <v>17800</v>
      </c>
      <c r="C927" s="15" t="n">
        <f aca="false" t="array" ref="C927:C927">MATCH(MIN(ABS('LUT Implementation'!$F$9:$F$136-B927)),ABS('LUT Implementation'!$F$9:$F$136-B927),0)</f>
        <v>6</v>
      </c>
      <c r="D927" s="0" t="n">
        <f aca="false">INDEX('LUT Implementation'!$F$9:$F$136,C927)-INDEX('LUT Implementation'!$F$9:$F$136,C927+1)</f>
        <v>1151</v>
      </c>
      <c r="E927" s="0" t="n">
        <f aca="false">INDEX('LUT Implementation'!$C$9:$C$136,'Error plots'!C927)</f>
        <v>460</v>
      </c>
      <c r="F927" s="0" t="n">
        <f aca="false">TRUNC('LUT Implementation'!$C$4*(INDEX('LUT Implementation'!$F$9:$F$136,C927)-B927)/D927,0)</f>
        <v>-4</v>
      </c>
      <c r="G927" s="0" t="n">
        <f aca="false">E927+F927</f>
        <v>456</v>
      </c>
      <c r="H927" s="34" t="n">
        <f aca="false">Theory!$D$5/(SIN(RADIANS(Theory!$D$7*360*(('LUT Implementation'!$C$3*B927)/1000000000))))</f>
        <v>455.839413500456</v>
      </c>
      <c r="I927" s="43" t="n">
        <f aca="false">ABS(E927-H927)</f>
        <v>4.16058649954385</v>
      </c>
      <c r="J927" s="43" t="n">
        <f aca="false">ABS(G927-H927)</f>
        <v>0.160586499543854</v>
      </c>
    </row>
    <row r="928" customFormat="false" ht="15" hidden="false" customHeight="false" outlineLevel="0" collapsed="false">
      <c r="B928" s="0" t="n">
        <f aca="false">B927-50</f>
        <v>17750</v>
      </c>
      <c r="C928" s="15" t="n">
        <f aca="false" t="array" ref="C928:C928">MATCH(MIN(ABS('LUT Implementation'!$F$9:$F$136-B928)),ABS('LUT Implementation'!$F$9:$F$136-B928),0)</f>
        <v>6</v>
      </c>
      <c r="D928" s="0" t="n">
        <f aca="false">INDEX('LUT Implementation'!$F$9:$F$136,C928)-INDEX('LUT Implementation'!$F$9:$F$136,C928+1)</f>
        <v>1151</v>
      </c>
      <c r="E928" s="0" t="n">
        <f aca="false">INDEX('LUT Implementation'!$C$9:$C$136,'Error plots'!C928)</f>
        <v>460</v>
      </c>
      <c r="F928" s="0" t="n">
        <f aca="false">TRUNC('LUT Implementation'!$C$4*(INDEX('LUT Implementation'!$F$9:$F$136,C928)-B928)/D928,0)</f>
        <v>-3</v>
      </c>
      <c r="G928" s="0" t="n">
        <f aca="false">E928+F928</f>
        <v>457</v>
      </c>
      <c r="H928" s="34" t="n">
        <f aca="false">Theory!$D$5/(SIN(RADIANS(Theory!$D$7*360*(('LUT Implementation'!$C$3*B928)/1000000000))))</f>
        <v>457.119827328633</v>
      </c>
      <c r="I928" s="43" t="n">
        <f aca="false">ABS(E928-H928)</f>
        <v>2.88017267136701</v>
      </c>
      <c r="J928" s="43" t="n">
        <f aca="false">ABS(G928-H928)</f>
        <v>0.119827328632994</v>
      </c>
    </row>
    <row r="929" customFormat="false" ht="15" hidden="false" customHeight="false" outlineLevel="0" collapsed="false">
      <c r="B929" s="0" t="n">
        <f aca="false">B928-50</f>
        <v>17700</v>
      </c>
      <c r="C929" s="15" t="n">
        <f aca="false" t="array" ref="C929:C929">MATCH(MIN(ABS('LUT Implementation'!$F$9:$F$136-B929)),ABS('LUT Implementation'!$F$9:$F$136-B929),0)</f>
        <v>6</v>
      </c>
      <c r="D929" s="0" t="n">
        <f aca="false">INDEX('LUT Implementation'!$F$9:$F$136,C929)-INDEX('LUT Implementation'!$F$9:$F$136,C929+1)</f>
        <v>1151</v>
      </c>
      <c r="E929" s="0" t="n">
        <f aca="false">INDEX('LUT Implementation'!$C$9:$C$136,'Error plots'!C929)</f>
        <v>460</v>
      </c>
      <c r="F929" s="0" t="n">
        <f aca="false">TRUNC('LUT Implementation'!$C$4*(INDEX('LUT Implementation'!$F$9:$F$136,C929)-B929)/D929,0)</f>
        <v>-1</v>
      </c>
      <c r="G929" s="0" t="n">
        <f aca="false">E929+F929</f>
        <v>459</v>
      </c>
      <c r="H929" s="34" t="n">
        <f aca="false">Theory!$D$5/(SIN(RADIANS(Theory!$D$7*360*(('LUT Implementation'!$C$3*B929)/1000000000))))</f>
        <v>458.40748544423</v>
      </c>
      <c r="I929" s="43" t="n">
        <f aca="false">ABS(E929-H929)</f>
        <v>1.59251455577009</v>
      </c>
      <c r="J929" s="43" t="n">
        <f aca="false">ABS(G929-H929)</f>
        <v>0.592514555770094</v>
      </c>
    </row>
    <row r="930" customFormat="false" ht="15" hidden="false" customHeight="false" outlineLevel="0" collapsed="false">
      <c r="B930" s="0" t="n">
        <f aca="false">B929-50</f>
        <v>17650</v>
      </c>
      <c r="C930" s="15" t="n">
        <f aca="false" t="array" ref="C930:C930">MATCH(MIN(ABS('LUT Implementation'!$F$9:$F$136-B930)),ABS('LUT Implementation'!$F$9:$F$136-B930),0)</f>
        <v>6</v>
      </c>
      <c r="D930" s="0" t="n">
        <f aca="false">INDEX('LUT Implementation'!$F$9:$F$136,C930)-INDEX('LUT Implementation'!$F$9:$F$136,C930+1)</f>
        <v>1151</v>
      </c>
      <c r="E930" s="0" t="n">
        <f aca="false">INDEX('LUT Implementation'!$C$9:$C$136,'Error plots'!C930)</f>
        <v>460</v>
      </c>
      <c r="F930" s="0" t="n">
        <f aca="false">TRUNC('LUT Implementation'!$C$4*(INDEX('LUT Implementation'!$F$9:$F$136,C930)-B930)/D930,0)</f>
        <v>-0</v>
      </c>
      <c r="G930" s="0" t="n">
        <f aca="false">E930+F930</f>
        <v>460</v>
      </c>
      <c r="H930" s="34" t="n">
        <f aca="false">Theory!$D$5/(SIN(RADIANS(Theory!$D$7*360*(('LUT Implementation'!$C$3*B930)/1000000000))))</f>
        <v>459.702449413085</v>
      </c>
      <c r="I930" s="43" t="n">
        <f aca="false">ABS(E930-H930)</f>
        <v>0.297550586915122</v>
      </c>
      <c r="J930" s="43" t="n">
        <f aca="false">ABS(G930-H930)</f>
        <v>0.297550586915122</v>
      </c>
    </row>
    <row r="931" customFormat="false" ht="15" hidden="false" customHeight="false" outlineLevel="0" collapsed="false">
      <c r="B931" s="0" t="n">
        <f aca="false">B930-50</f>
        <v>17600</v>
      </c>
      <c r="C931" s="15" t="n">
        <f aca="false" t="array" ref="C931:C931">MATCH(MIN(ABS('LUT Implementation'!$F$9:$F$136-B931)),ABS('LUT Implementation'!$F$9:$F$136-B931),0)</f>
        <v>6</v>
      </c>
      <c r="D931" s="0" t="n">
        <f aca="false">INDEX('LUT Implementation'!$F$9:$F$136,C931)-INDEX('LUT Implementation'!$F$9:$F$136,C931+1)</f>
        <v>1151</v>
      </c>
      <c r="E931" s="0" t="n">
        <f aca="false">INDEX('LUT Implementation'!$C$9:$C$136,'Error plots'!C931)</f>
        <v>460</v>
      </c>
      <c r="F931" s="0" t="n">
        <f aca="false">TRUNC('LUT Implementation'!$C$4*(INDEX('LUT Implementation'!$F$9:$F$136,C931)-B931)/D931,0)</f>
        <v>1</v>
      </c>
      <c r="G931" s="0" t="n">
        <f aca="false">E931+F931</f>
        <v>461</v>
      </c>
      <c r="H931" s="34" t="n">
        <f aca="false">Theory!$D$5/(SIN(RADIANS(Theory!$D$7*360*(('LUT Implementation'!$C$3*B931)/1000000000))))</f>
        <v>461.004781500648</v>
      </c>
      <c r="I931" s="43" t="n">
        <f aca="false">ABS(E931-H931)</f>
        <v>1.00478150064828</v>
      </c>
      <c r="J931" s="43" t="n">
        <f aca="false">ABS(G931-H931)</f>
        <v>0.00478150064827787</v>
      </c>
    </row>
    <row r="932" customFormat="false" ht="15" hidden="false" customHeight="false" outlineLevel="0" collapsed="false">
      <c r="B932" s="0" t="n">
        <f aca="false">B931-50</f>
        <v>17550</v>
      </c>
      <c r="C932" s="15" t="n">
        <f aca="false" t="array" ref="C932:C932">MATCH(MIN(ABS('LUT Implementation'!$F$9:$F$136-B932)),ABS('LUT Implementation'!$F$9:$F$136-B932),0)</f>
        <v>6</v>
      </c>
      <c r="D932" s="0" t="n">
        <f aca="false">INDEX('LUT Implementation'!$F$9:$F$136,C932)-INDEX('LUT Implementation'!$F$9:$F$136,C932+1)</f>
        <v>1151</v>
      </c>
      <c r="E932" s="0" t="n">
        <f aca="false">INDEX('LUT Implementation'!$C$9:$C$136,'Error plots'!C932)</f>
        <v>460</v>
      </c>
      <c r="F932" s="0" t="n">
        <f aca="false">TRUNC('LUT Implementation'!$C$4*(INDEX('LUT Implementation'!$F$9:$F$136,C932)-B932)/D932,0)</f>
        <v>2</v>
      </c>
      <c r="G932" s="0" t="n">
        <f aca="false">E932+F932</f>
        <v>462</v>
      </c>
      <c r="H932" s="34" t="n">
        <f aca="false">Theory!$D$5/(SIN(RADIANS(Theory!$D$7*360*(('LUT Implementation'!$C$3*B932)/1000000000))))</f>
        <v>462.31454468195</v>
      </c>
      <c r="I932" s="43" t="n">
        <f aca="false">ABS(E932-H932)</f>
        <v>2.3145446819496</v>
      </c>
      <c r="J932" s="43" t="n">
        <f aca="false">ABS(G932-H932)</f>
        <v>0.314544681949599</v>
      </c>
    </row>
    <row r="933" customFormat="false" ht="15" hidden="false" customHeight="false" outlineLevel="0" collapsed="false">
      <c r="B933" s="0" t="n">
        <f aca="false">B932-50</f>
        <v>17500</v>
      </c>
      <c r="C933" s="15" t="n">
        <f aca="false" t="array" ref="C933:C933">MATCH(MIN(ABS('LUT Implementation'!$F$9:$F$136-B933)),ABS('LUT Implementation'!$F$9:$F$136-B933),0)</f>
        <v>6</v>
      </c>
      <c r="D933" s="0" t="n">
        <f aca="false">INDEX('LUT Implementation'!$F$9:$F$136,C933)-INDEX('LUT Implementation'!$F$9:$F$136,C933+1)</f>
        <v>1151</v>
      </c>
      <c r="E933" s="0" t="n">
        <f aca="false">INDEX('LUT Implementation'!$C$9:$C$136,'Error plots'!C933)</f>
        <v>460</v>
      </c>
      <c r="F933" s="0" t="n">
        <f aca="false">TRUNC('LUT Implementation'!$C$4*(INDEX('LUT Implementation'!$F$9:$F$136,C933)-B933)/D933,0)</f>
        <v>3</v>
      </c>
      <c r="G933" s="0" t="n">
        <f aca="false">E933+F933</f>
        <v>463</v>
      </c>
      <c r="H933" s="34" t="n">
        <f aca="false">Theory!$D$5/(SIN(RADIANS(Theory!$D$7*360*(('LUT Implementation'!$C$3*B933)/1000000000))))</f>
        <v>463.631802651734</v>
      </c>
      <c r="I933" s="43" t="n">
        <f aca="false">ABS(E933-H933)</f>
        <v>3.63180265173378</v>
      </c>
      <c r="J933" s="43" t="n">
        <f aca="false">ABS(G933-H933)</f>
        <v>0.631802651733779</v>
      </c>
    </row>
    <row r="934" customFormat="false" ht="15" hidden="false" customHeight="false" outlineLevel="0" collapsed="false">
      <c r="B934" s="0" t="n">
        <f aca="false">B933-50</f>
        <v>17450</v>
      </c>
      <c r="C934" s="15" t="n">
        <f aca="false" t="array" ref="C934:C934">MATCH(MIN(ABS('LUT Implementation'!$F$9:$F$136-B934)),ABS('LUT Implementation'!$F$9:$F$136-B934),0)</f>
        <v>6</v>
      </c>
      <c r="D934" s="0" t="n">
        <f aca="false">INDEX('LUT Implementation'!$F$9:$F$136,C934)-INDEX('LUT Implementation'!$F$9:$F$136,C934+1)</f>
        <v>1151</v>
      </c>
      <c r="E934" s="0" t="n">
        <f aca="false">INDEX('LUT Implementation'!$C$9:$C$136,'Error plots'!C934)</f>
        <v>460</v>
      </c>
      <c r="F934" s="0" t="n">
        <f aca="false">TRUNC('LUT Implementation'!$C$4*(INDEX('LUT Implementation'!$F$9:$F$136,C934)-B934)/D934,0)</f>
        <v>5</v>
      </c>
      <c r="G934" s="0" t="n">
        <f aca="false">E934+F934</f>
        <v>465</v>
      </c>
      <c r="H934" s="34" t="n">
        <f aca="false">Theory!$D$5/(SIN(RADIANS(Theory!$D$7*360*(('LUT Implementation'!$C$3*B934)/1000000000))))</f>
        <v>464.956619834773</v>
      </c>
      <c r="I934" s="43" t="n">
        <f aca="false">ABS(E934-H934)</f>
        <v>4.95661983477248</v>
      </c>
      <c r="J934" s="43" t="n">
        <f aca="false">ABS(G934-H934)</f>
        <v>0.0433801652275179</v>
      </c>
    </row>
    <row r="935" customFormat="false" ht="15" hidden="false" customHeight="false" outlineLevel="0" collapsed="false">
      <c r="B935" s="0" t="n">
        <f aca="false">B934-50</f>
        <v>17400</v>
      </c>
      <c r="C935" s="15" t="n">
        <f aca="false" t="array" ref="C935:C935">MATCH(MIN(ABS('LUT Implementation'!$F$9:$F$136-B935)),ABS('LUT Implementation'!$F$9:$F$136-B935),0)</f>
        <v>6</v>
      </c>
      <c r="D935" s="0" t="n">
        <f aca="false">INDEX('LUT Implementation'!$F$9:$F$136,C935)-INDEX('LUT Implementation'!$F$9:$F$136,C935+1)</f>
        <v>1151</v>
      </c>
      <c r="E935" s="0" t="n">
        <f aca="false">INDEX('LUT Implementation'!$C$9:$C$136,'Error plots'!C935)</f>
        <v>460</v>
      </c>
      <c r="F935" s="0" t="n">
        <f aca="false">TRUNC('LUT Implementation'!$C$4*(INDEX('LUT Implementation'!$F$9:$F$136,C935)-B935)/D935,0)</f>
        <v>6</v>
      </c>
      <c r="G935" s="0" t="n">
        <f aca="false">E935+F935</f>
        <v>466</v>
      </c>
      <c r="H935" s="34" t="n">
        <f aca="false">Theory!$D$5/(SIN(RADIANS(Theory!$D$7*360*(('LUT Implementation'!$C$3*B935)/1000000000))))</f>
        <v>466.289061396353</v>
      </c>
      <c r="I935" s="43" t="n">
        <f aca="false">ABS(E935-H935)</f>
        <v>6.28906139635308</v>
      </c>
      <c r="J935" s="43" t="n">
        <f aca="false">ABS(G935-H935)</f>
        <v>0.289061396353077</v>
      </c>
    </row>
    <row r="936" customFormat="false" ht="15" hidden="false" customHeight="false" outlineLevel="0" collapsed="false">
      <c r="B936" s="0" t="n">
        <f aca="false">B935-50</f>
        <v>17350</v>
      </c>
      <c r="C936" s="15" t="n">
        <f aca="false" t="array" ref="C936:C936">MATCH(MIN(ABS('LUT Implementation'!$F$9:$F$136-B936)),ABS('LUT Implementation'!$F$9:$F$136-B936),0)</f>
        <v>6</v>
      </c>
      <c r="D936" s="0" t="n">
        <f aca="false">INDEX('LUT Implementation'!$F$9:$F$136,C936)-INDEX('LUT Implementation'!$F$9:$F$136,C936+1)</f>
        <v>1151</v>
      </c>
      <c r="E936" s="0" t="n">
        <f aca="false">INDEX('LUT Implementation'!$C$9:$C$136,'Error plots'!C936)</f>
        <v>460</v>
      </c>
      <c r="F936" s="0" t="n">
        <f aca="false">TRUNC('LUT Implementation'!$C$4*(INDEX('LUT Implementation'!$F$9:$F$136,C936)-B936)/D936,0)</f>
        <v>8</v>
      </c>
      <c r="G936" s="0" t="n">
        <f aca="false">E936+F936</f>
        <v>468</v>
      </c>
      <c r="H936" s="34" t="n">
        <f aca="false">Theory!$D$5/(SIN(RADIANS(Theory!$D$7*360*(('LUT Implementation'!$C$3*B936)/1000000000))))</f>
        <v>467.629193252949</v>
      </c>
      <c r="I936" s="43" t="n">
        <f aca="false">ABS(E936-H936)</f>
        <v>7.62919325294865</v>
      </c>
      <c r="J936" s="43" t="n">
        <f aca="false">ABS(G936-H936)</f>
        <v>0.370806747051347</v>
      </c>
    </row>
    <row r="937" customFormat="false" ht="15" hidden="false" customHeight="false" outlineLevel="0" collapsed="false">
      <c r="B937" s="0" t="n">
        <f aca="false">B936-50</f>
        <v>17300</v>
      </c>
      <c r="C937" s="15" t="n">
        <f aca="false" t="array" ref="C937:C937">MATCH(MIN(ABS('LUT Implementation'!$F$9:$F$136-B937)),ABS('LUT Implementation'!$F$9:$F$136-B937),0)</f>
        <v>6</v>
      </c>
      <c r="D937" s="0" t="n">
        <f aca="false">INDEX('LUT Implementation'!$F$9:$F$136,C937)-INDEX('LUT Implementation'!$F$9:$F$136,C937+1)</f>
        <v>1151</v>
      </c>
      <c r="E937" s="0" t="n">
        <f aca="false">INDEX('LUT Implementation'!$C$9:$C$136,'Error plots'!C937)</f>
        <v>460</v>
      </c>
      <c r="F937" s="0" t="n">
        <f aca="false">TRUNC('LUT Implementation'!$C$4*(INDEX('LUT Implementation'!$F$9:$F$136,C937)-B937)/D937,0)</f>
        <v>9</v>
      </c>
      <c r="G937" s="0" t="n">
        <f aca="false">E937+F937</f>
        <v>469</v>
      </c>
      <c r="H937" s="34" t="n">
        <f aca="false">Theory!$D$5/(SIN(RADIANS(Theory!$D$7*360*(('LUT Implementation'!$C$3*B937)/1000000000))))</f>
        <v>468.977082083074</v>
      </c>
      <c r="I937" s="43" t="n">
        <f aca="false">ABS(E937-H937)</f>
        <v>8.97708208307364</v>
      </c>
      <c r="J937" s="43" t="n">
        <f aca="false">ABS(G937-H937)</f>
        <v>0.0229179169263602</v>
      </c>
    </row>
    <row r="938" customFormat="false" ht="15" hidden="false" customHeight="false" outlineLevel="0" collapsed="false">
      <c r="B938" s="0" t="n">
        <f aca="false">B937-50</f>
        <v>17250</v>
      </c>
      <c r="C938" s="15" t="n">
        <f aca="false" t="array" ref="C938:C938">MATCH(MIN(ABS('LUT Implementation'!$F$9:$F$136-B938)),ABS('LUT Implementation'!$F$9:$F$136-B938),0)</f>
        <v>6</v>
      </c>
      <c r="D938" s="0" t="n">
        <f aca="false">INDEX('LUT Implementation'!$F$9:$F$136,C938)-INDEX('LUT Implementation'!$F$9:$F$136,C938+1)</f>
        <v>1151</v>
      </c>
      <c r="E938" s="0" t="n">
        <f aca="false">INDEX('LUT Implementation'!$C$9:$C$136,'Error plots'!C938)</f>
        <v>460</v>
      </c>
      <c r="F938" s="0" t="n">
        <f aca="false">TRUNC('LUT Implementation'!$C$4*(INDEX('LUT Implementation'!$F$9:$F$136,C938)-B938)/D938,0)</f>
        <v>10</v>
      </c>
      <c r="G938" s="0" t="n">
        <f aca="false">E938+F938</f>
        <v>470</v>
      </c>
      <c r="H938" s="34" t="n">
        <f aca="false">Theory!$D$5/(SIN(RADIANS(Theory!$D$7*360*(('LUT Implementation'!$C$3*B938)/1000000000))))</f>
        <v>470.332795338327</v>
      </c>
      <c r="I938" s="43" t="n">
        <f aca="false">ABS(E938-H938)</f>
        <v>10.3327953383274</v>
      </c>
      <c r="J938" s="43" t="n">
        <f aca="false">ABS(G938-H938)</f>
        <v>0.332795338327401</v>
      </c>
    </row>
    <row r="939" customFormat="false" ht="15" hidden="false" customHeight="false" outlineLevel="0" collapsed="false">
      <c r="B939" s="0" t="n">
        <f aca="false">B938-50</f>
        <v>17200</v>
      </c>
      <c r="C939" s="15" t="n">
        <f aca="false" t="array" ref="C939:C939">MATCH(MIN(ABS('LUT Implementation'!$F$9:$F$136-B939)),ABS('LUT Implementation'!$F$9:$F$136-B939),0)</f>
        <v>6</v>
      </c>
      <c r="D939" s="0" t="n">
        <f aca="false">INDEX('LUT Implementation'!$F$9:$F$136,C939)-INDEX('LUT Implementation'!$F$9:$F$136,C939+1)</f>
        <v>1151</v>
      </c>
      <c r="E939" s="0" t="n">
        <f aca="false">INDEX('LUT Implementation'!$C$9:$C$136,'Error plots'!C939)</f>
        <v>460</v>
      </c>
      <c r="F939" s="0" t="n">
        <f aca="false">TRUNC('LUT Implementation'!$C$4*(INDEX('LUT Implementation'!$F$9:$F$136,C939)-B939)/D939,0)</f>
        <v>12</v>
      </c>
      <c r="G939" s="0" t="n">
        <f aca="false">E939+F939</f>
        <v>472</v>
      </c>
      <c r="H939" s="34" t="n">
        <f aca="false">Theory!$D$5/(SIN(RADIANS(Theory!$D$7*360*(('LUT Implementation'!$C$3*B939)/1000000000))))</f>
        <v>471.696401254632</v>
      </c>
      <c r="I939" s="43" t="n">
        <f aca="false">ABS(E939-H939)</f>
        <v>11.6964012546316</v>
      </c>
      <c r="J939" s="43" t="n">
        <f aca="false">ABS(G939-H939)</f>
        <v>0.303598745368447</v>
      </c>
    </row>
    <row r="940" customFormat="false" ht="15" hidden="false" customHeight="false" outlineLevel="0" collapsed="false">
      <c r="B940" s="0" t="n">
        <f aca="false">B939-50</f>
        <v>17150</v>
      </c>
      <c r="C940" s="15" t="n">
        <f aca="false" t="array" ref="C940:C940">MATCH(MIN(ABS('LUT Implementation'!$F$9:$F$136-B940)),ABS('LUT Implementation'!$F$9:$F$136-B940),0)</f>
        <v>6</v>
      </c>
      <c r="D940" s="0" t="n">
        <f aca="false">INDEX('LUT Implementation'!$F$9:$F$136,C940)-INDEX('LUT Implementation'!$F$9:$F$136,C940+1)</f>
        <v>1151</v>
      </c>
      <c r="E940" s="0" t="n">
        <f aca="false">INDEX('LUT Implementation'!$C$9:$C$136,'Error plots'!C940)</f>
        <v>460</v>
      </c>
      <c r="F940" s="0" t="n">
        <f aca="false">TRUNC('LUT Implementation'!$C$4*(INDEX('LUT Implementation'!$F$9:$F$136,C940)-B940)/D940,0)</f>
        <v>13</v>
      </c>
      <c r="G940" s="0" t="n">
        <f aca="false">E940+F940</f>
        <v>473</v>
      </c>
      <c r="H940" s="34" t="n">
        <f aca="false">Theory!$D$5/(SIN(RADIANS(Theory!$D$7*360*(('LUT Implementation'!$C$3*B940)/1000000000))))</f>
        <v>473.067968863663</v>
      </c>
      <c r="I940" s="43" t="n">
        <f aca="false">ABS(E940-H940)</f>
        <v>13.0679688636627</v>
      </c>
      <c r="J940" s="43" t="n">
        <f aca="false">ABS(G940-H940)</f>
        <v>0.0679688636627134</v>
      </c>
    </row>
    <row r="941" customFormat="false" ht="15" hidden="false" customHeight="false" outlineLevel="0" collapsed="false">
      <c r="B941" s="0" t="n">
        <f aca="false">B940-50</f>
        <v>17100</v>
      </c>
      <c r="C941" s="15" t="n">
        <f aca="false" t="array" ref="C941:C941">MATCH(MIN(ABS('LUT Implementation'!$F$9:$F$136-B941)),ABS('LUT Implementation'!$F$9:$F$136-B941),0)</f>
        <v>6</v>
      </c>
      <c r="D941" s="0" t="n">
        <f aca="false">INDEX('LUT Implementation'!$F$9:$F$136,C941)-INDEX('LUT Implementation'!$F$9:$F$136,C941+1)</f>
        <v>1151</v>
      </c>
      <c r="E941" s="0" t="n">
        <f aca="false">INDEX('LUT Implementation'!$C$9:$C$136,'Error plots'!C941)</f>
        <v>460</v>
      </c>
      <c r="F941" s="0" t="n">
        <f aca="false">TRUNC('LUT Implementation'!$C$4*(INDEX('LUT Implementation'!$F$9:$F$136,C941)-B941)/D941,0)</f>
        <v>14</v>
      </c>
      <c r="G941" s="0" t="n">
        <f aca="false">E941+F941</f>
        <v>474</v>
      </c>
      <c r="H941" s="34" t="n">
        <f aca="false">Theory!$D$5/(SIN(RADIANS(Theory!$D$7*360*(('LUT Implementation'!$C$3*B941)/1000000000))))</f>
        <v>474.447568004487</v>
      </c>
      <c r="I941" s="43" t="n">
        <f aca="false">ABS(E941-H941)</f>
        <v>14.4475680044867</v>
      </c>
      <c r="J941" s="43" t="n">
        <f aca="false">ABS(G941-H941)</f>
        <v>0.447568004486698</v>
      </c>
    </row>
    <row r="942" customFormat="false" ht="15" hidden="false" customHeight="false" outlineLevel="0" collapsed="false">
      <c r="B942" s="0" t="n">
        <f aca="false">B941-50</f>
        <v>17050</v>
      </c>
      <c r="C942" s="15" t="n">
        <f aca="false" t="array" ref="C942:C942">MATCH(MIN(ABS('LUT Implementation'!$F$9:$F$136-B942)),ABS('LUT Implementation'!$F$9:$F$136-B942),0)</f>
        <v>7</v>
      </c>
      <c r="D942" s="0" t="n">
        <f aca="false">INDEX('LUT Implementation'!$F$9:$F$136,C942)-INDEX('LUT Implementation'!$F$9:$F$136,C942+1)</f>
        <v>1009</v>
      </c>
      <c r="E942" s="0" t="n">
        <f aca="false">INDEX('LUT Implementation'!$C$9:$C$136,'Error plots'!C942)</f>
        <v>492</v>
      </c>
      <c r="F942" s="0" t="n">
        <f aca="false">TRUNC('LUT Implementation'!$C$4*(INDEX('LUT Implementation'!$F$9:$F$136,C942)-B942)/D942,0)</f>
        <v>-17</v>
      </c>
      <c r="G942" s="0" t="n">
        <f aca="false">E942+F942</f>
        <v>475</v>
      </c>
      <c r="H942" s="34" t="n">
        <f aca="false">Theory!$D$5/(SIN(RADIANS(Theory!$D$7*360*(('LUT Implementation'!$C$3*B942)/1000000000))))</f>
        <v>475.835269335397</v>
      </c>
      <c r="I942" s="43" t="n">
        <f aca="false">ABS(E942-H942)</f>
        <v>16.1647306646033</v>
      </c>
      <c r="J942" s="43" t="n">
        <f aca="false">ABS(G942-H942)</f>
        <v>0.835269335396674</v>
      </c>
    </row>
    <row r="943" customFormat="false" ht="15" hidden="false" customHeight="false" outlineLevel="0" collapsed="false">
      <c r="B943" s="0" t="n">
        <f aca="false">B942-50</f>
        <v>17000</v>
      </c>
      <c r="C943" s="15" t="n">
        <f aca="false" t="array" ref="C943:C943">MATCH(MIN(ABS('LUT Implementation'!$F$9:$F$136-B943)),ABS('LUT Implementation'!$F$9:$F$136-B943),0)</f>
        <v>7</v>
      </c>
      <c r="D943" s="0" t="n">
        <f aca="false">INDEX('LUT Implementation'!$F$9:$F$136,C943)-INDEX('LUT Implementation'!$F$9:$F$136,C943+1)</f>
        <v>1009</v>
      </c>
      <c r="E943" s="0" t="n">
        <f aca="false">INDEX('LUT Implementation'!$C$9:$C$136,'Error plots'!C943)</f>
        <v>492</v>
      </c>
      <c r="F943" s="0" t="n">
        <f aca="false">TRUNC('LUT Implementation'!$C$4*(INDEX('LUT Implementation'!$F$9:$F$136,C943)-B943)/D943,0)</f>
        <v>-16</v>
      </c>
      <c r="G943" s="0" t="n">
        <f aca="false">E943+F943</f>
        <v>476</v>
      </c>
      <c r="H943" s="34" t="n">
        <f aca="false">Theory!$D$5/(SIN(RADIANS(Theory!$D$7*360*(('LUT Implementation'!$C$3*B943)/1000000000))))</f>
        <v>477.231144345961</v>
      </c>
      <c r="I943" s="43" t="n">
        <f aca="false">ABS(E943-H943)</f>
        <v>14.7688556540391</v>
      </c>
      <c r="J943" s="43" t="n">
        <f aca="false">ABS(G943-H943)</f>
        <v>1.2311443459609</v>
      </c>
    </row>
    <row r="944" customFormat="false" ht="15" hidden="false" customHeight="false" outlineLevel="0" collapsed="false">
      <c r="B944" s="0" t="n">
        <f aca="false">B943-50</f>
        <v>16950</v>
      </c>
      <c r="C944" s="15" t="n">
        <f aca="false" t="array" ref="C944:C944">MATCH(MIN(ABS('LUT Implementation'!$F$9:$F$136-B944)),ABS('LUT Implementation'!$F$9:$F$136-B944),0)</f>
        <v>7</v>
      </c>
      <c r="D944" s="0" t="n">
        <f aca="false">INDEX('LUT Implementation'!$F$9:$F$136,C944)-INDEX('LUT Implementation'!$F$9:$F$136,C944+1)</f>
        <v>1009</v>
      </c>
      <c r="E944" s="0" t="n">
        <f aca="false">INDEX('LUT Implementation'!$C$9:$C$136,'Error plots'!C944)</f>
        <v>492</v>
      </c>
      <c r="F944" s="0" t="n">
        <f aca="false">TRUNC('LUT Implementation'!$C$4*(INDEX('LUT Implementation'!$F$9:$F$136,C944)-B944)/D944,0)</f>
        <v>-14</v>
      </c>
      <c r="G944" s="0" t="n">
        <f aca="false">E944+F944</f>
        <v>478</v>
      </c>
      <c r="H944" s="34" t="n">
        <f aca="false">Theory!$D$5/(SIN(RADIANS(Theory!$D$7*360*(('LUT Implementation'!$C$3*B944)/1000000000))))</f>
        <v>478.635265369284</v>
      </c>
      <c r="I944" s="43" t="n">
        <f aca="false">ABS(E944-H944)</f>
        <v>13.3647346307163</v>
      </c>
      <c r="J944" s="43" t="n">
        <f aca="false">ABS(G944-H944)</f>
        <v>0.635265369283729</v>
      </c>
    </row>
    <row r="945" customFormat="false" ht="15" hidden="false" customHeight="false" outlineLevel="0" collapsed="false">
      <c r="B945" s="0" t="n">
        <f aca="false">B944-50</f>
        <v>16900</v>
      </c>
      <c r="C945" s="15" t="n">
        <f aca="false" t="array" ref="C945:C945">MATCH(MIN(ABS('LUT Implementation'!$F$9:$F$136-B945)),ABS('LUT Implementation'!$F$9:$F$136-B945),0)</f>
        <v>7</v>
      </c>
      <c r="D945" s="0" t="n">
        <f aca="false">INDEX('LUT Implementation'!$F$9:$F$136,C945)-INDEX('LUT Implementation'!$F$9:$F$136,C945+1)</f>
        <v>1009</v>
      </c>
      <c r="E945" s="0" t="n">
        <f aca="false">INDEX('LUT Implementation'!$C$9:$C$136,'Error plots'!C945)</f>
        <v>492</v>
      </c>
      <c r="F945" s="0" t="n">
        <f aca="false">TRUNC('LUT Implementation'!$C$4*(INDEX('LUT Implementation'!$F$9:$F$136,C945)-B945)/D945,0)</f>
        <v>-13</v>
      </c>
      <c r="G945" s="0" t="n">
        <f aca="false">E945+F945</f>
        <v>479</v>
      </c>
      <c r="H945" s="34" t="n">
        <f aca="false">Theory!$D$5/(SIN(RADIANS(Theory!$D$7*360*(('LUT Implementation'!$C$3*B945)/1000000000))))</f>
        <v>480.047705594483</v>
      </c>
      <c r="I945" s="43" t="n">
        <f aca="false">ABS(E945-H945)</f>
        <v>11.9522944055169</v>
      </c>
      <c r="J945" s="43" t="n">
        <f aca="false">ABS(G945-H945)</f>
        <v>1.04770559448309</v>
      </c>
    </row>
    <row r="946" customFormat="false" ht="15" hidden="false" customHeight="false" outlineLevel="0" collapsed="false">
      <c r="B946" s="0" t="n">
        <f aca="false">B945-50</f>
        <v>16850</v>
      </c>
      <c r="C946" s="15" t="n">
        <f aca="false" t="array" ref="C946:C946">MATCH(MIN(ABS('LUT Implementation'!$F$9:$F$136-B946)),ABS('LUT Implementation'!$F$9:$F$136-B946),0)</f>
        <v>7</v>
      </c>
      <c r="D946" s="0" t="n">
        <f aca="false">INDEX('LUT Implementation'!$F$9:$F$136,C946)-INDEX('LUT Implementation'!$F$9:$F$136,C946+1)</f>
        <v>1009</v>
      </c>
      <c r="E946" s="0" t="n">
        <f aca="false">INDEX('LUT Implementation'!$C$9:$C$136,'Error plots'!C946)</f>
        <v>492</v>
      </c>
      <c r="F946" s="0" t="n">
        <f aca="false">TRUNC('LUT Implementation'!$C$4*(INDEX('LUT Implementation'!$F$9:$F$136,C946)-B946)/D946,0)</f>
        <v>-11</v>
      </c>
      <c r="G946" s="0" t="n">
        <f aca="false">E946+F946</f>
        <v>481</v>
      </c>
      <c r="H946" s="34" t="n">
        <f aca="false">Theory!$D$5/(SIN(RADIANS(Theory!$D$7*360*(('LUT Implementation'!$C$3*B946)/1000000000))))</f>
        <v>481.468539079392</v>
      </c>
      <c r="I946" s="43" t="n">
        <f aca="false">ABS(E946-H946)</f>
        <v>10.531460920608</v>
      </c>
      <c r="J946" s="43" t="n">
        <f aca="false">ABS(G946-H946)</f>
        <v>0.468539079391974</v>
      </c>
    </row>
    <row r="947" customFormat="false" ht="15" hidden="false" customHeight="false" outlineLevel="0" collapsed="false">
      <c r="B947" s="0" t="n">
        <f aca="false">B946-50</f>
        <v>16800</v>
      </c>
      <c r="C947" s="15" t="n">
        <f aca="false" t="array" ref="C947:C947">MATCH(MIN(ABS('LUT Implementation'!$F$9:$F$136-B947)),ABS('LUT Implementation'!$F$9:$F$136-B947),0)</f>
        <v>7</v>
      </c>
      <c r="D947" s="0" t="n">
        <f aca="false">INDEX('LUT Implementation'!$F$9:$F$136,C947)-INDEX('LUT Implementation'!$F$9:$F$136,C947+1)</f>
        <v>1009</v>
      </c>
      <c r="E947" s="0" t="n">
        <f aca="false">INDEX('LUT Implementation'!$C$9:$C$136,'Error plots'!C947)</f>
        <v>492</v>
      </c>
      <c r="F947" s="0" t="n">
        <f aca="false">TRUNC('LUT Implementation'!$C$4*(INDEX('LUT Implementation'!$F$9:$F$136,C947)-B947)/D947,0)</f>
        <v>-9</v>
      </c>
      <c r="G947" s="0" t="n">
        <f aca="false">E947+F947</f>
        <v>483</v>
      </c>
      <c r="H947" s="34" t="n">
        <f aca="false">Theory!$D$5/(SIN(RADIANS(Theory!$D$7*360*(('LUT Implementation'!$C$3*B947)/1000000000))))</f>
        <v>482.897840763485</v>
      </c>
      <c r="I947" s="43" t="n">
        <f aca="false">ABS(E947-H947)</f>
        <v>9.10215923651498</v>
      </c>
      <c r="J947" s="43" t="n">
        <f aca="false">ABS(G947-H947)</f>
        <v>0.102159236514979</v>
      </c>
    </row>
    <row r="948" customFormat="false" ht="15" hidden="false" customHeight="false" outlineLevel="0" collapsed="false">
      <c r="B948" s="0" t="n">
        <f aca="false">B947-50</f>
        <v>16750</v>
      </c>
      <c r="C948" s="15" t="n">
        <f aca="false" t="array" ref="C948:C948">MATCH(MIN(ABS('LUT Implementation'!$F$9:$F$136-B948)),ABS('LUT Implementation'!$F$9:$F$136-B948),0)</f>
        <v>7</v>
      </c>
      <c r="D948" s="0" t="n">
        <f aca="false">INDEX('LUT Implementation'!$F$9:$F$136,C948)-INDEX('LUT Implementation'!$F$9:$F$136,C948+1)</f>
        <v>1009</v>
      </c>
      <c r="E948" s="0" t="n">
        <f aca="false">INDEX('LUT Implementation'!$C$9:$C$136,'Error plots'!C948)</f>
        <v>492</v>
      </c>
      <c r="F948" s="0" t="n">
        <f aca="false">TRUNC('LUT Implementation'!$C$4*(INDEX('LUT Implementation'!$F$9:$F$136,C948)-B948)/D948,0)</f>
        <v>-8</v>
      </c>
      <c r="G948" s="0" t="n">
        <f aca="false">E948+F948</f>
        <v>484</v>
      </c>
      <c r="H948" s="34" t="n">
        <f aca="false">Theory!$D$5/(SIN(RADIANS(Theory!$D$7*360*(('LUT Implementation'!$C$3*B948)/1000000000))))</f>
        <v>484.335686481038</v>
      </c>
      <c r="I948" s="43" t="n">
        <f aca="false">ABS(E948-H948)</f>
        <v>7.66431351896239</v>
      </c>
      <c r="J948" s="43" t="n">
        <f aca="false">ABS(G948-H948)</f>
        <v>0.335686481037612</v>
      </c>
    </row>
    <row r="949" customFormat="false" ht="15" hidden="false" customHeight="false" outlineLevel="0" collapsed="false">
      <c r="B949" s="0" t="n">
        <f aca="false">B948-50</f>
        <v>16700</v>
      </c>
      <c r="C949" s="15" t="n">
        <f aca="false" t="array" ref="C949:C949">MATCH(MIN(ABS('LUT Implementation'!$F$9:$F$136-B949)),ABS('LUT Implementation'!$F$9:$F$136-B949),0)</f>
        <v>7</v>
      </c>
      <c r="D949" s="0" t="n">
        <f aca="false">INDEX('LUT Implementation'!$F$9:$F$136,C949)-INDEX('LUT Implementation'!$F$9:$F$136,C949+1)</f>
        <v>1009</v>
      </c>
      <c r="E949" s="0" t="n">
        <f aca="false">INDEX('LUT Implementation'!$C$9:$C$136,'Error plots'!C949)</f>
        <v>492</v>
      </c>
      <c r="F949" s="0" t="n">
        <f aca="false">TRUNC('LUT Implementation'!$C$4*(INDEX('LUT Implementation'!$F$9:$F$136,C949)-B949)/D949,0)</f>
        <v>-6</v>
      </c>
      <c r="G949" s="0" t="n">
        <f aca="false">E949+F949</f>
        <v>486</v>
      </c>
      <c r="H949" s="34" t="n">
        <f aca="false">Theory!$D$5/(SIN(RADIANS(Theory!$D$7*360*(('LUT Implementation'!$C$3*B949)/1000000000))))</f>
        <v>485.782152974521</v>
      </c>
      <c r="I949" s="43" t="n">
        <f aca="false">ABS(E949-H949)</f>
        <v>6.21784702547882</v>
      </c>
      <c r="J949" s="43" t="n">
        <f aca="false">ABS(G949-H949)</f>
        <v>0.217847025478818</v>
      </c>
    </row>
    <row r="950" customFormat="false" ht="15" hidden="false" customHeight="false" outlineLevel="0" collapsed="false">
      <c r="B950" s="0" t="n">
        <f aca="false">B949-50</f>
        <v>16650</v>
      </c>
      <c r="C950" s="15" t="n">
        <f aca="false" t="array" ref="C950:C950">MATCH(MIN(ABS('LUT Implementation'!$F$9:$F$136-B950)),ABS('LUT Implementation'!$F$9:$F$136-B950),0)</f>
        <v>7</v>
      </c>
      <c r="D950" s="0" t="n">
        <f aca="false">INDEX('LUT Implementation'!$F$9:$F$136,C950)-INDEX('LUT Implementation'!$F$9:$F$136,C950+1)</f>
        <v>1009</v>
      </c>
      <c r="E950" s="0" t="n">
        <f aca="false">INDEX('LUT Implementation'!$C$9:$C$136,'Error plots'!C950)</f>
        <v>492</v>
      </c>
      <c r="F950" s="0" t="n">
        <f aca="false">TRUNC('LUT Implementation'!$C$4*(INDEX('LUT Implementation'!$F$9:$F$136,C950)-B950)/D950,0)</f>
        <v>-5</v>
      </c>
      <c r="G950" s="0" t="n">
        <f aca="false">E950+F950</f>
        <v>487</v>
      </c>
      <c r="H950" s="34" t="n">
        <f aca="false">Theory!$D$5/(SIN(RADIANS(Theory!$D$7*360*(('LUT Implementation'!$C$3*B950)/1000000000))))</f>
        <v>487.237317908239</v>
      </c>
      <c r="I950" s="43" t="n">
        <f aca="false">ABS(E950-H950)</f>
        <v>4.76268209176061</v>
      </c>
      <c r="J950" s="43" t="n">
        <f aca="false">ABS(G950-H950)</f>
        <v>0.23731790823939</v>
      </c>
    </row>
    <row r="951" customFormat="false" ht="15" hidden="false" customHeight="false" outlineLevel="0" collapsed="false">
      <c r="B951" s="0" t="n">
        <f aca="false">B950-50</f>
        <v>16600</v>
      </c>
      <c r="C951" s="15" t="n">
        <f aca="false" t="array" ref="C951:C951">MATCH(MIN(ABS('LUT Implementation'!$F$9:$F$136-B951)),ABS('LUT Implementation'!$F$9:$F$136-B951),0)</f>
        <v>7</v>
      </c>
      <c r="D951" s="0" t="n">
        <f aca="false">INDEX('LUT Implementation'!$F$9:$F$136,C951)-INDEX('LUT Implementation'!$F$9:$F$136,C951+1)</f>
        <v>1009</v>
      </c>
      <c r="E951" s="0" t="n">
        <f aca="false">INDEX('LUT Implementation'!$C$9:$C$136,'Error plots'!C951)</f>
        <v>492</v>
      </c>
      <c r="F951" s="0" t="n">
        <f aca="false">TRUNC('LUT Implementation'!$C$4*(INDEX('LUT Implementation'!$F$9:$F$136,C951)-B951)/D951,0)</f>
        <v>-3</v>
      </c>
      <c r="G951" s="0" t="n">
        <f aca="false">E951+F951</f>
        <v>489</v>
      </c>
      <c r="H951" s="34" t="n">
        <f aca="false">Theory!$D$5/(SIN(RADIANS(Theory!$D$7*360*(('LUT Implementation'!$C$3*B951)/1000000000))))</f>
        <v>488.701259882212</v>
      </c>
      <c r="I951" s="43" t="n">
        <f aca="false">ABS(E951-H951)</f>
        <v>3.29874011778799</v>
      </c>
      <c r="J951" s="43" t="n">
        <f aca="false">ABS(G951-H951)</f>
        <v>0.298740117787986</v>
      </c>
    </row>
    <row r="952" customFormat="false" ht="15" hidden="false" customHeight="false" outlineLevel="0" collapsed="false">
      <c r="B952" s="0" t="n">
        <f aca="false">B951-50</f>
        <v>16550</v>
      </c>
      <c r="C952" s="15" t="n">
        <f aca="false" t="array" ref="C952:C952">MATCH(MIN(ABS('LUT Implementation'!$F$9:$F$136-B952)),ABS('LUT Implementation'!$F$9:$F$136-B952),0)</f>
        <v>7</v>
      </c>
      <c r="D952" s="0" t="n">
        <f aca="false">INDEX('LUT Implementation'!$F$9:$F$136,C952)-INDEX('LUT Implementation'!$F$9:$F$136,C952+1)</f>
        <v>1009</v>
      </c>
      <c r="E952" s="0" t="n">
        <f aca="false">INDEX('LUT Implementation'!$C$9:$C$136,'Error plots'!C952)</f>
        <v>492</v>
      </c>
      <c r="F952" s="0" t="n">
        <f aca="false">TRUNC('LUT Implementation'!$C$4*(INDEX('LUT Implementation'!$F$9:$F$136,C952)-B952)/D952,0)</f>
        <v>-1</v>
      </c>
      <c r="G952" s="0" t="n">
        <f aca="false">E952+F952</f>
        <v>491</v>
      </c>
      <c r="H952" s="34" t="n">
        <f aca="false">Theory!$D$5/(SIN(RADIANS(Theory!$D$7*360*(('LUT Implementation'!$C$3*B952)/1000000000))))</f>
        <v>490.174058446308</v>
      </c>
      <c r="I952" s="43" t="n">
        <f aca="false">ABS(E952-H952)</f>
        <v>1.82594155369168</v>
      </c>
      <c r="J952" s="43" t="n">
        <f aca="false">ABS(G952-H952)</f>
        <v>0.825941553691678</v>
      </c>
    </row>
    <row r="953" customFormat="false" ht="15" hidden="false" customHeight="false" outlineLevel="0" collapsed="false">
      <c r="B953" s="0" t="n">
        <f aca="false">B952-50</f>
        <v>16500</v>
      </c>
      <c r="C953" s="15" t="n">
        <f aca="false" t="array" ref="C953:C953">MATCH(MIN(ABS('LUT Implementation'!$F$9:$F$136-B953)),ABS('LUT Implementation'!$F$9:$F$136-B953),0)</f>
        <v>7</v>
      </c>
      <c r="D953" s="0" t="n">
        <f aca="false">INDEX('LUT Implementation'!$F$9:$F$136,C953)-INDEX('LUT Implementation'!$F$9:$F$136,C953+1)</f>
        <v>1009</v>
      </c>
      <c r="E953" s="0" t="n">
        <f aca="false">INDEX('LUT Implementation'!$C$9:$C$136,'Error plots'!C953)</f>
        <v>492</v>
      </c>
      <c r="F953" s="0" t="n">
        <f aca="false">TRUNC('LUT Implementation'!$C$4*(INDEX('LUT Implementation'!$F$9:$F$136,C953)-B953)/D953,0)</f>
        <v>-0</v>
      </c>
      <c r="G953" s="0" t="n">
        <f aca="false">E953+F953</f>
        <v>492</v>
      </c>
      <c r="H953" s="34" t="n">
        <f aca="false">Theory!$D$5/(SIN(RADIANS(Theory!$D$7*360*(('LUT Implementation'!$C$3*B953)/1000000000))))</f>
        <v>491.65579411464</v>
      </c>
      <c r="I953" s="43" t="n">
        <f aca="false">ABS(E953-H953)</f>
        <v>0.344205885359997</v>
      </c>
      <c r="J953" s="43" t="n">
        <f aca="false">ABS(G953-H953)</f>
        <v>0.344205885359997</v>
      </c>
    </row>
    <row r="954" customFormat="false" ht="15" hidden="false" customHeight="false" outlineLevel="0" collapsed="false">
      <c r="B954" s="0" t="n">
        <f aca="false">B953-50</f>
        <v>16450</v>
      </c>
      <c r="C954" s="15" t="n">
        <f aca="false" t="array" ref="C954:C954">MATCH(MIN(ABS('LUT Implementation'!$F$9:$F$136-B954)),ABS('LUT Implementation'!$F$9:$F$136-B954),0)</f>
        <v>7</v>
      </c>
      <c r="D954" s="0" t="n">
        <f aca="false">INDEX('LUT Implementation'!$F$9:$F$136,C954)-INDEX('LUT Implementation'!$F$9:$F$136,C954+1)</f>
        <v>1009</v>
      </c>
      <c r="E954" s="0" t="n">
        <f aca="false">INDEX('LUT Implementation'!$C$9:$C$136,'Error plots'!C954)</f>
        <v>492</v>
      </c>
      <c r="F954" s="0" t="n">
        <f aca="false">TRUNC('LUT Implementation'!$C$4*(INDEX('LUT Implementation'!$F$9:$F$136,C954)-B954)/D954,0)</f>
        <v>1</v>
      </c>
      <c r="G954" s="0" t="n">
        <f aca="false">E954+F954</f>
        <v>493</v>
      </c>
      <c r="H954" s="34" t="n">
        <f aca="false">Theory!$D$5/(SIN(RADIANS(Theory!$D$7*360*(('LUT Implementation'!$C$3*B954)/1000000000))))</f>
        <v>493.146548380215</v>
      </c>
      <c r="I954" s="43" t="n">
        <f aca="false">ABS(E954-H954)</f>
        <v>1.14654838021471</v>
      </c>
      <c r="J954" s="43" t="n">
        <f aca="false">ABS(G954-H954)</f>
        <v>0.146548380214711</v>
      </c>
    </row>
    <row r="955" customFormat="false" ht="15" hidden="false" customHeight="false" outlineLevel="0" collapsed="false">
      <c r="B955" s="0" t="n">
        <f aca="false">B954-50</f>
        <v>16400</v>
      </c>
      <c r="C955" s="15" t="n">
        <f aca="false" t="array" ref="C955:C955">MATCH(MIN(ABS('LUT Implementation'!$F$9:$F$136-B955)),ABS('LUT Implementation'!$F$9:$F$136-B955),0)</f>
        <v>7</v>
      </c>
      <c r="D955" s="0" t="n">
        <f aca="false">INDEX('LUT Implementation'!$F$9:$F$136,C955)-INDEX('LUT Implementation'!$F$9:$F$136,C955+1)</f>
        <v>1009</v>
      </c>
      <c r="E955" s="0" t="n">
        <f aca="false">INDEX('LUT Implementation'!$C$9:$C$136,'Error plots'!C955)</f>
        <v>492</v>
      </c>
      <c r="F955" s="0" t="n">
        <f aca="false">TRUNC('LUT Implementation'!$C$4*(INDEX('LUT Implementation'!$F$9:$F$136,C955)-B955)/D955,0)</f>
        <v>2</v>
      </c>
      <c r="G955" s="0" t="n">
        <f aca="false">E955+F955</f>
        <v>494</v>
      </c>
      <c r="H955" s="34" t="n">
        <f aca="false">Theory!$D$5/(SIN(RADIANS(Theory!$D$7*360*(('LUT Implementation'!$C$3*B955)/1000000000))))</f>
        <v>494.646403729858</v>
      </c>
      <c r="I955" s="43" t="n">
        <f aca="false">ABS(E955-H955)</f>
        <v>2.64640372985809</v>
      </c>
      <c r="J955" s="43" t="n">
        <f aca="false">ABS(G955-H955)</f>
        <v>0.646403729858093</v>
      </c>
    </row>
    <row r="956" customFormat="false" ht="15" hidden="false" customHeight="false" outlineLevel="0" collapsed="false">
      <c r="B956" s="0" t="n">
        <f aca="false">B955-50</f>
        <v>16350</v>
      </c>
      <c r="C956" s="15" t="n">
        <f aca="false" t="array" ref="C956:C956">MATCH(MIN(ABS('LUT Implementation'!$F$9:$F$136-B956)),ABS('LUT Implementation'!$F$9:$F$136-B956),0)</f>
        <v>7</v>
      </c>
      <c r="D956" s="0" t="n">
        <f aca="false">INDEX('LUT Implementation'!$F$9:$F$136,C956)-INDEX('LUT Implementation'!$F$9:$F$136,C956+1)</f>
        <v>1009</v>
      </c>
      <c r="E956" s="0" t="n">
        <f aca="false">INDEX('LUT Implementation'!$C$9:$C$136,'Error plots'!C956)</f>
        <v>492</v>
      </c>
      <c r="F956" s="0" t="n">
        <f aca="false">TRUNC('LUT Implementation'!$C$4*(INDEX('LUT Implementation'!$F$9:$F$136,C956)-B956)/D956,0)</f>
        <v>4</v>
      </c>
      <c r="G956" s="0" t="n">
        <f aca="false">E956+F956</f>
        <v>496</v>
      </c>
      <c r="H956" s="34" t="n">
        <f aca="false">Theory!$D$5/(SIN(RADIANS(Theory!$D$7*360*(('LUT Implementation'!$C$3*B956)/1000000000))))</f>
        <v>496.15544365941</v>
      </c>
      <c r="I956" s="43" t="n">
        <f aca="false">ABS(E956-H956)</f>
        <v>4.15544365941025</v>
      </c>
      <c r="J956" s="43" t="n">
        <f aca="false">ABS(G956-H956)</f>
        <v>0.155443659410253</v>
      </c>
    </row>
    <row r="957" customFormat="false" ht="15" hidden="false" customHeight="false" outlineLevel="0" collapsed="false">
      <c r="B957" s="0" t="n">
        <f aca="false">B956-50</f>
        <v>16300</v>
      </c>
      <c r="C957" s="15" t="n">
        <f aca="false" t="array" ref="C957:C957">MATCH(MIN(ABS('LUT Implementation'!$F$9:$F$136-B957)),ABS('LUT Implementation'!$F$9:$F$136-B957),0)</f>
        <v>7</v>
      </c>
      <c r="D957" s="0" t="n">
        <f aca="false">INDEX('LUT Implementation'!$F$9:$F$136,C957)-INDEX('LUT Implementation'!$F$9:$F$136,C957+1)</f>
        <v>1009</v>
      </c>
      <c r="E957" s="0" t="n">
        <f aca="false">INDEX('LUT Implementation'!$C$9:$C$136,'Error plots'!C957)</f>
        <v>492</v>
      </c>
      <c r="F957" s="0" t="n">
        <f aca="false">TRUNC('LUT Implementation'!$C$4*(INDEX('LUT Implementation'!$F$9:$F$136,C957)-B957)/D957,0)</f>
        <v>5</v>
      </c>
      <c r="G957" s="0" t="n">
        <f aca="false">E957+F957</f>
        <v>497</v>
      </c>
      <c r="H957" s="34" t="n">
        <f aca="false">Theory!$D$5/(SIN(RADIANS(Theory!$D$7*360*(('LUT Implementation'!$C$3*B957)/1000000000))))</f>
        <v>497.673752689201</v>
      </c>
      <c r="I957" s="43" t="n">
        <f aca="false">ABS(E957-H957)</f>
        <v>5.67375268920097</v>
      </c>
      <c r="J957" s="43" t="n">
        <f aca="false">ABS(G957-H957)</f>
        <v>0.673752689200967</v>
      </c>
    </row>
    <row r="958" customFormat="false" ht="15" hidden="false" customHeight="false" outlineLevel="0" collapsed="false">
      <c r="B958" s="0" t="n">
        <f aca="false">B957-50</f>
        <v>16250</v>
      </c>
      <c r="C958" s="15" t="n">
        <f aca="false" t="array" ref="C958:C958">MATCH(MIN(ABS('LUT Implementation'!$F$9:$F$136-B958)),ABS('LUT Implementation'!$F$9:$F$136-B958),0)</f>
        <v>7</v>
      </c>
      <c r="D958" s="0" t="n">
        <f aca="false">INDEX('LUT Implementation'!$F$9:$F$136,C958)-INDEX('LUT Implementation'!$F$9:$F$136,C958+1)</f>
        <v>1009</v>
      </c>
      <c r="E958" s="0" t="n">
        <f aca="false">INDEX('LUT Implementation'!$C$9:$C$136,'Error plots'!C958)</f>
        <v>492</v>
      </c>
      <c r="F958" s="0" t="n">
        <f aca="false">TRUNC('LUT Implementation'!$C$4*(INDEX('LUT Implementation'!$F$9:$F$136,C958)-B958)/D958,0)</f>
        <v>7</v>
      </c>
      <c r="G958" s="0" t="n">
        <f aca="false">E958+F958</f>
        <v>499</v>
      </c>
      <c r="H958" s="34" t="n">
        <f aca="false">Theory!$D$5/(SIN(RADIANS(Theory!$D$7*360*(('LUT Implementation'!$C$3*B958)/1000000000))))</f>
        <v>499.201416379811</v>
      </c>
      <c r="I958" s="43" t="n">
        <f aca="false">ABS(E958-H958)</f>
        <v>7.20141637981141</v>
      </c>
      <c r="J958" s="43" t="n">
        <f aca="false">ABS(G958-H958)</f>
        <v>0.201416379811405</v>
      </c>
    </row>
    <row r="959" customFormat="false" ht="15" hidden="false" customHeight="false" outlineLevel="0" collapsed="false">
      <c r="B959" s="0" t="n">
        <f aca="false">B958-50</f>
        <v>16200</v>
      </c>
      <c r="C959" s="15" t="n">
        <f aca="false" t="array" ref="C959:C959">MATCH(MIN(ABS('LUT Implementation'!$F$9:$F$136-B959)),ABS('LUT Implementation'!$F$9:$F$136-B959),0)</f>
        <v>7</v>
      </c>
      <c r="D959" s="0" t="n">
        <f aca="false">INDEX('LUT Implementation'!$F$9:$F$136,C959)-INDEX('LUT Implementation'!$F$9:$F$136,C959+1)</f>
        <v>1009</v>
      </c>
      <c r="E959" s="0" t="n">
        <f aca="false">INDEX('LUT Implementation'!$C$9:$C$136,'Error plots'!C959)</f>
        <v>492</v>
      </c>
      <c r="F959" s="0" t="n">
        <f aca="false">TRUNC('LUT Implementation'!$C$4*(INDEX('LUT Implementation'!$F$9:$F$136,C959)-B959)/D959,0)</f>
        <v>9</v>
      </c>
      <c r="G959" s="0" t="n">
        <f aca="false">E959+F959</f>
        <v>501</v>
      </c>
      <c r="H959" s="34" t="n">
        <f aca="false">Theory!$D$5/(SIN(RADIANS(Theory!$D$7*360*(('LUT Implementation'!$C$3*B959)/1000000000))))</f>
        <v>500.738521348127</v>
      </c>
      <c r="I959" s="43" t="n">
        <f aca="false">ABS(E959-H959)</f>
        <v>8.73852134812751</v>
      </c>
      <c r="J959" s="43" t="n">
        <f aca="false">ABS(G959-H959)</f>
        <v>0.261478651872494</v>
      </c>
    </row>
    <row r="960" customFormat="false" ht="15" hidden="false" customHeight="false" outlineLevel="0" collapsed="false">
      <c r="B960" s="0" t="n">
        <f aca="false">B959-50</f>
        <v>16150</v>
      </c>
      <c r="C960" s="15" t="n">
        <f aca="false" t="array" ref="C960:C960">MATCH(MIN(ABS('LUT Implementation'!$F$9:$F$136-B960)),ABS('LUT Implementation'!$F$9:$F$136-B960),0)</f>
        <v>7</v>
      </c>
      <c r="D960" s="0" t="n">
        <f aca="false">INDEX('LUT Implementation'!$F$9:$F$136,C960)-INDEX('LUT Implementation'!$F$9:$F$136,C960+1)</f>
        <v>1009</v>
      </c>
      <c r="E960" s="0" t="n">
        <f aca="false">INDEX('LUT Implementation'!$C$9:$C$136,'Error plots'!C960)</f>
        <v>492</v>
      </c>
      <c r="F960" s="0" t="n">
        <f aca="false">TRUNC('LUT Implementation'!$C$4*(INDEX('LUT Implementation'!$F$9:$F$136,C960)-B960)/D960,0)</f>
        <v>10</v>
      </c>
      <c r="G960" s="0" t="n">
        <f aca="false">E960+F960</f>
        <v>502</v>
      </c>
      <c r="H960" s="34" t="n">
        <f aca="false">Theory!$D$5/(SIN(RADIANS(Theory!$D$7*360*(('LUT Implementation'!$C$3*B960)/1000000000))))</f>
        <v>502.285155283691</v>
      </c>
      <c r="I960" s="43" t="n">
        <f aca="false">ABS(E960-H960)</f>
        <v>10.2851552836906</v>
      </c>
      <c r="J960" s="43" t="n">
        <f aca="false">ABS(G960-H960)</f>
        <v>0.285155283690642</v>
      </c>
    </row>
    <row r="961" customFormat="false" ht="15" hidden="false" customHeight="false" outlineLevel="0" collapsed="false">
      <c r="B961" s="0" t="n">
        <f aca="false">B960-50</f>
        <v>16100</v>
      </c>
      <c r="C961" s="15" t="n">
        <f aca="false" t="array" ref="C961:C961">MATCH(MIN(ABS('LUT Implementation'!$F$9:$F$136-B961)),ABS('LUT Implementation'!$F$9:$F$136-B961),0)</f>
        <v>7</v>
      </c>
      <c r="D961" s="0" t="n">
        <f aca="false">INDEX('LUT Implementation'!$F$9:$F$136,C961)-INDEX('LUT Implementation'!$F$9:$F$136,C961+1)</f>
        <v>1009</v>
      </c>
      <c r="E961" s="0" t="n">
        <f aca="false">INDEX('LUT Implementation'!$C$9:$C$136,'Error plots'!C961)</f>
        <v>492</v>
      </c>
      <c r="F961" s="0" t="n">
        <f aca="false">TRUNC('LUT Implementation'!$C$4*(INDEX('LUT Implementation'!$F$9:$F$136,C961)-B961)/D961,0)</f>
        <v>12</v>
      </c>
      <c r="G961" s="0" t="n">
        <f aca="false">E961+F961</f>
        <v>504</v>
      </c>
      <c r="H961" s="34" t="n">
        <f aca="false">Theory!$D$5/(SIN(RADIANS(Theory!$D$7*360*(('LUT Implementation'!$C$3*B961)/1000000000))))</f>
        <v>503.841406965355</v>
      </c>
      <c r="I961" s="43" t="n">
        <f aca="false">ABS(E961-H961)</f>
        <v>11.8414069653547</v>
      </c>
      <c r="J961" s="43" t="n">
        <f aca="false">ABS(G961-H961)</f>
        <v>0.158593034645264</v>
      </c>
    </row>
    <row r="962" customFormat="false" ht="15" hidden="false" customHeight="false" outlineLevel="0" collapsed="false">
      <c r="B962" s="0" t="n">
        <f aca="false">B961-50</f>
        <v>16050</v>
      </c>
      <c r="C962" s="15" t="n">
        <f aca="false" t="array" ref="C962:C962">MATCH(MIN(ABS('LUT Implementation'!$F$9:$F$136-B962)),ABS('LUT Implementation'!$F$9:$F$136-B962),0)</f>
        <v>7</v>
      </c>
      <c r="D962" s="0" t="n">
        <f aca="false">INDEX('LUT Implementation'!$F$9:$F$136,C962)-INDEX('LUT Implementation'!$F$9:$F$136,C962+1)</f>
        <v>1009</v>
      </c>
      <c r="E962" s="0" t="n">
        <f aca="false">INDEX('LUT Implementation'!$C$9:$C$136,'Error plots'!C962)</f>
        <v>492</v>
      </c>
      <c r="F962" s="0" t="n">
        <f aca="false">TRUNC('LUT Implementation'!$C$4*(INDEX('LUT Implementation'!$F$9:$F$136,C962)-B962)/D962,0)</f>
        <v>13</v>
      </c>
      <c r="G962" s="0" t="n">
        <f aca="false">E962+F962</f>
        <v>505</v>
      </c>
      <c r="H962" s="34" t="n">
        <f aca="false">Theory!$D$5/(SIN(RADIANS(Theory!$D$7*360*(('LUT Implementation'!$C$3*B962)/1000000000))))</f>
        <v>505.407366278253</v>
      </c>
      <c r="I962" s="43" t="n">
        <f aca="false">ABS(E962-H962)</f>
        <v>13.4073662782533</v>
      </c>
      <c r="J962" s="43" t="n">
        <f aca="false">ABS(G962-H962)</f>
        <v>0.407366278253335</v>
      </c>
    </row>
    <row r="963" customFormat="false" ht="15" hidden="false" customHeight="false" outlineLevel="0" collapsed="false">
      <c r="B963" s="0" t="n">
        <f aca="false">B962-50</f>
        <v>16000</v>
      </c>
      <c r="C963" s="15" t="n">
        <f aca="false" t="array" ref="C963:C963">MATCH(MIN(ABS('LUT Implementation'!$F$9:$F$136-B963)),ABS('LUT Implementation'!$F$9:$F$136-B963),0)</f>
        <v>7</v>
      </c>
      <c r="D963" s="0" t="n">
        <f aca="false">INDEX('LUT Implementation'!$F$9:$F$136,C963)-INDEX('LUT Implementation'!$F$9:$F$136,C963+1)</f>
        <v>1009</v>
      </c>
      <c r="E963" s="0" t="n">
        <f aca="false">INDEX('LUT Implementation'!$C$9:$C$136,'Error plots'!C963)</f>
        <v>492</v>
      </c>
      <c r="F963" s="0" t="n">
        <f aca="false">TRUNC('LUT Implementation'!$C$4*(INDEX('LUT Implementation'!$F$9:$F$136,C963)-B963)/D963,0)</f>
        <v>15</v>
      </c>
      <c r="G963" s="0" t="n">
        <f aca="false">E963+F963</f>
        <v>507</v>
      </c>
      <c r="H963" s="34" t="n">
        <f aca="false">Theory!$D$5/(SIN(RADIANS(Theory!$D$7*360*(('LUT Implementation'!$C$3*B963)/1000000000))))</f>
        <v>506.983124231085</v>
      </c>
      <c r="I963" s="43" t="n">
        <f aca="false">ABS(E963-H963)</f>
        <v>14.9831242310851</v>
      </c>
      <c r="J963" s="43" t="n">
        <f aca="false">ABS(G963-H963)</f>
        <v>0.016875768914872</v>
      </c>
    </row>
    <row r="964" customFormat="false" ht="15" hidden="false" customHeight="false" outlineLevel="0" collapsed="false">
      <c r="B964" s="0" t="n">
        <f aca="false">B963-50</f>
        <v>15950</v>
      </c>
      <c r="C964" s="15" t="n">
        <f aca="false" t="array" ref="C964:C964">MATCH(MIN(ABS('LUT Implementation'!$F$9:$F$136-B964)),ABS('LUT Implementation'!$F$9:$F$136-B964),0)</f>
        <v>8</v>
      </c>
      <c r="D964" s="0" t="n">
        <f aca="false">INDEX('LUT Implementation'!$F$9:$F$136,C964)-INDEX('LUT Implementation'!$F$9:$F$136,C964+1)</f>
        <v>892</v>
      </c>
      <c r="E964" s="0" t="n">
        <f aca="false">INDEX('LUT Implementation'!$C$9:$C$136,'Error plots'!C964)</f>
        <v>524</v>
      </c>
      <c r="F964" s="0" t="n">
        <f aca="false">TRUNC('LUT Implementation'!$C$4*(INDEX('LUT Implementation'!$F$9:$F$136,C964)-B964)/D964,0)</f>
        <v>-16</v>
      </c>
      <c r="G964" s="0" t="n">
        <f aca="false">E964+F964</f>
        <v>508</v>
      </c>
      <c r="H964" s="34" t="n">
        <f aca="false">Theory!$D$5/(SIN(RADIANS(Theory!$D$7*360*(('LUT Implementation'!$C$3*B964)/1000000000))))</f>
        <v>508.568772973725</v>
      </c>
      <c r="I964" s="43" t="n">
        <f aca="false">ABS(E964-H964)</f>
        <v>15.431227026275</v>
      </c>
      <c r="J964" s="43" t="n">
        <f aca="false">ABS(G964-H964)</f>
        <v>0.568772973725004</v>
      </c>
    </row>
    <row r="965" customFormat="false" ht="15" hidden="false" customHeight="false" outlineLevel="0" collapsed="false">
      <c r="B965" s="0" t="n">
        <f aca="false">B964-50</f>
        <v>15900</v>
      </c>
      <c r="C965" s="15" t="n">
        <f aca="false" t="array" ref="C965:C965">MATCH(MIN(ABS('LUT Implementation'!$F$9:$F$136-B965)),ABS('LUT Implementation'!$F$9:$F$136-B965),0)</f>
        <v>8</v>
      </c>
      <c r="D965" s="0" t="n">
        <f aca="false">INDEX('LUT Implementation'!$F$9:$F$136,C965)-INDEX('LUT Implementation'!$F$9:$F$136,C965+1)</f>
        <v>892</v>
      </c>
      <c r="E965" s="0" t="n">
        <f aca="false">INDEX('LUT Implementation'!$C$9:$C$136,'Error plots'!C965)</f>
        <v>524</v>
      </c>
      <c r="F965" s="0" t="n">
        <f aca="false">TRUNC('LUT Implementation'!$C$4*(INDEX('LUT Implementation'!$F$9:$F$136,C965)-B965)/D965,0)</f>
        <v>-15</v>
      </c>
      <c r="G965" s="0" t="n">
        <f aca="false">E965+F965</f>
        <v>509</v>
      </c>
      <c r="H965" s="34" t="n">
        <f aca="false">Theory!$D$5/(SIN(RADIANS(Theory!$D$7*360*(('LUT Implementation'!$C$3*B965)/1000000000))))</f>
        <v>510.164405815166</v>
      </c>
      <c r="I965" s="43" t="n">
        <f aca="false">ABS(E965-H965)</f>
        <v>13.8355941848336</v>
      </c>
      <c r="J965" s="43" t="n">
        <f aca="false">ABS(G965-H965)</f>
        <v>1.16440581516639</v>
      </c>
    </row>
    <row r="966" customFormat="false" ht="15" hidden="false" customHeight="false" outlineLevel="0" collapsed="false">
      <c r="B966" s="0" t="n">
        <f aca="false">B965-50</f>
        <v>15850</v>
      </c>
      <c r="C966" s="15" t="n">
        <f aca="false" t="array" ref="C966:C966">MATCH(MIN(ABS('LUT Implementation'!$F$9:$F$136-B966)),ABS('LUT Implementation'!$F$9:$F$136-B966),0)</f>
        <v>8</v>
      </c>
      <c r="D966" s="0" t="n">
        <f aca="false">INDEX('LUT Implementation'!$F$9:$F$136,C966)-INDEX('LUT Implementation'!$F$9:$F$136,C966+1)</f>
        <v>892</v>
      </c>
      <c r="E966" s="0" t="n">
        <f aca="false">INDEX('LUT Implementation'!$C$9:$C$136,'Error plots'!C966)</f>
        <v>524</v>
      </c>
      <c r="F966" s="0" t="n">
        <f aca="false">TRUNC('LUT Implementation'!$C$4*(INDEX('LUT Implementation'!$F$9:$F$136,C966)-B966)/D966,0)</f>
        <v>-13</v>
      </c>
      <c r="G966" s="0" t="n">
        <f aca="false">E966+F966</f>
        <v>511</v>
      </c>
      <c r="H966" s="34" t="n">
        <f aca="false">Theory!$D$5/(SIN(RADIANS(Theory!$D$7*360*(('LUT Implementation'!$C$3*B966)/1000000000))))</f>
        <v>511.770117241805</v>
      </c>
      <c r="I966" s="43" t="n">
        <f aca="false">ABS(E966-H966)</f>
        <v>12.2298827581952</v>
      </c>
      <c r="J966" s="43" t="n">
        <f aca="false">ABS(G966-H966)</f>
        <v>0.770117241804769</v>
      </c>
    </row>
    <row r="967" customFormat="false" ht="15" hidden="false" customHeight="false" outlineLevel="0" collapsed="false">
      <c r="B967" s="0" t="n">
        <f aca="false">B966-50</f>
        <v>15800</v>
      </c>
      <c r="C967" s="15" t="n">
        <f aca="false" t="array" ref="C967:C967">MATCH(MIN(ABS('LUT Implementation'!$F$9:$F$136-B967)),ABS('LUT Implementation'!$F$9:$F$136-B967),0)</f>
        <v>8</v>
      </c>
      <c r="D967" s="0" t="n">
        <f aca="false">INDEX('LUT Implementation'!$F$9:$F$136,C967)-INDEX('LUT Implementation'!$F$9:$F$136,C967+1)</f>
        <v>892</v>
      </c>
      <c r="E967" s="0" t="n">
        <f aca="false">INDEX('LUT Implementation'!$C$9:$C$136,'Error plots'!C967)</f>
        <v>524</v>
      </c>
      <c r="F967" s="0" t="n">
        <f aca="false">TRUNC('LUT Implementation'!$C$4*(INDEX('LUT Implementation'!$F$9:$F$136,C967)-B967)/D967,0)</f>
        <v>-11</v>
      </c>
      <c r="G967" s="0" t="n">
        <f aca="false">E967+F967</f>
        <v>513</v>
      </c>
      <c r="H967" s="34" t="n">
        <f aca="false">Theory!$D$5/(SIN(RADIANS(Theory!$D$7*360*(('LUT Implementation'!$C$3*B967)/1000000000))))</f>
        <v>513.386002936067</v>
      </c>
      <c r="I967" s="43" t="n">
        <f aca="false">ABS(E967-H967)</f>
        <v>10.6139970639331</v>
      </c>
      <c r="J967" s="43" t="n">
        <f aca="false">ABS(G967-H967)</f>
        <v>0.386002936066916</v>
      </c>
    </row>
    <row r="968" customFormat="false" ht="15" hidden="false" customHeight="false" outlineLevel="0" collapsed="false">
      <c r="B968" s="0" t="n">
        <f aca="false">B967-50</f>
        <v>15750</v>
      </c>
      <c r="C968" s="15" t="n">
        <f aca="false" t="array" ref="C968:C968">MATCH(MIN(ABS('LUT Implementation'!$F$9:$F$136-B968)),ABS('LUT Implementation'!$F$9:$F$136-B968),0)</f>
        <v>8</v>
      </c>
      <c r="D968" s="0" t="n">
        <f aca="false">INDEX('LUT Implementation'!$F$9:$F$136,C968)-INDEX('LUT Implementation'!$F$9:$F$136,C968+1)</f>
        <v>892</v>
      </c>
      <c r="E968" s="0" t="n">
        <f aca="false">INDEX('LUT Implementation'!$C$9:$C$136,'Error plots'!C968)</f>
        <v>524</v>
      </c>
      <c r="F968" s="0" t="n">
        <f aca="false">TRUNC('LUT Implementation'!$C$4*(INDEX('LUT Implementation'!$F$9:$F$136,C968)-B968)/D968,0)</f>
        <v>-9</v>
      </c>
      <c r="G968" s="0" t="n">
        <f aca="false">E968+F968</f>
        <v>515</v>
      </c>
      <c r="H968" s="34" t="n">
        <f aca="false">Theory!$D$5/(SIN(RADIANS(Theory!$D$7*360*(('LUT Implementation'!$C$3*B968)/1000000000))))</f>
        <v>515.012159795396</v>
      </c>
      <c r="I968" s="43" t="n">
        <f aca="false">ABS(E968-H968)</f>
        <v>8.98784020460448</v>
      </c>
      <c r="J968" s="43" t="n">
        <f aca="false">ABS(G968-H968)</f>
        <v>0.0121597953955188</v>
      </c>
    </row>
    <row r="969" customFormat="false" ht="15" hidden="false" customHeight="false" outlineLevel="0" collapsed="false">
      <c r="B969" s="0" t="n">
        <f aca="false">B968-50</f>
        <v>15700</v>
      </c>
      <c r="C969" s="15" t="n">
        <f aca="false" t="array" ref="C969:C969">MATCH(MIN(ABS('LUT Implementation'!$F$9:$F$136-B969)),ABS('LUT Implementation'!$F$9:$F$136-B969),0)</f>
        <v>8</v>
      </c>
      <c r="D969" s="0" t="n">
        <f aca="false">INDEX('LUT Implementation'!$F$9:$F$136,C969)-INDEX('LUT Implementation'!$F$9:$F$136,C969+1)</f>
        <v>892</v>
      </c>
      <c r="E969" s="0" t="n">
        <f aca="false">INDEX('LUT Implementation'!$C$9:$C$136,'Error plots'!C969)</f>
        <v>524</v>
      </c>
      <c r="F969" s="0" t="n">
        <f aca="false">TRUNC('LUT Implementation'!$C$4*(INDEX('LUT Implementation'!$F$9:$F$136,C969)-B969)/D969,0)</f>
        <v>-7</v>
      </c>
      <c r="G969" s="0" t="n">
        <f aca="false">E969+F969</f>
        <v>517</v>
      </c>
      <c r="H969" s="34" t="n">
        <f aca="false">Theory!$D$5/(SIN(RADIANS(Theory!$D$7*360*(('LUT Implementation'!$C$3*B969)/1000000000))))</f>
        <v>516.648685951597</v>
      </c>
      <c r="I969" s="43" t="n">
        <f aca="false">ABS(E969-H969)</f>
        <v>7.35131404840297</v>
      </c>
      <c r="J969" s="43" t="n">
        <f aca="false">ABS(G969-H969)</f>
        <v>0.351314048402969</v>
      </c>
    </row>
    <row r="970" customFormat="false" ht="15" hidden="false" customHeight="false" outlineLevel="0" collapsed="false">
      <c r="B970" s="0" t="n">
        <f aca="false">B969-50</f>
        <v>15650</v>
      </c>
      <c r="C970" s="15" t="n">
        <f aca="false" t="array" ref="C970:C970">MATCH(MIN(ABS('LUT Implementation'!$F$9:$F$136-B970)),ABS('LUT Implementation'!$F$9:$F$136-B970),0)</f>
        <v>8</v>
      </c>
      <c r="D970" s="0" t="n">
        <f aca="false">INDEX('LUT Implementation'!$F$9:$F$136,C970)-INDEX('LUT Implementation'!$F$9:$F$136,C970+1)</f>
        <v>892</v>
      </c>
      <c r="E970" s="0" t="n">
        <f aca="false">INDEX('LUT Implementation'!$C$9:$C$136,'Error plots'!C970)</f>
        <v>524</v>
      </c>
      <c r="F970" s="0" t="n">
        <f aca="false">TRUNC('LUT Implementation'!$C$4*(INDEX('LUT Implementation'!$F$9:$F$136,C970)-B970)/D970,0)</f>
        <v>-6</v>
      </c>
      <c r="G970" s="0" t="n">
        <f aca="false">E970+F970</f>
        <v>518</v>
      </c>
      <c r="H970" s="34" t="n">
        <f aca="false">Theory!$D$5/(SIN(RADIANS(Theory!$D$7*360*(('LUT Implementation'!$C$3*B970)/1000000000))))</f>
        <v>518.295680790559</v>
      </c>
      <c r="I970" s="43" t="n">
        <f aca="false">ABS(E970-H970)</f>
        <v>5.70431920944088</v>
      </c>
      <c r="J970" s="43" t="n">
        <f aca="false">ABS(G970-H970)</f>
        <v>0.295680790559118</v>
      </c>
    </row>
    <row r="971" customFormat="false" ht="15" hidden="false" customHeight="false" outlineLevel="0" collapsed="false">
      <c r="B971" s="0" t="n">
        <f aca="false">B970-50</f>
        <v>15600</v>
      </c>
      <c r="C971" s="15" t="n">
        <f aca="false" t="array" ref="C971:C971">MATCH(MIN(ABS('LUT Implementation'!$F$9:$F$136-B971)),ABS('LUT Implementation'!$F$9:$F$136-B971),0)</f>
        <v>8</v>
      </c>
      <c r="D971" s="0" t="n">
        <f aca="false">INDEX('LUT Implementation'!$F$9:$F$136,C971)-INDEX('LUT Implementation'!$F$9:$F$136,C971+1)</f>
        <v>892</v>
      </c>
      <c r="E971" s="0" t="n">
        <f aca="false">INDEX('LUT Implementation'!$C$9:$C$136,'Error plots'!C971)</f>
        <v>524</v>
      </c>
      <c r="F971" s="0" t="n">
        <f aca="false">TRUNC('LUT Implementation'!$C$4*(INDEX('LUT Implementation'!$F$9:$F$136,C971)-B971)/D971,0)</f>
        <v>-4</v>
      </c>
      <c r="G971" s="0" t="n">
        <f aca="false">E971+F971</f>
        <v>520</v>
      </c>
      <c r="H971" s="34" t="n">
        <f aca="false">Theory!$D$5/(SIN(RADIANS(Theory!$D$7*360*(('LUT Implementation'!$C$3*B971)/1000000000))))</f>
        <v>519.953244972349</v>
      </c>
      <c r="I971" s="43" t="n">
        <f aca="false">ABS(E971-H971)</f>
        <v>4.04675502765099</v>
      </c>
      <c r="J971" s="43" t="n">
        <f aca="false">ABS(G971-H971)</f>
        <v>0.0467550276509883</v>
      </c>
    </row>
    <row r="972" customFormat="false" ht="15" hidden="false" customHeight="false" outlineLevel="0" collapsed="false">
      <c r="B972" s="0" t="n">
        <f aca="false">B971-50</f>
        <v>15550</v>
      </c>
      <c r="C972" s="15" t="n">
        <f aca="false" t="array" ref="C972:C972">MATCH(MIN(ABS('LUT Implementation'!$F$9:$F$136-B972)),ABS('LUT Implementation'!$F$9:$F$136-B972),0)</f>
        <v>8</v>
      </c>
      <c r="D972" s="0" t="n">
        <f aca="false">INDEX('LUT Implementation'!$F$9:$F$136,C972)-INDEX('LUT Implementation'!$F$9:$F$136,C972+1)</f>
        <v>892</v>
      </c>
      <c r="E972" s="0" t="n">
        <f aca="false">INDEX('LUT Implementation'!$C$9:$C$136,'Error plots'!C972)</f>
        <v>524</v>
      </c>
      <c r="F972" s="0" t="n">
        <f aca="false">TRUNC('LUT Implementation'!$C$4*(INDEX('LUT Implementation'!$F$9:$F$136,C972)-B972)/D972,0)</f>
        <v>-2</v>
      </c>
      <c r="G972" s="0" t="n">
        <f aca="false">E972+F972</f>
        <v>522</v>
      </c>
      <c r="H972" s="34" t="n">
        <f aca="false">Theory!$D$5/(SIN(RADIANS(Theory!$D$7*360*(('LUT Implementation'!$C$3*B972)/1000000000))))</f>
        <v>521.621480451698</v>
      </c>
      <c r="I972" s="43" t="n">
        <f aca="false">ABS(E972-H972)</f>
        <v>2.37851954830194</v>
      </c>
      <c r="J972" s="43" t="n">
        <f aca="false">ABS(G972-H972)</f>
        <v>0.378519548301938</v>
      </c>
    </row>
    <row r="973" customFormat="false" ht="15" hidden="false" customHeight="false" outlineLevel="0" collapsed="false">
      <c r="B973" s="0" t="n">
        <f aca="false">B972-50</f>
        <v>15500</v>
      </c>
      <c r="C973" s="15" t="n">
        <f aca="false" t="array" ref="C973:C973">MATCH(MIN(ABS('LUT Implementation'!$F$9:$F$136-B973)),ABS('LUT Implementation'!$F$9:$F$136-B973),0)</f>
        <v>8</v>
      </c>
      <c r="D973" s="0" t="n">
        <f aca="false">INDEX('LUT Implementation'!$F$9:$F$136,C973)-INDEX('LUT Implementation'!$F$9:$F$136,C973+1)</f>
        <v>892</v>
      </c>
      <c r="E973" s="0" t="n">
        <f aca="false">INDEX('LUT Implementation'!$C$9:$C$136,'Error plots'!C973)</f>
        <v>524</v>
      </c>
      <c r="F973" s="0" t="n">
        <f aca="false">TRUNC('LUT Implementation'!$C$4*(INDEX('LUT Implementation'!$F$9:$F$136,C973)-B973)/D973,0)</f>
        <v>-0</v>
      </c>
      <c r="G973" s="0" t="n">
        <f aca="false">E973+F973</f>
        <v>524</v>
      </c>
      <c r="H973" s="34" t="n">
        <f aca="false">Theory!$D$5/(SIN(RADIANS(Theory!$D$7*360*(('LUT Implementation'!$C$3*B973)/1000000000))))</f>
        <v>523.300490498884</v>
      </c>
      <c r="I973" s="43" t="n">
        <f aca="false">ABS(E973-H973)</f>
        <v>0.699509501116154</v>
      </c>
      <c r="J973" s="43" t="n">
        <f aca="false">ABS(G973-H973)</f>
        <v>0.699509501116154</v>
      </c>
    </row>
    <row r="974" customFormat="false" ht="15" hidden="false" customHeight="false" outlineLevel="0" collapsed="false">
      <c r="B974" s="0" t="n">
        <f aca="false">B973-50</f>
        <v>15450</v>
      </c>
      <c r="C974" s="15" t="n">
        <f aca="false" t="array" ref="C974:C974">MATCH(MIN(ABS('LUT Implementation'!$F$9:$F$136-B974)),ABS('LUT Implementation'!$F$9:$F$136-B974),0)</f>
        <v>8</v>
      </c>
      <c r="D974" s="0" t="n">
        <f aca="false">INDEX('LUT Implementation'!$F$9:$F$136,C974)-INDEX('LUT Implementation'!$F$9:$F$136,C974+1)</f>
        <v>892</v>
      </c>
      <c r="E974" s="0" t="n">
        <f aca="false">INDEX('LUT Implementation'!$C$9:$C$136,'Error plots'!C974)</f>
        <v>524</v>
      </c>
      <c r="F974" s="0" t="n">
        <f aca="false">TRUNC('LUT Implementation'!$C$4*(INDEX('LUT Implementation'!$F$9:$F$136,C974)-B974)/D974,0)</f>
        <v>1</v>
      </c>
      <c r="G974" s="0" t="n">
        <f aca="false">E974+F974</f>
        <v>525</v>
      </c>
      <c r="H974" s="34" t="n">
        <f aca="false">Theory!$D$5/(SIN(RADIANS(Theory!$D$7*360*(('LUT Implementation'!$C$3*B974)/1000000000))))</f>
        <v>524.990379721017</v>
      </c>
      <c r="I974" s="43" t="n">
        <f aca="false">ABS(E974-H974)</f>
        <v>0.990379721016893</v>
      </c>
      <c r="J974" s="43" t="n">
        <f aca="false">ABS(G974-H974)</f>
        <v>0.0096202789831068</v>
      </c>
    </row>
    <row r="975" customFormat="false" ht="15" hidden="false" customHeight="false" outlineLevel="0" collapsed="false">
      <c r="B975" s="0" t="n">
        <f aca="false">B974-50</f>
        <v>15400</v>
      </c>
      <c r="C975" s="15" t="n">
        <f aca="false" t="array" ref="C975:C975">MATCH(MIN(ABS('LUT Implementation'!$F$9:$F$136-B975)),ABS('LUT Implementation'!$F$9:$F$136-B975),0)</f>
        <v>8</v>
      </c>
      <c r="D975" s="0" t="n">
        <f aca="false">INDEX('LUT Implementation'!$F$9:$F$136,C975)-INDEX('LUT Implementation'!$F$9:$F$136,C975+1)</f>
        <v>892</v>
      </c>
      <c r="E975" s="0" t="n">
        <f aca="false">INDEX('LUT Implementation'!$C$9:$C$136,'Error plots'!C975)</f>
        <v>524</v>
      </c>
      <c r="F975" s="0" t="n">
        <f aca="false">TRUNC('LUT Implementation'!$C$4*(INDEX('LUT Implementation'!$F$9:$F$136,C975)-B975)/D975,0)</f>
        <v>2</v>
      </c>
      <c r="G975" s="0" t="n">
        <f aca="false">E975+F975</f>
        <v>526</v>
      </c>
      <c r="H975" s="34" t="n">
        <f aca="false">Theory!$D$5/(SIN(RADIANS(Theory!$D$7*360*(('LUT Implementation'!$C$3*B975)/1000000000))))</f>
        <v>526.691254083743</v>
      </c>
      <c r="I975" s="43" t="n">
        <f aca="false">ABS(E975-H975)</f>
        <v>2.69125408374305</v>
      </c>
      <c r="J975" s="43" t="n">
        <f aca="false">ABS(G975-H975)</f>
        <v>0.691254083743047</v>
      </c>
    </row>
    <row r="976" customFormat="false" ht="15" hidden="false" customHeight="false" outlineLevel="0" collapsed="false">
      <c r="B976" s="0" t="n">
        <f aca="false">B975-50</f>
        <v>15350</v>
      </c>
      <c r="C976" s="15" t="n">
        <f aca="false" t="array" ref="C976:C976">MATCH(MIN(ABS('LUT Implementation'!$F$9:$F$136-B976)),ABS('LUT Implementation'!$F$9:$F$136-B976),0)</f>
        <v>8</v>
      </c>
      <c r="D976" s="0" t="n">
        <f aca="false">INDEX('LUT Implementation'!$F$9:$F$136,C976)-INDEX('LUT Implementation'!$F$9:$F$136,C976+1)</f>
        <v>892</v>
      </c>
      <c r="E976" s="0" t="n">
        <f aca="false">INDEX('LUT Implementation'!$C$9:$C$136,'Error plots'!C976)</f>
        <v>524</v>
      </c>
      <c r="F976" s="0" t="n">
        <f aca="false">TRUNC('LUT Implementation'!$C$4*(INDEX('LUT Implementation'!$F$9:$F$136,C976)-B976)/D976,0)</f>
        <v>4</v>
      </c>
      <c r="G976" s="0" t="n">
        <f aca="false">E976+F976</f>
        <v>528</v>
      </c>
      <c r="H976" s="34" t="n">
        <f aca="false">Theory!$D$5/(SIN(RADIANS(Theory!$D$7*360*(('LUT Implementation'!$C$3*B976)/1000000000))))</f>
        <v>528.403220933369</v>
      </c>
      <c r="I976" s="43" t="n">
        <f aca="false">ABS(E976-H976)</f>
        <v>4.40322093336886</v>
      </c>
      <c r="J976" s="43" t="n">
        <f aca="false">ABS(G976-H976)</f>
        <v>0.403220933368857</v>
      </c>
    </row>
    <row r="977" customFormat="false" ht="15" hidden="false" customHeight="false" outlineLevel="0" collapsed="false">
      <c r="B977" s="0" t="n">
        <f aca="false">B976-50</f>
        <v>15300</v>
      </c>
      <c r="C977" s="15" t="n">
        <f aca="false" t="array" ref="C977:C977">MATCH(MIN(ABS('LUT Implementation'!$F$9:$F$136-B977)),ABS('LUT Implementation'!$F$9:$F$136-B977),0)</f>
        <v>8</v>
      </c>
      <c r="D977" s="0" t="n">
        <f aca="false">INDEX('LUT Implementation'!$F$9:$F$136,C977)-INDEX('LUT Implementation'!$F$9:$F$136,C977+1)</f>
        <v>892</v>
      </c>
      <c r="E977" s="0" t="n">
        <f aca="false">INDEX('LUT Implementation'!$C$9:$C$136,'Error plots'!C977)</f>
        <v>524</v>
      </c>
      <c r="F977" s="0" t="n">
        <f aca="false">TRUNC('LUT Implementation'!$C$4*(INDEX('LUT Implementation'!$F$9:$F$136,C977)-B977)/D977,0)</f>
        <v>6</v>
      </c>
      <c r="G977" s="0" t="n">
        <f aca="false">E977+F977</f>
        <v>530</v>
      </c>
      <c r="H977" s="34" t="n">
        <f aca="false">Theory!$D$5/(SIN(RADIANS(Theory!$D$7*360*(('LUT Implementation'!$C$3*B977)/1000000000))))</f>
        <v>530.126389019422</v>
      </c>
      <c r="I977" s="43" t="n">
        <f aca="false">ABS(E977-H977)</f>
        <v>6.12638901942182</v>
      </c>
      <c r="J977" s="43" t="n">
        <f aca="false">ABS(G977-H977)</f>
        <v>0.126389019421822</v>
      </c>
    </row>
    <row r="978" customFormat="false" ht="15" hidden="false" customHeight="false" outlineLevel="0" collapsed="false">
      <c r="B978" s="0" t="n">
        <f aca="false">B977-50</f>
        <v>15250</v>
      </c>
      <c r="C978" s="15" t="n">
        <f aca="false" t="array" ref="C978:C978">MATCH(MIN(ABS('LUT Implementation'!$F$9:$F$136-B978)),ABS('LUT Implementation'!$F$9:$F$136-B978),0)</f>
        <v>8</v>
      </c>
      <c r="D978" s="0" t="n">
        <f aca="false">INDEX('LUT Implementation'!$F$9:$F$136,C978)-INDEX('LUT Implementation'!$F$9:$F$136,C978+1)</f>
        <v>892</v>
      </c>
      <c r="E978" s="0" t="n">
        <f aca="false">INDEX('LUT Implementation'!$C$9:$C$136,'Error plots'!C978)</f>
        <v>524</v>
      </c>
      <c r="F978" s="0" t="n">
        <f aca="false">TRUNC('LUT Implementation'!$C$4*(INDEX('LUT Implementation'!$F$9:$F$136,C978)-B978)/D978,0)</f>
        <v>8</v>
      </c>
      <c r="G978" s="0" t="n">
        <f aca="false">E978+F978</f>
        <v>532</v>
      </c>
      <c r="H978" s="34" t="n">
        <f aca="false">Theory!$D$5/(SIN(RADIANS(Theory!$D$7*360*(('LUT Implementation'!$C$3*B978)/1000000000))))</f>
        <v>531.860868517654</v>
      </c>
      <c r="I978" s="43" t="n">
        <f aca="false">ABS(E978-H978)</f>
        <v>7.86086851765367</v>
      </c>
      <c r="J978" s="43" t="n">
        <f aca="false">ABS(G978-H978)</f>
        <v>0.139131482346329</v>
      </c>
    </row>
    <row r="979" customFormat="false" ht="15" hidden="false" customHeight="false" outlineLevel="0" collapsed="false">
      <c r="B979" s="0" t="n">
        <f aca="false">B978-50</f>
        <v>15200</v>
      </c>
      <c r="C979" s="15" t="n">
        <f aca="false" t="array" ref="C979:C979">MATCH(MIN(ABS('LUT Implementation'!$F$9:$F$136-B979)),ABS('LUT Implementation'!$F$9:$F$136-B979),0)</f>
        <v>8</v>
      </c>
      <c r="D979" s="0" t="n">
        <f aca="false">INDEX('LUT Implementation'!$F$9:$F$136,C979)-INDEX('LUT Implementation'!$F$9:$F$136,C979+1)</f>
        <v>892</v>
      </c>
      <c r="E979" s="0" t="n">
        <f aca="false">INDEX('LUT Implementation'!$C$9:$C$136,'Error plots'!C979)</f>
        <v>524</v>
      </c>
      <c r="F979" s="0" t="n">
        <f aca="false">TRUNC('LUT Implementation'!$C$4*(INDEX('LUT Implementation'!$F$9:$F$136,C979)-B979)/D979,0)</f>
        <v>10</v>
      </c>
      <c r="G979" s="0" t="n">
        <f aca="false">E979+F979</f>
        <v>534</v>
      </c>
      <c r="H979" s="34" t="n">
        <f aca="false">Theory!$D$5/(SIN(RADIANS(Theory!$D$7*360*(('LUT Implementation'!$C$3*B979)/1000000000))))</f>
        <v>533.606771053499</v>
      </c>
      <c r="I979" s="43" t="n">
        <f aca="false">ABS(E979-H979)</f>
        <v>9.60677105349873</v>
      </c>
      <c r="J979" s="43" t="n">
        <f aca="false">ABS(G979-H979)</f>
        <v>0.393228946501267</v>
      </c>
    </row>
    <row r="980" customFormat="false" ht="15" hidden="false" customHeight="false" outlineLevel="0" collapsed="false">
      <c r="B980" s="0" t="n">
        <f aca="false">B979-50</f>
        <v>15150</v>
      </c>
      <c r="C980" s="15" t="n">
        <f aca="false" t="array" ref="C980:C980">MATCH(MIN(ABS('LUT Implementation'!$F$9:$F$136-B980)),ABS('LUT Implementation'!$F$9:$F$136-B980),0)</f>
        <v>8</v>
      </c>
      <c r="D980" s="0" t="n">
        <f aca="false">INDEX('LUT Implementation'!$F$9:$F$136,C980)-INDEX('LUT Implementation'!$F$9:$F$136,C980+1)</f>
        <v>892</v>
      </c>
      <c r="E980" s="0" t="n">
        <f aca="false">INDEX('LUT Implementation'!$C$9:$C$136,'Error plots'!C980)</f>
        <v>524</v>
      </c>
      <c r="F980" s="0" t="n">
        <f aca="false">TRUNC('LUT Implementation'!$C$4*(INDEX('LUT Implementation'!$F$9:$F$136,C980)-B980)/D980,0)</f>
        <v>11</v>
      </c>
      <c r="G980" s="0" t="n">
        <f aca="false">E980+F980</f>
        <v>535</v>
      </c>
      <c r="H980" s="34" t="n">
        <f aca="false">Theory!$D$5/(SIN(RADIANS(Theory!$D$7*360*(('LUT Implementation'!$C$3*B980)/1000000000))))</f>
        <v>535.364209725995</v>
      </c>
      <c r="I980" s="43" t="n">
        <f aca="false">ABS(E980-H980)</f>
        <v>11.3642097259952</v>
      </c>
      <c r="J980" s="43" t="n">
        <f aca="false">ABS(G980-H980)</f>
        <v>0.364209725995238</v>
      </c>
    </row>
    <row r="981" customFormat="false" ht="15" hidden="false" customHeight="false" outlineLevel="0" collapsed="false">
      <c r="B981" s="0" t="n">
        <f aca="false">B980-50</f>
        <v>15100</v>
      </c>
      <c r="C981" s="15" t="n">
        <f aca="false" t="array" ref="C981:C981">MATCH(MIN(ABS('LUT Implementation'!$F$9:$F$136-B981)),ABS('LUT Implementation'!$F$9:$F$136-B981),0)</f>
        <v>8</v>
      </c>
      <c r="D981" s="0" t="n">
        <f aca="false">INDEX('LUT Implementation'!$F$9:$F$136,C981)-INDEX('LUT Implementation'!$F$9:$F$136,C981+1)</f>
        <v>892</v>
      </c>
      <c r="E981" s="0" t="n">
        <f aca="false">INDEX('LUT Implementation'!$C$9:$C$136,'Error plots'!C981)</f>
        <v>524</v>
      </c>
      <c r="F981" s="0" t="n">
        <f aca="false">TRUNC('LUT Implementation'!$C$4*(INDEX('LUT Implementation'!$F$9:$F$136,C981)-B981)/D981,0)</f>
        <v>13</v>
      </c>
      <c r="G981" s="0" t="n">
        <f aca="false">E981+F981</f>
        <v>537</v>
      </c>
      <c r="H981" s="34" t="n">
        <f aca="false">Theory!$D$5/(SIN(RADIANS(Theory!$D$7*360*(('LUT Implementation'!$C$3*B981)/1000000000))))</f>
        <v>537.133299132183</v>
      </c>
      <c r="I981" s="43" t="n">
        <f aca="false">ABS(E981-H981)</f>
        <v>13.133299132183</v>
      </c>
      <c r="J981" s="43" t="n">
        <f aca="false">ABS(G981-H981)</f>
        <v>0.13329913218297</v>
      </c>
    </row>
    <row r="982" customFormat="false" ht="15" hidden="false" customHeight="false" outlineLevel="0" collapsed="false">
      <c r="B982" s="0" t="n">
        <f aca="false">B981-50</f>
        <v>15050</v>
      </c>
      <c r="C982" s="15" t="n">
        <f aca="false" t="array" ref="C982:C982">MATCH(MIN(ABS('LUT Implementation'!$F$9:$F$136-B982)),ABS('LUT Implementation'!$F$9:$F$136-B982),0)</f>
        <v>8</v>
      </c>
      <c r="D982" s="0" t="n">
        <f aca="false">INDEX('LUT Implementation'!$F$9:$F$136,C982)-INDEX('LUT Implementation'!$F$9:$F$136,C982+1)</f>
        <v>892</v>
      </c>
      <c r="E982" s="0" t="n">
        <f aca="false">INDEX('LUT Implementation'!$C$9:$C$136,'Error plots'!C982)</f>
        <v>524</v>
      </c>
      <c r="F982" s="0" t="n">
        <f aca="false">TRUNC('LUT Implementation'!$C$4*(INDEX('LUT Implementation'!$F$9:$F$136,C982)-B982)/D982,0)</f>
        <v>15</v>
      </c>
      <c r="G982" s="0" t="n">
        <f aca="false">E982+F982</f>
        <v>539</v>
      </c>
      <c r="H982" s="34" t="n">
        <f aca="false">Theory!$D$5/(SIN(RADIANS(Theory!$D$7*360*(('LUT Implementation'!$C$3*B982)/1000000000))))</f>
        <v>538.914155391987</v>
      </c>
      <c r="I982" s="43" t="n">
        <f aca="false">ABS(E982-H982)</f>
        <v>14.9141553919873</v>
      </c>
      <c r="J982" s="43" t="n">
        <f aca="false">ABS(G982-H982)</f>
        <v>0.0858446080127351</v>
      </c>
    </row>
    <row r="983" customFormat="false" ht="15" hidden="false" customHeight="false" outlineLevel="0" collapsed="false">
      <c r="B983" s="0" t="n">
        <f aca="false">B982-50</f>
        <v>15000</v>
      </c>
      <c r="C983" s="15" t="n">
        <f aca="false" t="array" ref="C983:C983">MATCH(MIN(ABS('LUT Implementation'!$F$9:$F$136-B983)),ABS('LUT Implementation'!$F$9:$F$136-B983),0)</f>
        <v>9</v>
      </c>
      <c r="D983" s="0" t="n">
        <f aca="false">INDEX('LUT Implementation'!$F$9:$F$136,C983)-INDEX('LUT Implementation'!$F$9:$F$136,C983+1)</f>
        <v>796</v>
      </c>
      <c r="E983" s="0" t="n">
        <f aca="false">INDEX('LUT Implementation'!$C$9:$C$136,'Error plots'!C983)</f>
        <v>556</v>
      </c>
      <c r="F983" s="0" t="n">
        <f aca="false">TRUNC('LUT Implementation'!$C$4*(INDEX('LUT Implementation'!$F$9:$F$136,C983)-B983)/D983,0)</f>
        <v>-16</v>
      </c>
      <c r="G983" s="0" t="n">
        <f aca="false">E983+F983</f>
        <v>540</v>
      </c>
      <c r="H983" s="34" t="n">
        <f aca="false">Theory!$D$5/(SIN(RADIANS(Theory!$D$7*360*(('LUT Implementation'!$C$3*B983)/1000000000))))</f>
        <v>540.7068961736</v>
      </c>
      <c r="I983" s="43" t="n">
        <f aca="false">ABS(E983-H983)</f>
        <v>15.2931038263998</v>
      </c>
      <c r="J983" s="43" t="n">
        <f aca="false">ABS(G983-H983)</f>
        <v>0.706896173600171</v>
      </c>
    </row>
    <row r="984" customFormat="false" ht="15" hidden="false" customHeight="false" outlineLevel="0" collapsed="false">
      <c r="B984" s="0" t="n">
        <f aca="false">B983-50</f>
        <v>14950</v>
      </c>
      <c r="C984" s="15" t="n">
        <f aca="false" t="array" ref="C984:C984">MATCH(MIN(ABS('LUT Implementation'!$F$9:$F$136-B984)),ABS('LUT Implementation'!$F$9:$F$136-B984),0)</f>
        <v>9</v>
      </c>
      <c r="D984" s="0" t="n">
        <f aca="false">INDEX('LUT Implementation'!$F$9:$F$136,C984)-INDEX('LUT Implementation'!$F$9:$F$136,C984+1)</f>
        <v>796</v>
      </c>
      <c r="E984" s="0" t="n">
        <f aca="false">INDEX('LUT Implementation'!$C$9:$C$136,'Error plots'!C984)</f>
        <v>556</v>
      </c>
      <c r="F984" s="0" t="n">
        <f aca="false">TRUNC('LUT Implementation'!$C$4*(INDEX('LUT Implementation'!$F$9:$F$136,C984)-B984)/D984,0)</f>
        <v>-14</v>
      </c>
      <c r="G984" s="0" t="n">
        <f aca="false">E984+F984</f>
        <v>542</v>
      </c>
      <c r="H984" s="34" t="n">
        <f aca="false">Theory!$D$5/(SIN(RADIANS(Theory!$D$7*360*(('LUT Implementation'!$C$3*B984)/1000000000))))</f>
        <v>542.511640719372</v>
      </c>
      <c r="I984" s="43" t="n">
        <f aca="false">ABS(E984-H984)</f>
        <v>13.4883592806285</v>
      </c>
      <c r="J984" s="43" t="n">
        <f aca="false">ABS(G984-H984)</f>
        <v>0.511640719371485</v>
      </c>
    </row>
    <row r="985" customFormat="false" ht="15" hidden="false" customHeight="false" outlineLevel="0" collapsed="false">
      <c r="B985" s="0" t="n">
        <f aca="false">B984-50</f>
        <v>14900</v>
      </c>
      <c r="C985" s="15" t="n">
        <f aca="false" t="array" ref="C985:C985">MATCH(MIN(ABS('LUT Implementation'!$F$9:$F$136-B985)),ABS('LUT Implementation'!$F$9:$F$136-B985),0)</f>
        <v>9</v>
      </c>
      <c r="D985" s="0" t="n">
        <f aca="false">INDEX('LUT Implementation'!$F$9:$F$136,C985)-INDEX('LUT Implementation'!$F$9:$F$136,C985+1)</f>
        <v>796</v>
      </c>
      <c r="E985" s="0" t="n">
        <f aca="false">INDEX('LUT Implementation'!$C$9:$C$136,'Error plots'!C985)</f>
        <v>556</v>
      </c>
      <c r="F985" s="0" t="n">
        <f aca="false">TRUNC('LUT Implementation'!$C$4*(INDEX('LUT Implementation'!$F$9:$F$136,C985)-B985)/D985,0)</f>
        <v>-12</v>
      </c>
      <c r="G985" s="0" t="n">
        <f aca="false">E985+F985</f>
        <v>544</v>
      </c>
      <c r="H985" s="34" t="n">
        <f aca="false">Theory!$D$5/(SIN(RADIANS(Theory!$D$7*360*(('LUT Implementation'!$C$3*B985)/1000000000))))</f>
        <v>544.328509872221</v>
      </c>
      <c r="I985" s="43" t="n">
        <f aca="false">ABS(E985-H985)</f>
        <v>11.6714901277795</v>
      </c>
      <c r="J985" s="43" t="n">
        <f aca="false">ABS(G985-H985)</f>
        <v>0.328509872220479</v>
      </c>
    </row>
    <row r="986" customFormat="false" ht="15" hidden="false" customHeight="false" outlineLevel="0" collapsed="false">
      <c r="B986" s="0" t="n">
        <f aca="false">B985-50</f>
        <v>14850</v>
      </c>
      <c r="C986" s="15" t="n">
        <f aca="false" t="array" ref="C986:C986">MATCH(MIN(ABS('LUT Implementation'!$F$9:$F$136-B986)),ABS('LUT Implementation'!$F$9:$F$136-B986),0)</f>
        <v>9</v>
      </c>
      <c r="D986" s="0" t="n">
        <f aca="false">INDEX('LUT Implementation'!$F$9:$F$136,C986)-INDEX('LUT Implementation'!$F$9:$F$136,C986+1)</f>
        <v>796</v>
      </c>
      <c r="E986" s="0" t="n">
        <f aca="false">INDEX('LUT Implementation'!$C$9:$C$136,'Error plots'!C986)</f>
        <v>556</v>
      </c>
      <c r="F986" s="0" t="n">
        <f aca="false">TRUNC('LUT Implementation'!$C$4*(INDEX('LUT Implementation'!$F$9:$F$136,C986)-B986)/D986,0)</f>
        <v>-10</v>
      </c>
      <c r="G986" s="0" t="n">
        <f aca="false">E986+F986</f>
        <v>546</v>
      </c>
      <c r="H986" s="34" t="n">
        <f aca="false">Theory!$D$5/(SIN(RADIANS(Theory!$D$7*360*(('LUT Implementation'!$C$3*B986)/1000000000))))</f>
        <v>546.157626102581</v>
      </c>
      <c r="I986" s="43" t="n">
        <f aca="false">ABS(E986-H986)</f>
        <v>9.84237389741861</v>
      </c>
      <c r="J986" s="43" t="n">
        <f aca="false">ABS(G986-H986)</f>
        <v>0.157626102581389</v>
      </c>
    </row>
    <row r="987" customFormat="false" ht="15" hidden="false" customHeight="false" outlineLevel="0" collapsed="false">
      <c r="B987" s="0" t="n">
        <f aca="false">B986-50</f>
        <v>14800</v>
      </c>
      <c r="C987" s="15" t="n">
        <f aca="false" t="array" ref="C987:C987">MATCH(MIN(ABS('LUT Implementation'!$F$9:$F$136-B987)),ABS('LUT Implementation'!$F$9:$F$136-B987),0)</f>
        <v>9</v>
      </c>
      <c r="D987" s="0" t="n">
        <f aca="false">INDEX('LUT Implementation'!$F$9:$F$136,C987)-INDEX('LUT Implementation'!$F$9:$F$136,C987+1)</f>
        <v>796</v>
      </c>
      <c r="E987" s="0" t="n">
        <f aca="false">INDEX('LUT Implementation'!$C$9:$C$136,'Error plots'!C987)</f>
        <v>556</v>
      </c>
      <c r="F987" s="0" t="n">
        <f aca="false">TRUNC('LUT Implementation'!$C$4*(INDEX('LUT Implementation'!$F$9:$F$136,C987)-B987)/D987,0)</f>
        <v>-8</v>
      </c>
      <c r="G987" s="0" t="n">
        <f aca="false">E987+F987</f>
        <v>548</v>
      </c>
      <c r="H987" s="34" t="n">
        <f aca="false">Theory!$D$5/(SIN(RADIANS(Theory!$D$7*360*(('LUT Implementation'!$C$3*B987)/1000000000))))</f>
        <v>547.999113535896</v>
      </c>
      <c r="I987" s="43" t="n">
        <f aca="false">ABS(E987-H987)</f>
        <v>8.00088646410393</v>
      </c>
      <c r="J987" s="43" t="n">
        <f aca="false">ABS(G987-H987)</f>
        <v>0.00088646410392812</v>
      </c>
    </row>
    <row r="988" customFormat="false" ht="15" hidden="false" customHeight="false" outlineLevel="0" collapsed="false">
      <c r="B988" s="0" t="n">
        <f aca="false">B987-50</f>
        <v>14750</v>
      </c>
      <c r="C988" s="15" t="n">
        <f aca="false" t="array" ref="C988:C988">MATCH(MIN(ABS('LUT Implementation'!$F$9:$F$136-B988)),ABS('LUT Implementation'!$F$9:$F$136-B988),0)</f>
        <v>9</v>
      </c>
      <c r="D988" s="0" t="n">
        <f aca="false">INDEX('LUT Implementation'!$F$9:$F$136,C988)-INDEX('LUT Implementation'!$F$9:$F$136,C988+1)</f>
        <v>796</v>
      </c>
      <c r="E988" s="0" t="n">
        <f aca="false">INDEX('LUT Implementation'!$C$9:$C$136,'Error plots'!C988)</f>
        <v>556</v>
      </c>
      <c r="F988" s="0" t="n">
        <f aca="false">TRUNC('LUT Implementation'!$C$4*(INDEX('LUT Implementation'!$F$9:$F$136,C988)-B988)/D988,0)</f>
        <v>-6</v>
      </c>
      <c r="G988" s="0" t="n">
        <f aca="false">E988+F988</f>
        <v>550</v>
      </c>
      <c r="H988" s="34" t="n">
        <f aca="false">Theory!$D$5/(SIN(RADIANS(Theory!$D$7*360*(('LUT Implementation'!$C$3*B988)/1000000000))))</f>
        <v>549.853097980664</v>
      </c>
      <c r="I988" s="43" t="n">
        <f aca="false">ABS(E988-H988)</f>
        <v>6.14690201933615</v>
      </c>
      <c r="J988" s="43" t="n">
        <f aca="false">ABS(G988-H988)</f>
        <v>0.146902019336153</v>
      </c>
    </row>
    <row r="989" customFormat="false" ht="15" hidden="false" customHeight="false" outlineLevel="0" collapsed="false">
      <c r="B989" s="0" t="n">
        <f aca="false">B988-50</f>
        <v>14700</v>
      </c>
      <c r="C989" s="15" t="n">
        <f aca="false" t="array" ref="C989:C989">MATCH(MIN(ABS('LUT Implementation'!$F$9:$F$136-B989)),ABS('LUT Implementation'!$F$9:$F$136-B989),0)</f>
        <v>9</v>
      </c>
      <c r="D989" s="0" t="n">
        <f aca="false">INDEX('LUT Implementation'!$F$9:$F$136,C989)-INDEX('LUT Implementation'!$F$9:$F$136,C989+1)</f>
        <v>796</v>
      </c>
      <c r="E989" s="0" t="n">
        <f aca="false">INDEX('LUT Implementation'!$C$9:$C$136,'Error plots'!C989)</f>
        <v>556</v>
      </c>
      <c r="F989" s="0" t="n">
        <f aca="false">TRUNC('LUT Implementation'!$C$4*(INDEX('LUT Implementation'!$F$9:$F$136,C989)-B989)/D989,0)</f>
        <v>-4</v>
      </c>
      <c r="G989" s="0" t="n">
        <f aca="false">E989+F989</f>
        <v>552</v>
      </c>
      <c r="H989" s="34" t="n">
        <f aca="false">Theory!$D$5/(SIN(RADIANS(Theory!$D$7*360*(('LUT Implementation'!$C$3*B989)/1000000000))))</f>
        <v>551.719706957066</v>
      </c>
      <c r="I989" s="43" t="n">
        <f aca="false">ABS(E989-H989)</f>
        <v>4.28029304293409</v>
      </c>
      <c r="J989" s="43" t="n">
        <f aca="false">ABS(G989-H989)</f>
        <v>0.28029304293409</v>
      </c>
    </row>
    <row r="990" customFormat="false" ht="15" hidden="false" customHeight="false" outlineLevel="0" collapsed="false">
      <c r="B990" s="0" t="n">
        <f aca="false">B989-50</f>
        <v>14650</v>
      </c>
      <c r="C990" s="15" t="n">
        <f aca="false" t="array" ref="C990:C990">MATCH(MIN(ABS('LUT Implementation'!$F$9:$F$136-B990)),ABS('LUT Implementation'!$F$9:$F$136-B990),0)</f>
        <v>9</v>
      </c>
      <c r="D990" s="0" t="n">
        <f aca="false">INDEX('LUT Implementation'!$F$9:$F$136,C990)-INDEX('LUT Implementation'!$F$9:$F$136,C990+1)</f>
        <v>796</v>
      </c>
      <c r="E990" s="0" t="n">
        <f aca="false">INDEX('LUT Implementation'!$C$9:$C$136,'Error plots'!C990)</f>
        <v>556</v>
      </c>
      <c r="F990" s="0" t="n">
        <f aca="false">TRUNC('LUT Implementation'!$C$4*(INDEX('LUT Implementation'!$F$9:$F$136,C990)-B990)/D990,0)</f>
        <v>-2</v>
      </c>
      <c r="G990" s="0" t="n">
        <f aca="false">E990+F990</f>
        <v>554</v>
      </c>
      <c r="H990" s="34" t="n">
        <f aca="false">Theory!$D$5/(SIN(RADIANS(Theory!$D$7*360*(('LUT Implementation'!$C$3*B990)/1000000000))))</f>
        <v>553.599069726174</v>
      </c>
      <c r="I990" s="43" t="n">
        <f aca="false">ABS(E990-H990)</f>
        <v>2.40093027382579</v>
      </c>
      <c r="J990" s="43" t="n">
        <f aca="false">ABS(G990-H990)</f>
        <v>0.400930273825793</v>
      </c>
    </row>
    <row r="991" customFormat="false" ht="15" hidden="false" customHeight="false" outlineLevel="0" collapsed="false">
      <c r="B991" s="0" t="n">
        <f aca="false">B990-50</f>
        <v>14600</v>
      </c>
      <c r="C991" s="15" t="n">
        <f aca="false" t="array" ref="C991:C991">MATCH(MIN(ABS('LUT Implementation'!$F$9:$F$136-B991)),ABS('LUT Implementation'!$F$9:$F$136-B991),0)</f>
        <v>9</v>
      </c>
      <c r="D991" s="0" t="n">
        <f aca="false">INDEX('LUT Implementation'!$F$9:$F$136,C991)-INDEX('LUT Implementation'!$F$9:$F$136,C991+1)</f>
        <v>796</v>
      </c>
      <c r="E991" s="0" t="n">
        <f aca="false">INDEX('LUT Implementation'!$C$9:$C$136,'Error plots'!C991)</f>
        <v>556</v>
      </c>
      <c r="F991" s="0" t="n">
        <f aca="false">TRUNC('LUT Implementation'!$C$4*(INDEX('LUT Implementation'!$F$9:$F$136,C991)-B991)/D991,0)</f>
        <v>-0</v>
      </c>
      <c r="G991" s="0" t="n">
        <f aca="false">E991+F991</f>
        <v>556</v>
      </c>
      <c r="H991" s="34" t="n">
        <f aca="false">Theory!$D$5/(SIN(RADIANS(Theory!$D$7*360*(('LUT Implementation'!$C$3*B991)/1000000000))))</f>
        <v>555.491317319761</v>
      </c>
      <c r="I991" s="43" t="n">
        <f aca="false">ABS(E991-H991)</f>
        <v>0.508682680238621</v>
      </c>
      <c r="J991" s="43" t="n">
        <f aca="false">ABS(G991-H991)</f>
        <v>0.508682680238621</v>
      </c>
    </row>
    <row r="992" customFormat="false" ht="15" hidden="false" customHeight="false" outlineLevel="0" collapsed="false">
      <c r="B992" s="0" t="n">
        <f aca="false">B991-50</f>
        <v>14550</v>
      </c>
      <c r="C992" s="15" t="n">
        <f aca="false" t="array" ref="C992:C992">MATCH(MIN(ABS('LUT Implementation'!$F$9:$F$136-B992)),ABS('LUT Implementation'!$F$9:$F$136-B992),0)</f>
        <v>9</v>
      </c>
      <c r="D992" s="0" t="n">
        <f aca="false">INDEX('LUT Implementation'!$F$9:$F$136,C992)-INDEX('LUT Implementation'!$F$9:$F$136,C992+1)</f>
        <v>796</v>
      </c>
      <c r="E992" s="0" t="n">
        <f aca="false">INDEX('LUT Implementation'!$C$9:$C$136,'Error plots'!C992)</f>
        <v>556</v>
      </c>
      <c r="F992" s="0" t="n">
        <f aca="false">TRUNC('LUT Implementation'!$C$4*(INDEX('LUT Implementation'!$F$9:$F$136,C992)-B992)/D992,0)</f>
        <v>1</v>
      </c>
      <c r="G992" s="0" t="n">
        <f aca="false">E992+F992</f>
        <v>557</v>
      </c>
      <c r="H992" s="34" t="n">
        <f aca="false">Theory!$D$5/(SIN(RADIANS(Theory!$D$7*360*(('LUT Implementation'!$C$3*B992)/1000000000))))</f>
        <v>557.396582570726</v>
      </c>
      <c r="I992" s="43" t="n">
        <f aca="false">ABS(E992-H992)</f>
        <v>1.39658257072563</v>
      </c>
      <c r="J992" s="43" t="n">
        <f aca="false">ABS(G992-H992)</f>
        <v>0.396582570725627</v>
      </c>
    </row>
    <row r="993" customFormat="false" ht="15" hidden="false" customHeight="false" outlineLevel="0" collapsed="false">
      <c r="B993" s="0" t="n">
        <f aca="false">B992-50</f>
        <v>14500</v>
      </c>
      <c r="C993" s="15" t="n">
        <f aca="false" t="array" ref="C993:C993">MATCH(MIN(ABS('LUT Implementation'!$F$9:$F$136-B993)),ABS('LUT Implementation'!$F$9:$F$136-B993),0)</f>
        <v>9</v>
      </c>
      <c r="D993" s="0" t="n">
        <f aca="false">INDEX('LUT Implementation'!$F$9:$F$136,C993)-INDEX('LUT Implementation'!$F$9:$F$136,C993+1)</f>
        <v>796</v>
      </c>
      <c r="E993" s="0" t="n">
        <f aca="false">INDEX('LUT Implementation'!$C$9:$C$136,'Error plots'!C993)</f>
        <v>556</v>
      </c>
      <c r="F993" s="0" t="n">
        <f aca="false">TRUNC('LUT Implementation'!$C$4*(INDEX('LUT Implementation'!$F$9:$F$136,C993)-B993)/D993,0)</f>
        <v>3</v>
      </c>
      <c r="G993" s="0" t="n">
        <f aca="false">E993+F993</f>
        <v>559</v>
      </c>
      <c r="H993" s="34" t="n">
        <f aca="false">Theory!$D$5/(SIN(RADIANS(Theory!$D$7*360*(('LUT Implementation'!$C$3*B993)/1000000000))))</f>
        <v>559.315000144144</v>
      </c>
      <c r="I993" s="43" t="n">
        <f aca="false">ABS(E993-H993)</f>
        <v>3.31500014414405</v>
      </c>
      <c r="J993" s="43" t="n">
        <f aca="false">ABS(G993-H993)</f>
        <v>0.315000144144051</v>
      </c>
    </row>
    <row r="994" customFormat="false" ht="15" hidden="false" customHeight="false" outlineLevel="0" collapsed="false">
      <c r="B994" s="0" t="n">
        <f aca="false">B993-50</f>
        <v>14450</v>
      </c>
      <c r="C994" s="15" t="n">
        <f aca="false" t="array" ref="C994:C994">MATCH(MIN(ABS('LUT Implementation'!$F$9:$F$136-B994)),ABS('LUT Implementation'!$F$9:$F$136-B994),0)</f>
        <v>9</v>
      </c>
      <c r="D994" s="0" t="n">
        <f aca="false">INDEX('LUT Implementation'!$F$9:$F$136,C994)-INDEX('LUT Implementation'!$F$9:$F$136,C994+1)</f>
        <v>796</v>
      </c>
      <c r="E994" s="0" t="n">
        <f aca="false">INDEX('LUT Implementation'!$C$9:$C$136,'Error plots'!C994)</f>
        <v>556</v>
      </c>
      <c r="F994" s="0" t="n">
        <f aca="false">TRUNC('LUT Implementation'!$C$4*(INDEX('LUT Implementation'!$F$9:$F$136,C994)-B994)/D994,0)</f>
        <v>5</v>
      </c>
      <c r="G994" s="0" t="n">
        <f aca="false">E994+F994</f>
        <v>561</v>
      </c>
      <c r="H994" s="34" t="n">
        <f aca="false">Theory!$D$5/(SIN(RADIANS(Theory!$D$7*360*(('LUT Implementation'!$C$3*B994)/1000000000))))</f>
        <v>561.246706568971</v>
      </c>
      <c r="I994" s="43" t="n">
        <f aca="false">ABS(E994-H994)</f>
        <v>5.24670656897115</v>
      </c>
      <c r="J994" s="43" t="n">
        <f aca="false">ABS(G994-H994)</f>
        <v>0.246706568971149</v>
      </c>
    </row>
    <row r="995" customFormat="false" ht="15" hidden="false" customHeight="false" outlineLevel="0" collapsed="false">
      <c r="B995" s="0" t="n">
        <f aca="false">B994-50</f>
        <v>14400</v>
      </c>
      <c r="C995" s="15" t="n">
        <f aca="false" t="array" ref="C995:C995">MATCH(MIN(ABS('LUT Implementation'!$F$9:$F$136-B995)),ABS('LUT Implementation'!$F$9:$F$136-B995),0)</f>
        <v>9</v>
      </c>
      <c r="D995" s="0" t="n">
        <f aca="false">INDEX('LUT Implementation'!$F$9:$F$136,C995)-INDEX('LUT Implementation'!$F$9:$F$136,C995+1)</f>
        <v>796</v>
      </c>
      <c r="E995" s="0" t="n">
        <f aca="false">INDEX('LUT Implementation'!$C$9:$C$136,'Error plots'!C995)</f>
        <v>556</v>
      </c>
      <c r="F995" s="0" t="n">
        <f aca="false">TRUNC('LUT Implementation'!$C$4*(INDEX('LUT Implementation'!$F$9:$F$136,C995)-B995)/D995,0)</f>
        <v>7</v>
      </c>
      <c r="G995" s="0" t="n">
        <f aca="false">E995+F995</f>
        <v>563</v>
      </c>
      <c r="H995" s="34" t="n">
        <f aca="false">Theory!$D$5/(SIN(RADIANS(Theory!$D$7*360*(('LUT Implementation'!$C$3*B995)/1000000000))))</f>
        <v>563.191840270399</v>
      </c>
      <c r="I995" s="43" t="n">
        <f aca="false">ABS(E995-H995)</f>
        <v>7.19184027039864</v>
      </c>
      <c r="J995" s="43" t="n">
        <f aca="false">ABS(G995-H995)</f>
        <v>0.191840270398643</v>
      </c>
    </row>
    <row r="996" customFormat="false" ht="15" hidden="false" customHeight="false" outlineLevel="0" collapsed="false">
      <c r="B996" s="0" t="n">
        <f aca="false">B995-50</f>
        <v>14350</v>
      </c>
      <c r="C996" s="15" t="n">
        <f aca="false" t="array" ref="C996:C996">MATCH(MIN(ABS('LUT Implementation'!$F$9:$F$136-B996)),ABS('LUT Implementation'!$F$9:$F$136-B996),0)</f>
        <v>9</v>
      </c>
      <c r="D996" s="0" t="n">
        <f aca="false">INDEX('LUT Implementation'!$F$9:$F$136,C996)-INDEX('LUT Implementation'!$F$9:$F$136,C996+1)</f>
        <v>796</v>
      </c>
      <c r="E996" s="0" t="n">
        <f aca="false">INDEX('LUT Implementation'!$C$9:$C$136,'Error plots'!C996)</f>
        <v>556</v>
      </c>
      <c r="F996" s="0" t="n">
        <f aca="false">TRUNC('LUT Implementation'!$C$4*(INDEX('LUT Implementation'!$F$9:$F$136,C996)-B996)/D996,0)</f>
        <v>9</v>
      </c>
      <c r="G996" s="0" t="n">
        <f aca="false">E996+F996</f>
        <v>565</v>
      </c>
      <c r="H996" s="34" t="n">
        <f aca="false">Theory!$D$5/(SIN(RADIANS(Theory!$D$7*360*(('LUT Implementation'!$C$3*B996)/1000000000))))</f>
        <v>565.15054160289</v>
      </c>
      <c r="I996" s="43" t="n">
        <f aca="false">ABS(E996-H996)</f>
        <v>9.15054160289014</v>
      </c>
      <c r="J996" s="43" t="n">
        <f aca="false">ABS(G996-H996)</f>
        <v>0.150541602890144</v>
      </c>
    </row>
    <row r="997" customFormat="false" ht="15" hidden="false" customHeight="false" outlineLevel="0" collapsed="false">
      <c r="B997" s="0" t="n">
        <f aca="false">B996-50</f>
        <v>14300</v>
      </c>
      <c r="C997" s="15" t="n">
        <f aca="false" t="array" ref="C997:C997">MATCH(MIN(ABS('LUT Implementation'!$F$9:$F$136-B997)),ABS('LUT Implementation'!$F$9:$F$136-B997),0)</f>
        <v>9</v>
      </c>
      <c r="D997" s="0" t="n">
        <f aca="false">INDEX('LUT Implementation'!$F$9:$F$136,C997)-INDEX('LUT Implementation'!$F$9:$F$136,C997+1)</f>
        <v>796</v>
      </c>
      <c r="E997" s="0" t="n">
        <f aca="false">INDEX('LUT Implementation'!$C$9:$C$136,'Error plots'!C997)</f>
        <v>556</v>
      </c>
      <c r="F997" s="0" t="n">
        <f aca="false">TRUNC('LUT Implementation'!$C$4*(INDEX('LUT Implementation'!$F$9:$F$136,C997)-B997)/D997,0)</f>
        <v>11</v>
      </c>
      <c r="G997" s="0" t="n">
        <f aca="false">E997+F997</f>
        <v>567</v>
      </c>
      <c r="H997" s="34" t="n">
        <f aca="false">Theory!$D$5/(SIN(RADIANS(Theory!$D$7*360*(('LUT Implementation'!$C$3*B997)/1000000000))))</f>
        <v>567.12295288391</v>
      </c>
      <c r="I997" s="43" t="n">
        <f aca="false">ABS(E997-H997)</f>
        <v>11.12295288391</v>
      </c>
      <c r="J997" s="43" t="n">
        <f aca="false">ABS(G997-H997)</f>
        <v>0.122952883909988</v>
      </c>
    </row>
    <row r="998" customFormat="false" ht="15" hidden="false" customHeight="false" outlineLevel="0" collapsed="false">
      <c r="B998" s="0" t="n">
        <f aca="false">B997-50</f>
        <v>14250</v>
      </c>
      <c r="C998" s="15" t="n">
        <f aca="false" t="array" ref="C998:C998">MATCH(MIN(ABS('LUT Implementation'!$F$9:$F$136-B998)),ABS('LUT Implementation'!$F$9:$F$136-B998),0)</f>
        <v>9</v>
      </c>
      <c r="D998" s="0" t="n">
        <f aca="false">INDEX('LUT Implementation'!$F$9:$F$136,C998)-INDEX('LUT Implementation'!$F$9:$F$136,C998+1)</f>
        <v>796</v>
      </c>
      <c r="E998" s="0" t="n">
        <f aca="false">INDEX('LUT Implementation'!$C$9:$C$136,'Error plots'!C998)</f>
        <v>556</v>
      </c>
      <c r="F998" s="0" t="n">
        <f aca="false">TRUNC('LUT Implementation'!$C$4*(INDEX('LUT Implementation'!$F$9:$F$136,C998)-B998)/D998,0)</f>
        <v>13</v>
      </c>
      <c r="G998" s="0" t="n">
        <f aca="false">E998+F998</f>
        <v>569</v>
      </c>
      <c r="H998" s="34" t="n">
        <f aca="false">Theory!$D$5/(SIN(RADIANS(Theory!$D$7*360*(('LUT Implementation'!$C$3*B998)/1000000000))))</f>
        <v>569.109218428362</v>
      </c>
      <c r="I998" s="43" t="n">
        <f aca="false">ABS(E998-H998)</f>
        <v>13.1092184283617</v>
      </c>
      <c r="J998" s="43" t="n">
        <f aca="false">ABS(G998-H998)</f>
        <v>0.109218428361714</v>
      </c>
    </row>
    <row r="999" customFormat="false" ht="15" hidden="false" customHeight="false" outlineLevel="0" collapsed="false">
      <c r="B999" s="0" t="n">
        <f aca="false">B998-50</f>
        <v>14200</v>
      </c>
      <c r="C999" s="15" t="n">
        <f aca="false" t="array" ref="C999:C999">MATCH(MIN(ABS('LUT Implementation'!$F$9:$F$136-B999)),ABS('LUT Implementation'!$F$9:$F$136-B999),0)</f>
        <v>9</v>
      </c>
      <c r="D999" s="0" t="n">
        <f aca="false">INDEX('LUT Implementation'!$F$9:$F$136,C999)-INDEX('LUT Implementation'!$F$9:$F$136,C999+1)</f>
        <v>796</v>
      </c>
      <c r="E999" s="0" t="n">
        <f aca="false">INDEX('LUT Implementation'!$C$9:$C$136,'Error plots'!C999)</f>
        <v>556</v>
      </c>
      <c r="F999" s="0" t="n">
        <f aca="false">TRUNC('LUT Implementation'!$C$4*(INDEX('LUT Implementation'!$F$9:$F$136,C999)-B999)/D999,0)</f>
        <v>15</v>
      </c>
      <c r="G999" s="0" t="n">
        <f aca="false">E999+F999</f>
        <v>571</v>
      </c>
      <c r="H999" s="34" t="n">
        <f aca="false">Theory!$D$5/(SIN(RADIANS(Theory!$D$7*360*(('LUT Implementation'!$C$3*B999)/1000000000))))</f>
        <v>571.109484583754</v>
      </c>
      <c r="I999" s="43" t="n">
        <f aca="false">ABS(E999-H999)</f>
        <v>15.1094845837544</v>
      </c>
      <c r="J999" s="43" t="n">
        <f aca="false">ABS(G999-H999)</f>
        <v>0.109484583754352</v>
      </c>
    </row>
    <row r="1000" customFormat="false" ht="15" hidden="false" customHeight="false" outlineLevel="0" collapsed="false">
      <c r="B1000" s="0" t="n">
        <f aca="false">B999-50</f>
        <v>14150</v>
      </c>
      <c r="C1000" s="15" t="n">
        <f aca="false" t="array" ref="C1000:C1000">MATCH(MIN(ABS('LUT Implementation'!$F$9:$F$136-B1000)),ABS('LUT Implementation'!$F$9:$F$136-B1000),0)</f>
        <v>10</v>
      </c>
      <c r="D1000" s="0" t="n">
        <f aca="false">INDEX('LUT Implementation'!$F$9:$F$136,C1000)-INDEX('LUT Implementation'!$F$9:$F$136,C1000+1)</f>
        <v>713</v>
      </c>
      <c r="E1000" s="0" t="n">
        <f aca="false">INDEX('LUT Implementation'!$C$9:$C$136,'Error plots'!C1000)</f>
        <v>588</v>
      </c>
      <c r="F1000" s="0" t="n">
        <f aca="false">TRUNC('LUT Implementation'!$C$4*(INDEX('LUT Implementation'!$F$9:$F$136,C1000)-B1000)/D1000,0)</f>
        <v>-16</v>
      </c>
      <c r="G1000" s="0" t="n">
        <f aca="false">E1000+F1000</f>
        <v>572</v>
      </c>
      <c r="H1000" s="34" t="n">
        <f aca="false">Theory!$D$5/(SIN(RADIANS(Theory!$D$7*360*(('LUT Implementation'!$C$3*B1000)/1000000000))))</f>
        <v>573.123899766115</v>
      </c>
      <c r="I1000" s="43" t="n">
        <f aca="false">ABS(E1000-H1000)</f>
        <v>14.8761002338854</v>
      </c>
      <c r="J1000" s="43" t="n">
        <f aca="false">ABS(G1000-H1000)</f>
        <v>1.12389976611462</v>
      </c>
    </row>
    <row r="1001" customFormat="false" ht="15" hidden="false" customHeight="false" outlineLevel="0" collapsed="false">
      <c r="B1001" s="0" t="n">
        <f aca="false">B1000-50</f>
        <v>14100</v>
      </c>
      <c r="C1001" s="15" t="n">
        <f aca="false" t="array" ref="C1001:C1001">MATCH(MIN(ABS('LUT Implementation'!$F$9:$F$136-B1001)),ABS('LUT Implementation'!$F$9:$F$136-B1001),0)</f>
        <v>10</v>
      </c>
      <c r="D1001" s="0" t="n">
        <f aca="false">INDEX('LUT Implementation'!$F$9:$F$136,C1001)-INDEX('LUT Implementation'!$F$9:$F$136,C1001+1)</f>
        <v>713</v>
      </c>
      <c r="E1001" s="0" t="n">
        <f aca="false">INDEX('LUT Implementation'!$C$9:$C$136,'Error plots'!C1001)</f>
        <v>588</v>
      </c>
      <c r="F1001" s="0" t="n">
        <f aca="false">TRUNC('LUT Implementation'!$C$4*(INDEX('LUT Implementation'!$F$9:$F$136,C1001)-B1001)/D1001,0)</f>
        <v>-13</v>
      </c>
      <c r="G1001" s="0" t="n">
        <f aca="false">E1001+F1001</f>
        <v>575</v>
      </c>
      <c r="H1001" s="34" t="n">
        <f aca="false">Theory!$D$5/(SIN(RADIANS(Theory!$D$7*360*(('LUT Implementation'!$C$3*B1001)/1000000000))))</f>
        <v>575.152614496662</v>
      </c>
      <c r="I1001" s="43" t="n">
        <f aca="false">ABS(E1001-H1001)</f>
        <v>12.8473855033384</v>
      </c>
      <c r="J1001" s="43" t="n">
        <f aca="false">ABS(G1001-H1001)</f>
        <v>0.152614496661613</v>
      </c>
    </row>
    <row r="1002" customFormat="false" ht="15" hidden="false" customHeight="false" outlineLevel="0" collapsed="false">
      <c r="B1002" s="0" t="n">
        <f aca="false">B1001-50</f>
        <v>14050</v>
      </c>
      <c r="C1002" s="15" t="n">
        <f aca="false" t="array" ref="C1002:C1002">MATCH(MIN(ABS('LUT Implementation'!$F$9:$F$136-B1002)),ABS('LUT Implementation'!$F$9:$F$136-B1002),0)</f>
        <v>10</v>
      </c>
      <c r="D1002" s="0" t="n">
        <f aca="false">INDEX('LUT Implementation'!$F$9:$F$136,C1002)-INDEX('LUT Implementation'!$F$9:$F$136,C1002+1)</f>
        <v>713</v>
      </c>
      <c r="E1002" s="0" t="n">
        <f aca="false">INDEX('LUT Implementation'!$C$9:$C$136,'Error plots'!C1002)</f>
        <v>588</v>
      </c>
      <c r="F1002" s="0" t="n">
        <f aca="false">TRUNC('LUT Implementation'!$C$4*(INDEX('LUT Implementation'!$F$9:$F$136,C1002)-B1002)/D1002,0)</f>
        <v>-11</v>
      </c>
      <c r="G1002" s="0" t="n">
        <f aca="false">E1002+F1002</f>
        <v>577</v>
      </c>
      <c r="H1002" s="34" t="n">
        <f aca="false">Theory!$D$5/(SIN(RADIANS(Theory!$D$7*360*(('LUT Implementation'!$C$3*B1002)/1000000000))))</f>
        <v>577.195781439267</v>
      </c>
      <c r="I1002" s="43" t="n">
        <f aca="false">ABS(E1002-H1002)</f>
        <v>10.8042185607331</v>
      </c>
      <c r="J1002" s="43" t="n">
        <f aca="false">ABS(G1002-H1002)</f>
        <v>0.195781439266852</v>
      </c>
    </row>
    <row r="1003" customFormat="false" ht="15" hidden="false" customHeight="false" outlineLevel="0" collapsed="false">
      <c r="B1003" s="0" t="n">
        <f aca="false">B1002-50</f>
        <v>14000</v>
      </c>
      <c r="C1003" s="15" t="n">
        <f aca="false" t="array" ref="C1003:C1003">MATCH(MIN(ABS('LUT Implementation'!$F$9:$F$136-B1003)),ABS('LUT Implementation'!$F$9:$F$136-B1003),0)</f>
        <v>10</v>
      </c>
      <c r="D1003" s="0" t="n">
        <f aca="false">INDEX('LUT Implementation'!$F$9:$F$136,C1003)-INDEX('LUT Implementation'!$F$9:$F$136,C1003+1)</f>
        <v>713</v>
      </c>
      <c r="E1003" s="0" t="n">
        <f aca="false">INDEX('LUT Implementation'!$C$9:$C$136,'Error plots'!C1003)</f>
        <v>588</v>
      </c>
      <c r="F1003" s="0" t="n">
        <f aca="false">TRUNC('LUT Implementation'!$C$4*(INDEX('LUT Implementation'!$F$9:$F$136,C1003)-B1003)/D1003,0)</f>
        <v>-9</v>
      </c>
      <c r="G1003" s="0" t="n">
        <f aca="false">E1003+F1003</f>
        <v>579</v>
      </c>
      <c r="H1003" s="34" t="n">
        <f aca="false">Theory!$D$5/(SIN(RADIANS(Theory!$D$7*360*(('LUT Implementation'!$C$3*B1003)/1000000000))))</f>
        <v>579.253555438716</v>
      </c>
      <c r="I1003" s="43" t="n">
        <f aca="false">ABS(E1003-H1003)</f>
        <v>8.74644456128431</v>
      </c>
      <c r="J1003" s="43" t="n">
        <f aca="false">ABS(G1003-H1003)</f>
        <v>0.253555438715694</v>
      </c>
    </row>
    <row r="1004" customFormat="false" ht="15" hidden="false" customHeight="false" outlineLevel="0" collapsed="false">
      <c r="B1004" s="0" t="n">
        <f aca="false">B1003-50</f>
        <v>13950</v>
      </c>
      <c r="C1004" s="15" t="n">
        <f aca="false" t="array" ref="C1004:C1004">MATCH(MIN(ABS('LUT Implementation'!$F$9:$F$136-B1004)),ABS('LUT Implementation'!$F$9:$F$136-B1004),0)</f>
        <v>10</v>
      </c>
      <c r="D1004" s="0" t="n">
        <f aca="false">INDEX('LUT Implementation'!$F$9:$F$136,C1004)-INDEX('LUT Implementation'!$F$9:$F$136,C1004+1)</f>
        <v>713</v>
      </c>
      <c r="E1004" s="0" t="n">
        <f aca="false">INDEX('LUT Implementation'!$C$9:$C$136,'Error plots'!C1004)</f>
        <v>588</v>
      </c>
      <c r="F1004" s="0" t="n">
        <f aca="false">TRUNC('LUT Implementation'!$C$4*(INDEX('LUT Implementation'!$F$9:$F$136,C1004)-B1004)/D1004,0)</f>
        <v>-7</v>
      </c>
      <c r="G1004" s="0" t="n">
        <f aca="false">E1004+F1004</f>
        <v>581</v>
      </c>
      <c r="H1004" s="34" t="n">
        <f aca="false">Theory!$D$5/(SIN(RADIANS(Theory!$D$7*360*(('LUT Implementation'!$C$3*B1004)/1000000000))))</f>
        <v>581.326093559791</v>
      </c>
      <c r="I1004" s="43" t="n">
        <f aca="false">ABS(E1004-H1004)</f>
        <v>6.67390644020873</v>
      </c>
      <c r="J1004" s="43" t="n">
        <f aca="false">ABS(G1004-H1004)</f>
        <v>0.326093559791275</v>
      </c>
    </row>
    <row r="1005" customFormat="false" ht="15" hidden="false" customHeight="false" outlineLevel="0" collapsed="false">
      <c r="B1005" s="0" t="n">
        <f aca="false">B1004-50</f>
        <v>13900</v>
      </c>
      <c r="C1005" s="15" t="n">
        <f aca="false" t="array" ref="C1005:C1005">MATCH(MIN(ABS('LUT Implementation'!$F$9:$F$136-B1005)),ABS('LUT Implementation'!$F$9:$F$136-B1005),0)</f>
        <v>10</v>
      </c>
      <c r="D1005" s="0" t="n">
        <f aca="false">INDEX('LUT Implementation'!$F$9:$F$136,C1005)-INDEX('LUT Implementation'!$F$9:$F$136,C1005+1)</f>
        <v>713</v>
      </c>
      <c r="E1005" s="0" t="n">
        <f aca="false">INDEX('LUT Implementation'!$C$9:$C$136,'Error plots'!C1005)</f>
        <v>588</v>
      </c>
      <c r="F1005" s="0" t="n">
        <f aca="false">TRUNC('LUT Implementation'!$C$4*(INDEX('LUT Implementation'!$F$9:$F$136,C1005)-B1005)/D1005,0)</f>
        <v>-4</v>
      </c>
      <c r="G1005" s="0" t="n">
        <f aca="false">E1005+F1005</f>
        <v>584</v>
      </c>
      <c r="H1005" s="34" t="n">
        <f aca="false">Theory!$D$5/(SIN(RADIANS(Theory!$D$7*360*(('LUT Implementation'!$C$3*B1005)/1000000000))))</f>
        <v>583.413555127203</v>
      </c>
      <c r="I1005" s="43" t="n">
        <f aca="false">ABS(E1005-H1005)</f>
        <v>4.58644487279696</v>
      </c>
      <c r="J1005" s="43" t="n">
        <f aca="false">ABS(G1005-H1005)</f>
        <v>0.58644487279696</v>
      </c>
    </row>
    <row r="1006" customFormat="false" ht="15" hidden="false" customHeight="false" outlineLevel="0" collapsed="false">
      <c r="B1006" s="0" t="n">
        <f aca="false">B1005-50</f>
        <v>13850</v>
      </c>
      <c r="C1006" s="15" t="n">
        <f aca="false" t="array" ref="C1006:C1006">MATCH(MIN(ABS('LUT Implementation'!$F$9:$F$136-B1006)),ABS('LUT Implementation'!$F$9:$F$136-B1006),0)</f>
        <v>10</v>
      </c>
      <c r="D1006" s="0" t="n">
        <f aca="false">INDEX('LUT Implementation'!$F$9:$F$136,C1006)-INDEX('LUT Implementation'!$F$9:$F$136,C1006+1)</f>
        <v>713</v>
      </c>
      <c r="E1006" s="0" t="n">
        <f aca="false">INDEX('LUT Implementation'!$C$9:$C$136,'Error plots'!C1006)</f>
        <v>588</v>
      </c>
      <c r="F1006" s="0" t="n">
        <f aca="false">TRUNC('LUT Implementation'!$C$4*(INDEX('LUT Implementation'!$F$9:$F$136,C1006)-B1006)/D1006,0)</f>
        <v>-2</v>
      </c>
      <c r="G1006" s="0" t="n">
        <f aca="false">E1006+F1006</f>
        <v>586</v>
      </c>
      <c r="H1006" s="34" t="n">
        <f aca="false">Theory!$D$5/(SIN(RADIANS(Theory!$D$7*360*(('LUT Implementation'!$C$3*B1006)/1000000000))))</f>
        <v>585.51610176638</v>
      </c>
      <c r="I1006" s="43" t="n">
        <f aca="false">ABS(E1006-H1006)</f>
        <v>2.48389823362027</v>
      </c>
      <c r="J1006" s="43" t="n">
        <f aca="false">ABS(G1006-H1006)</f>
        <v>0.483898233620266</v>
      </c>
    </row>
    <row r="1007" customFormat="false" ht="15" hidden="false" customHeight="false" outlineLevel="0" collapsed="false">
      <c r="B1007" s="0" t="n">
        <f aca="false">B1006-50</f>
        <v>13800</v>
      </c>
      <c r="C1007" s="15" t="n">
        <f aca="false" t="array" ref="C1007:C1007">MATCH(MIN(ABS('LUT Implementation'!$F$9:$F$136-B1007)),ABS('LUT Implementation'!$F$9:$F$136-B1007),0)</f>
        <v>10</v>
      </c>
      <c r="D1007" s="0" t="n">
        <f aca="false">INDEX('LUT Implementation'!$F$9:$F$136,C1007)-INDEX('LUT Implementation'!$F$9:$F$136,C1007+1)</f>
        <v>713</v>
      </c>
      <c r="E1007" s="0" t="n">
        <f aca="false">INDEX('LUT Implementation'!$C$9:$C$136,'Error plots'!C1007)</f>
        <v>588</v>
      </c>
      <c r="F1007" s="0" t="n">
        <f aca="false">TRUNC('LUT Implementation'!$C$4*(INDEX('LUT Implementation'!$F$9:$F$136,C1007)-B1007)/D1007,0)</f>
        <v>-0</v>
      </c>
      <c r="G1007" s="0" t="n">
        <f aca="false">E1007+F1007</f>
        <v>588</v>
      </c>
      <c r="H1007" s="34" t="n">
        <f aca="false">Theory!$D$5/(SIN(RADIANS(Theory!$D$7*360*(('LUT Implementation'!$C$3*B1007)/1000000000))))</f>
        <v>587.633897445149</v>
      </c>
      <c r="I1007" s="43" t="n">
        <f aca="false">ABS(E1007-H1007)</f>
        <v>0.366102554851409</v>
      </c>
      <c r="J1007" s="43" t="n">
        <f aca="false">ABS(G1007-H1007)</f>
        <v>0.366102554851409</v>
      </c>
    </row>
    <row r="1008" customFormat="false" ht="15" hidden="false" customHeight="false" outlineLevel="0" collapsed="false">
      <c r="B1008" s="0" t="n">
        <f aca="false">B1007-50</f>
        <v>13750</v>
      </c>
      <c r="C1008" s="15" t="n">
        <f aca="false" t="array" ref="C1008:C1008">MATCH(MIN(ABS('LUT Implementation'!$F$9:$F$136-B1008)),ABS('LUT Implementation'!$F$9:$F$136-B1008),0)</f>
        <v>10</v>
      </c>
      <c r="D1008" s="0" t="n">
        <f aca="false">INDEX('LUT Implementation'!$F$9:$F$136,C1008)-INDEX('LUT Implementation'!$F$9:$F$136,C1008+1)</f>
        <v>713</v>
      </c>
      <c r="E1008" s="0" t="n">
        <f aca="false">INDEX('LUT Implementation'!$C$9:$C$136,'Error plots'!C1008)</f>
        <v>588</v>
      </c>
      <c r="F1008" s="0" t="n">
        <f aca="false">TRUNC('LUT Implementation'!$C$4*(INDEX('LUT Implementation'!$F$9:$F$136,C1008)-B1008)/D1008,0)</f>
        <v>1</v>
      </c>
      <c r="G1008" s="0" t="n">
        <f aca="false">E1008+F1008</f>
        <v>589</v>
      </c>
      <c r="H1008" s="34" t="n">
        <f aca="false">Theory!$D$5/(SIN(RADIANS(Theory!$D$7*360*(('LUT Implementation'!$C$3*B1008)/1000000000))))</f>
        <v>589.767108516325</v>
      </c>
      <c r="I1008" s="43" t="n">
        <f aca="false">ABS(E1008-H1008)</f>
        <v>1.76710851632481</v>
      </c>
      <c r="J1008" s="43" t="n">
        <f aca="false">ABS(G1008-H1008)</f>
        <v>0.767108516324811</v>
      </c>
    </row>
    <row r="1009" customFormat="false" ht="15" hidden="false" customHeight="false" outlineLevel="0" collapsed="false">
      <c r="B1009" s="0" t="n">
        <f aca="false">B1008-50</f>
        <v>13700</v>
      </c>
      <c r="C1009" s="15" t="n">
        <f aca="false" t="array" ref="C1009:C1009">MATCH(MIN(ABS('LUT Implementation'!$F$9:$F$136-B1009)),ABS('LUT Implementation'!$F$9:$F$136-B1009),0)</f>
        <v>10</v>
      </c>
      <c r="D1009" s="0" t="n">
        <f aca="false">INDEX('LUT Implementation'!$F$9:$F$136,C1009)-INDEX('LUT Implementation'!$F$9:$F$136,C1009+1)</f>
        <v>713</v>
      </c>
      <c r="E1009" s="0" t="n">
        <f aca="false">INDEX('LUT Implementation'!$C$9:$C$136,'Error plots'!C1009)</f>
        <v>588</v>
      </c>
      <c r="F1009" s="0" t="n">
        <f aca="false">TRUNC('LUT Implementation'!$C$4*(INDEX('LUT Implementation'!$F$9:$F$136,C1009)-B1009)/D1009,0)</f>
        <v>4</v>
      </c>
      <c r="G1009" s="0" t="n">
        <f aca="false">E1009+F1009</f>
        <v>592</v>
      </c>
      <c r="H1009" s="34" t="n">
        <f aca="false">Theory!$D$5/(SIN(RADIANS(Theory!$D$7*360*(('LUT Implementation'!$C$3*B1009)/1000000000))))</f>
        <v>591.915903761233</v>
      </c>
      <c r="I1009" s="43" t="n">
        <f aca="false">ABS(E1009-H1009)</f>
        <v>3.91590376123281</v>
      </c>
      <c r="J1009" s="43" t="n">
        <f aca="false">ABS(G1009-H1009)</f>
        <v>0.084096238767188</v>
      </c>
    </row>
    <row r="1010" customFormat="false" ht="15" hidden="false" customHeight="false" outlineLevel="0" collapsed="false">
      <c r="B1010" s="0" t="n">
        <f aca="false">B1009-50</f>
        <v>13650</v>
      </c>
      <c r="C1010" s="15" t="n">
        <f aca="false" t="array" ref="C1010:C1010">MATCH(MIN(ABS('LUT Implementation'!$F$9:$F$136-B1010)),ABS('LUT Implementation'!$F$9:$F$136-B1010),0)</f>
        <v>10</v>
      </c>
      <c r="D1010" s="0" t="n">
        <f aca="false">INDEX('LUT Implementation'!$F$9:$F$136,C1010)-INDEX('LUT Implementation'!$F$9:$F$136,C1010+1)</f>
        <v>713</v>
      </c>
      <c r="E1010" s="0" t="n">
        <f aca="false">INDEX('LUT Implementation'!$C$9:$C$136,'Error plots'!C1010)</f>
        <v>588</v>
      </c>
      <c r="F1010" s="0" t="n">
        <f aca="false">TRUNC('LUT Implementation'!$C$4*(INDEX('LUT Implementation'!$F$9:$F$136,C1010)-B1010)/D1010,0)</f>
        <v>6</v>
      </c>
      <c r="G1010" s="0" t="n">
        <f aca="false">E1010+F1010</f>
        <v>594</v>
      </c>
      <c r="H1010" s="34" t="n">
        <f aca="false">Theory!$D$5/(SIN(RADIANS(Theory!$D$7*360*(('LUT Implementation'!$C$3*B1010)/1000000000))))</f>
        <v>594.080454434185</v>
      </c>
      <c r="I1010" s="43" t="n">
        <f aca="false">ABS(E1010-H1010)</f>
        <v>6.0804544341853</v>
      </c>
      <c r="J1010" s="43" t="n">
        <f aca="false">ABS(G1010-H1010)</f>
        <v>0.0804544341852989</v>
      </c>
    </row>
    <row r="1011" customFormat="false" ht="15" hidden="false" customHeight="false" outlineLevel="0" collapsed="false">
      <c r="B1011" s="0" t="n">
        <f aca="false">B1010-50</f>
        <v>13600</v>
      </c>
      <c r="C1011" s="15" t="n">
        <f aca="false" t="array" ref="C1011:C1011">MATCH(MIN(ABS('LUT Implementation'!$F$9:$F$136-B1011)),ABS('LUT Implementation'!$F$9:$F$136-B1011),0)</f>
        <v>10</v>
      </c>
      <c r="D1011" s="0" t="n">
        <f aca="false">INDEX('LUT Implementation'!$F$9:$F$136,C1011)-INDEX('LUT Implementation'!$F$9:$F$136,C1011+1)</f>
        <v>713</v>
      </c>
      <c r="E1011" s="0" t="n">
        <f aca="false">INDEX('LUT Implementation'!$C$9:$C$136,'Error plots'!C1011)</f>
        <v>588</v>
      </c>
      <c r="F1011" s="0" t="n">
        <f aca="false">TRUNC('LUT Implementation'!$C$4*(INDEX('LUT Implementation'!$F$9:$F$136,C1011)-B1011)/D1011,0)</f>
        <v>8</v>
      </c>
      <c r="G1011" s="0" t="n">
        <f aca="false">E1011+F1011</f>
        <v>596</v>
      </c>
      <c r="H1011" s="34" t="n">
        <f aca="false">Theory!$D$5/(SIN(RADIANS(Theory!$D$7*360*(('LUT Implementation'!$C$3*B1011)/1000000000))))</f>
        <v>596.260934307941</v>
      </c>
      <c r="I1011" s="43" t="n">
        <f aca="false">ABS(E1011-H1011)</f>
        <v>8.26093430794128</v>
      </c>
      <c r="J1011" s="43" t="n">
        <f aca="false">ABS(G1011-H1011)</f>
        <v>0.260934307941284</v>
      </c>
    </row>
    <row r="1012" customFormat="false" ht="15" hidden="false" customHeight="false" outlineLevel="0" collapsed="false">
      <c r="B1012" s="0" t="n">
        <f aca="false">B1011-50</f>
        <v>13550</v>
      </c>
      <c r="C1012" s="15" t="n">
        <f aca="false" t="array" ref="C1012:C1012">MATCH(MIN(ABS('LUT Implementation'!$F$9:$F$136-B1012)),ABS('LUT Implementation'!$F$9:$F$136-B1012),0)</f>
        <v>10</v>
      </c>
      <c r="D1012" s="0" t="n">
        <f aca="false">INDEX('LUT Implementation'!$F$9:$F$136,C1012)-INDEX('LUT Implementation'!$F$9:$F$136,C1012+1)</f>
        <v>713</v>
      </c>
      <c r="E1012" s="0" t="n">
        <f aca="false">INDEX('LUT Implementation'!$C$9:$C$136,'Error plots'!C1012)</f>
        <v>588</v>
      </c>
      <c r="F1012" s="0" t="n">
        <f aca="false">TRUNC('LUT Implementation'!$C$4*(INDEX('LUT Implementation'!$F$9:$F$136,C1012)-B1012)/D1012,0)</f>
        <v>10</v>
      </c>
      <c r="G1012" s="0" t="n">
        <f aca="false">E1012+F1012</f>
        <v>598</v>
      </c>
      <c r="H1012" s="34" t="n">
        <f aca="false">Theory!$D$5/(SIN(RADIANS(Theory!$D$7*360*(('LUT Implementation'!$C$3*B1012)/1000000000))))</f>
        <v>598.457519720173</v>
      </c>
      <c r="I1012" s="43" t="n">
        <f aca="false">ABS(E1012-H1012)</f>
        <v>10.4575197201733</v>
      </c>
      <c r="J1012" s="43" t="n">
        <f aca="false">ABS(G1012-H1012)</f>
        <v>0.457519720173309</v>
      </c>
    </row>
    <row r="1013" customFormat="false" ht="15" hidden="false" customHeight="false" outlineLevel="0" collapsed="false">
      <c r="B1013" s="0" t="n">
        <f aca="false">B1012-50</f>
        <v>13500</v>
      </c>
      <c r="C1013" s="15" t="n">
        <f aca="false" t="array" ref="C1013:C1013">MATCH(MIN(ABS('LUT Implementation'!$F$9:$F$136-B1013)),ABS('LUT Implementation'!$F$9:$F$136-B1013),0)</f>
        <v>10</v>
      </c>
      <c r="D1013" s="0" t="n">
        <f aca="false">INDEX('LUT Implementation'!$F$9:$F$136,C1013)-INDEX('LUT Implementation'!$F$9:$F$136,C1013+1)</f>
        <v>713</v>
      </c>
      <c r="E1013" s="0" t="n">
        <f aca="false">INDEX('LUT Implementation'!$C$9:$C$136,'Error plots'!C1013)</f>
        <v>588</v>
      </c>
      <c r="F1013" s="0" t="n">
        <f aca="false">TRUNC('LUT Implementation'!$C$4*(INDEX('LUT Implementation'!$F$9:$F$136,C1013)-B1013)/D1013,0)</f>
        <v>13</v>
      </c>
      <c r="G1013" s="0" t="n">
        <f aca="false">E1013+F1013</f>
        <v>601</v>
      </c>
      <c r="H1013" s="34" t="n">
        <f aca="false">Theory!$D$5/(SIN(RADIANS(Theory!$D$7*360*(('LUT Implementation'!$C$3*B1013)/1000000000))))</f>
        <v>600.670389620965</v>
      </c>
      <c r="I1013" s="43" t="n">
        <f aca="false">ABS(E1013-H1013)</f>
        <v>12.6703896209647</v>
      </c>
      <c r="J1013" s="43" t="n">
        <f aca="false">ABS(G1013-H1013)</f>
        <v>0.32961037903533</v>
      </c>
    </row>
    <row r="1014" customFormat="false" ht="15" hidden="false" customHeight="false" outlineLevel="0" collapsed="false">
      <c r="B1014" s="0" t="n">
        <f aca="false">B1013-50</f>
        <v>13450</v>
      </c>
      <c r="C1014" s="15" t="n">
        <f aca="false" t="array" ref="C1014:C1014">MATCH(MIN(ABS('LUT Implementation'!$F$9:$F$136-B1014)),ABS('LUT Implementation'!$F$9:$F$136-B1014),0)</f>
        <v>10</v>
      </c>
      <c r="D1014" s="0" t="n">
        <f aca="false">INDEX('LUT Implementation'!$F$9:$F$136,C1014)-INDEX('LUT Implementation'!$F$9:$F$136,C1014+1)</f>
        <v>713</v>
      </c>
      <c r="E1014" s="0" t="n">
        <f aca="false">INDEX('LUT Implementation'!$C$9:$C$136,'Error plots'!C1014)</f>
        <v>588</v>
      </c>
      <c r="F1014" s="0" t="n">
        <f aca="false">TRUNC('LUT Implementation'!$C$4*(INDEX('LUT Implementation'!$F$9:$F$136,C1014)-B1014)/D1014,0)</f>
        <v>15</v>
      </c>
      <c r="G1014" s="0" t="n">
        <f aca="false">E1014+F1014</f>
        <v>603</v>
      </c>
      <c r="H1014" s="34" t="n">
        <f aca="false">Theory!$D$5/(SIN(RADIANS(Theory!$D$7*360*(('LUT Implementation'!$C$3*B1014)/1000000000))))</f>
        <v>602.899725621368</v>
      </c>
      <c r="I1014" s="43" t="n">
        <f aca="false">ABS(E1014-H1014)</f>
        <v>14.8997256213681</v>
      </c>
      <c r="J1014" s="43" t="n">
        <f aca="false">ABS(G1014-H1014)</f>
        <v>0.100274378631866</v>
      </c>
    </row>
    <row r="1015" customFormat="false" ht="15" hidden="false" customHeight="false" outlineLevel="0" collapsed="false">
      <c r="B1015" s="0" t="n">
        <f aca="false">B1014-50</f>
        <v>13400</v>
      </c>
      <c r="C1015" s="15" t="n">
        <f aca="false" t="array" ref="C1015:C1015">MATCH(MIN(ABS('LUT Implementation'!$F$9:$F$136-B1015)),ABS('LUT Implementation'!$F$9:$F$136-B1015),0)</f>
        <v>11</v>
      </c>
      <c r="D1015" s="0" t="n">
        <f aca="false">INDEX('LUT Implementation'!$F$9:$F$136,C1015)-INDEX('LUT Implementation'!$F$9:$F$136,C1015+1)</f>
        <v>642</v>
      </c>
      <c r="E1015" s="0" t="n">
        <f aca="false">INDEX('LUT Implementation'!$C$9:$C$136,'Error plots'!C1015)</f>
        <v>620</v>
      </c>
      <c r="F1015" s="0" t="n">
        <f aca="false">TRUNC('LUT Implementation'!$C$4*(INDEX('LUT Implementation'!$F$9:$F$136,C1015)-B1015)/D1015,0)</f>
        <v>-16</v>
      </c>
      <c r="G1015" s="0" t="n">
        <f aca="false">E1015+F1015</f>
        <v>604</v>
      </c>
      <c r="H1015" s="34" t="n">
        <f aca="false">Theory!$D$5/(SIN(RADIANS(Theory!$D$7*360*(('LUT Implementation'!$C$3*B1015)/1000000000))))</f>
        <v>605.14571204305</v>
      </c>
      <c r="I1015" s="43" t="n">
        <f aca="false">ABS(E1015-H1015)</f>
        <v>14.8542879569501</v>
      </c>
      <c r="J1015" s="43" t="n">
        <f aca="false">ABS(G1015-H1015)</f>
        <v>1.14571204304991</v>
      </c>
    </row>
    <row r="1016" customFormat="false" ht="15" hidden="false" customHeight="false" outlineLevel="0" collapsed="false">
      <c r="B1016" s="0" t="n">
        <f aca="false">B1015-50</f>
        <v>13350</v>
      </c>
      <c r="C1016" s="15" t="n">
        <f aca="false" t="array" ref="C1016:C1016">MATCH(MIN(ABS('LUT Implementation'!$F$9:$F$136-B1016)),ABS('LUT Implementation'!$F$9:$F$136-B1016),0)</f>
        <v>11</v>
      </c>
      <c r="D1016" s="0" t="n">
        <f aca="false">INDEX('LUT Implementation'!$F$9:$F$136,C1016)-INDEX('LUT Implementation'!$F$9:$F$136,C1016+1)</f>
        <v>642</v>
      </c>
      <c r="E1016" s="0" t="n">
        <f aca="false">INDEX('LUT Implementation'!$C$9:$C$136,'Error plots'!C1016)</f>
        <v>620</v>
      </c>
      <c r="F1016" s="0" t="n">
        <f aca="false">TRUNC('LUT Implementation'!$C$4*(INDEX('LUT Implementation'!$F$9:$F$136,C1016)-B1016)/D1016,0)</f>
        <v>-13</v>
      </c>
      <c r="G1016" s="0" t="n">
        <f aca="false">E1016+F1016</f>
        <v>607</v>
      </c>
      <c r="H1016" s="34" t="n">
        <f aca="false">Theory!$D$5/(SIN(RADIANS(Theory!$D$7*360*(('LUT Implementation'!$C$3*B1016)/1000000000))))</f>
        <v>607.408535969051</v>
      </c>
      <c r="I1016" s="43" t="n">
        <f aca="false">ABS(E1016-H1016)</f>
        <v>12.5914640309486</v>
      </c>
      <c r="J1016" s="43" t="n">
        <f aca="false">ABS(G1016-H1016)</f>
        <v>0.4085359690514</v>
      </c>
    </row>
    <row r="1017" customFormat="false" ht="15" hidden="false" customHeight="false" outlineLevel="0" collapsed="false">
      <c r="B1017" s="0" t="n">
        <f aca="false">B1016-50</f>
        <v>13300</v>
      </c>
      <c r="C1017" s="15" t="n">
        <f aca="false" t="array" ref="C1017:C1017">MATCH(MIN(ABS('LUT Implementation'!$F$9:$F$136-B1017)),ABS('LUT Implementation'!$F$9:$F$136-B1017),0)</f>
        <v>11</v>
      </c>
      <c r="D1017" s="0" t="n">
        <f aca="false">INDEX('LUT Implementation'!$F$9:$F$136,C1017)-INDEX('LUT Implementation'!$F$9:$F$136,C1017+1)</f>
        <v>642</v>
      </c>
      <c r="E1017" s="0" t="n">
        <f aca="false">INDEX('LUT Implementation'!$C$9:$C$136,'Error plots'!C1017)</f>
        <v>620</v>
      </c>
      <c r="F1017" s="0" t="n">
        <f aca="false">TRUNC('LUT Implementation'!$C$4*(INDEX('LUT Implementation'!$F$9:$F$136,C1017)-B1017)/D1017,0)</f>
        <v>-11</v>
      </c>
      <c r="G1017" s="0" t="n">
        <f aca="false">E1017+F1017</f>
        <v>609</v>
      </c>
      <c r="H1017" s="34" t="n">
        <f aca="false">Theory!$D$5/(SIN(RADIANS(Theory!$D$7*360*(('LUT Implementation'!$C$3*B1017)/1000000000))))</f>
        <v>609.688387295694</v>
      </c>
      <c r="I1017" s="43" t="n">
        <f aca="false">ABS(E1017-H1017)</f>
        <v>10.3116127043063</v>
      </c>
      <c r="J1017" s="43" t="n">
        <f aca="false">ABS(G1017-H1017)</f>
        <v>0.688387295693701</v>
      </c>
    </row>
    <row r="1018" customFormat="false" ht="15" hidden="false" customHeight="false" outlineLevel="0" collapsed="false">
      <c r="B1018" s="0" t="n">
        <f aca="false">B1017-50</f>
        <v>13250</v>
      </c>
      <c r="C1018" s="15" t="n">
        <f aca="false" t="array" ref="C1018:C1018">MATCH(MIN(ABS('LUT Implementation'!$F$9:$F$136-B1018)),ABS('LUT Implementation'!$F$9:$F$136-B1018),0)</f>
        <v>11</v>
      </c>
      <c r="D1018" s="0" t="n">
        <f aca="false">INDEX('LUT Implementation'!$F$9:$F$136,C1018)-INDEX('LUT Implementation'!$F$9:$F$136,C1018+1)</f>
        <v>642</v>
      </c>
      <c r="E1018" s="0" t="n">
        <f aca="false">INDEX('LUT Implementation'!$C$9:$C$136,'Error plots'!C1018)</f>
        <v>620</v>
      </c>
      <c r="F1018" s="0" t="n">
        <f aca="false">TRUNC('LUT Implementation'!$C$4*(INDEX('LUT Implementation'!$F$9:$F$136,C1018)-B1018)/D1018,0)</f>
        <v>-8</v>
      </c>
      <c r="G1018" s="0" t="n">
        <f aca="false">E1018+F1018</f>
        <v>612</v>
      </c>
      <c r="H1018" s="34" t="n">
        <f aca="false">Theory!$D$5/(SIN(RADIANS(Theory!$D$7*360*(('LUT Implementation'!$C$3*B1018)/1000000000))))</f>
        <v>611.985458785659</v>
      </c>
      <c r="I1018" s="43" t="n">
        <f aca="false">ABS(E1018-H1018)</f>
        <v>8.01454121434119</v>
      </c>
      <c r="J1018" s="43" t="n">
        <f aca="false">ABS(G1018-H1018)</f>
        <v>0.0145412143411932</v>
      </c>
    </row>
    <row r="1019" customFormat="false" ht="15" hidden="false" customHeight="false" outlineLevel="0" collapsed="false">
      <c r="B1019" s="0" t="n">
        <f aca="false">B1018-50</f>
        <v>13200</v>
      </c>
      <c r="C1019" s="15" t="n">
        <f aca="false" t="array" ref="C1019:C1019">MATCH(MIN(ABS('LUT Implementation'!$F$9:$F$136-B1019)),ABS('LUT Implementation'!$F$9:$F$136-B1019),0)</f>
        <v>11</v>
      </c>
      <c r="D1019" s="0" t="n">
        <f aca="false">INDEX('LUT Implementation'!$F$9:$F$136,C1019)-INDEX('LUT Implementation'!$F$9:$F$136,C1019+1)</f>
        <v>642</v>
      </c>
      <c r="E1019" s="0" t="n">
        <f aca="false">INDEX('LUT Implementation'!$C$9:$C$136,'Error plots'!C1019)</f>
        <v>620</v>
      </c>
      <c r="F1019" s="0" t="n">
        <f aca="false">TRUNC('LUT Implementation'!$C$4*(INDEX('LUT Implementation'!$F$9:$F$136,C1019)-B1019)/D1019,0)</f>
        <v>-6</v>
      </c>
      <c r="G1019" s="0" t="n">
        <f aca="false">E1019+F1019</f>
        <v>614</v>
      </c>
      <c r="H1019" s="34" t="n">
        <f aca="false">Theory!$D$5/(SIN(RADIANS(Theory!$D$7*360*(('LUT Implementation'!$C$3*B1019)/1000000000))))</f>
        <v>614.299946122277</v>
      </c>
      <c r="I1019" s="43" t="n">
        <f aca="false">ABS(E1019-H1019)</f>
        <v>5.70005387772301</v>
      </c>
      <c r="J1019" s="43" t="n">
        <f aca="false">ABS(G1019-H1019)</f>
        <v>0.299946122276992</v>
      </c>
    </row>
    <row r="1020" customFormat="false" ht="15" hidden="false" customHeight="false" outlineLevel="0" collapsed="false">
      <c r="B1020" s="0" t="n">
        <f aca="false">B1019-50</f>
        <v>13150</v>
      </c>
      <c r="C1020" s="15" t="n">
        <f aca="false" t="array" ref="C1020:C1020">MATCH(MIN(ABS('LUT Implementation'!$F$9:$F$136-B1020)),ABS('LUT Implementation'!$F$9:$F$136-B1020),0)</f>
        <v>11</v>
      </c>
      <c r="D1020" s="0" t="n">
        <f aca="false">INDEX('LUT Implementation'!$F$9:$F$136,C1020)-INDEX('LUT Implementation'!$F$9:$F$136,C1020+1)</f>
        <v>642</v>
      </c>
      <c r="E1020" s="0" t="n">
        <f aca="false">INDEX('LUT Implementation'!$C$9:$C$136,'Error plots'!C1020)</f>
        <v>620</v>
      </c>
      <c r="F1020" s="0" t="n">
        <f aca="false">TRUNC('LUT Implementation'!$C$4*(INDEX('LUT Implementation'!$F$9:$F$136,C1020)-B1020)/D1020,0)</f>
        <v>-3</v>
      </c>
      <c r="G1020" s="0" t="n">
        <f aca="false">E1020+F1020</f>
        <v>617</v>
      </c>
      <c r="H1020" s="34" t="n">
        <f aca="false">Theory!$D$5/(SIN(RADIANS(Theory!$D$7*360*(('LUT Implementation'!$C$3*B1020)/1000000000))))</f>
        <v>616.632047965052</v>
      </c>
      <c r="I1020" s="43" t="n">
        <f aca="false">ABS(E1020-H1020)</f>
        <v>3.36795203494808</v>
      </c>
      <c r="J1020" s="43" t="n">
        <f aca="false">ABS(G1020-H1020)</f>
        <v>0.367952034948075</v>
      </c>
    </row>
    <row r="1021" customFormat="false" ht="15" hidden="false" customHeight="false" outlineLevel="0" collapsed="false">
      <c r="B1021" s="0" t="n">
        <f aca="false">B1020-50</f>
        <v>13100</v>
      </c>
      <c r="C1021" s="15" t="n">
        <f aca="false" t="array" ref="C1021:C1021">MATCH(MIN(ABS('LUT Implementation'!$F$9:$F$136-B1021)),ABS('LUT Implementation'!$F$9:$F$136-B1021),0)</f>
        <v>11</v>
      </c>
      <c r="D1021" s="0" t="n">
        <f aca="false">INDEX('LUT Implementation'!$F$9:$F$136,C1021)-INDEX('LUT Implementation'!$F$9:$F$136,C1021+1)</f>
        <v>642</v>
      </c>
      <c r="E1021" s="0" t="n">
        <f aca="false">INDEX('LUT Implementation'!$C$9:$C$136,'Error plots'!C1021)</f>
        <v>620</v>
      </c>
      <c r="F1021" s="0" t="n">
        <f aca="false">TRUNC('LUT Implementation'!$C$4*(INDEX('LUT Implementation'!$F$9:$F$136,C1021)-B1021)/D1021,0)</f>
        <v>-1</v>
      </c>
      <c r="G1021" s="0" t="n">
        <f aca="false">E1021+F1021</f>
        <v>619</v>
      </c>
      <c r="H1021" s="34" t="n">
        <f aca="false">Theory!$D$5/(SIN(RADIANS(Theory!$D$7*360*(('LUT Implementation'!$C$3*B1021)/1000000000))))</f>
        <v>618.981966006458</v>
      </c>
      <c r="I1021" s="43" t="n">
        <f aca="false">ABS(E1021-H1021)</f>
        <v>1.01803399354196</v>
      </c>
      <c r="J1021" s="43" t="n">
        <f aca="false">ABS(G1021-H1021)</f>
        <v>0.0180339935419624</v>
      </c>
    </row>
    <row r="1022" customFormat="false" ht="15" hidden="false" customHeight="false" outlineLevel="0" collapsed="false">
      <c r="B1022" s="0" t="n">
        <f aca="false">B1021-50</f>
        <v>13050</v>
      </c>
      <c r="C1022" s="15" t="n">
        <f aca="false" t="array" ref="C1022:C1022">MATCH(MIN(ABS('LUT Implementation'!$F$9:$F$136-B1022)),ABS('LUT Implementation'!$F$9:$F$136-B1022),0)</f>
        <v>11</v>
      </c>
      <c r="D1022" s="0" t="n">
        <f aca="false">INDEX('LUT Implementation'!$F$9:$F$136,C1022)-INDEX('LUT Implementation'!$F$9:$F$136,C1022+1)</f>
        <v>642</v>
      </c>
      <c r="E1022" s="0" t="n">
        <f aca="false">INDEX('LUT Implementation'!$C$9:$C$136,'Error plots'!C1022)</f>
        <v>620</v>
      </c>
      <c r="F1022" s="0" t="n">
        <f aca="false">TRUNC('LUT Implementation'!$C$4*(INDEX('LUT Implementation'!$F$9:$F$136,C1022)-B1022)/D1022,0)</f>
        <v>1</v>
      </c>
      <c r="G1022" s="0" t="n">
        <f aca="false">E1022+F1022</f>
        <v>621</v>
      </c>
      <c r="H1022" s="34" t="n">
        <f aca="false">Theory!$D$5/(SIN(RADIANS(Theory!$D$7*360*(('LUT Implementation'!$C$3*B1022)/1000000000))))</f>
        <v>621.349905030044</v>
      </c>
      <c r="I1022" s="43" t="n">
        <f aca="false">ABS(E1022-H1022)</f>
        <v>1.3499050300436</v>
      </c>
      <c r="J1022" s="43" t="n">
        <f aca="false">ABS(G1022-H1022)</f>
        <v>0.349905030043601</v>
      </c>
    </row>
    <row r="1023" customFormat="false" ht="15" hidden="false" customHeight="false" outlineLevel="0" collapsed="false">
      <c r="B1023" s="0" t="n">
        <f aca="false">B1022-50</f>
        <v>13000</v>
      </c>
      <c r="C1023" s="15" t="n">
        <f aca="false" t="array" ref="C1023:C1023">MATCH(MIN(ABS('LUT Implementation'!$F$9:$F$136-B1023)),ABS('LUT Implementation'!$F$9:$F$136-B1023),0)</f>
        <v>11</v>
      </c>
      <c r="D1023" s="0" t="n">
        <f aca="false">INDEX('LUT Implementation'!$F$9:$F$136,C1023)-INDEX('LUT Implementation'!$F$9:$F$136,C1023+1)</f>
        <v>642</v>
      </c>
      <c r="E1023" s="0" t="n">
        <f aca="false">INDEX('LUT Implementation'!$C$9:$C$136,'Error plots'!C1023)</f>
        <v>620</v>
      </c>
      <c r="F1023" s="0" t="n">
        <f aca="false">TRUNC('LUT Implementation'!$C$4*(INDEX('LUT Implementation'!$F$9:$F$136,C1023)-B1023)/D1023,0)</f>
        <v>3</v>
      </c>
      <c r="G1023" s="0" t="n">
        <f aca="false">E1023+F1023</f>
        <v>623</v>
      </c>
      <c r="H1023" s="34" t="n">
        <f aca="false">Theory!$D$5/(SIN(RADIANS(Theory!$D$7*360*(('LUT Implementation'!$C$3*B1023)/1000000000))))</f>
        <v>623.736072969874</v>
      </c>
      <c r="I1023" s="43" t="n">
        <f aca="false">ABS(E1023-H1023)</f>
        <v>3.73607296987439</v>
      </c>
      <c r="J1023" s="43" t="n">
        <f aca="false">ABS(G1023-H1023)</f>
        <v>0.736072969874385</v>
      </c>
    </row>
    <row r="1024" customFormat="false" ht="15" hidden="false" customHeight="false" outlineLevel="0" collapsed="false">
      <c r="B1024" s="0" t="n">
        <f aca="false">B1023-50</f>
        <v>12950</v>
      </c>
      <c r="C1024" s="15" t="n">
        <f aca="false" t="array" ref="C1024:C1024">MATCH(MIN(ABS('LUT Implementation'!$F$9:$F$136-B1024)),ABS('LUT Implementation'!$F$9:$F$136-B1024),0)</f>
        <v>11</v>
      </c>
      <c r="D1024" s="0" t="n">
        <f aca="false">INDEX('LUT Implementation'!$F$9:$F$136,C1024)-INDEX('LUT Implementation'!$F$9:$F$136,C1024+1)</f>
        <v>642</v>
      </c>
      <c r="E1024" s="0" t="n">
        <f aca="false">INDEX('LUT Implementation'!$C$9:$C$136,'Error plots'!C1024)</f>
        <v>620</v>
      </c>
      <c r="F1024" s="0" t="n">
        <f aca="false">TRUNC('LUT Implementation'!$C$4*(INDEX('LUT Implementation'!$F$9:$F$136,C1024)-B1024)/D1024,0)</f>
        <v>6</v>
      </c>
      <c r="G1024" s="0" t="n">
        <f aca="false">E1024+F1024</f>
        <v>626</v>
      </c>
      <c r="H1024" s="34" t="n">
        <f aca="false">Theory!$D$5/(SIN(RADIANS(Theory!$D$7*360*(('LUT Implementation'!$C$3*B1024)/1000000000))))</f>
        <v>626.140680971354</v>
      </c>
      <c r="I1024" s="43" t="n">
        <f aca="false">ABS(E1024-H1024)</f>
        <v>6.1406809713543</v>
      </c>
      <c r="J1024" s="43" t="n">
        <f aca="false">ABS(G1024-H1024)</f>
        <v>0.1406809713543</v>
      </c>
    </row>
    <row r="1025" customFormat="false" ht="15" hidden="false" customHeight="false" outlineLevel="0" collapsed="false">
      <c r="B1025" s="0" t="n">
        <f aca="false">B1024-50</f>
        <v>12900</v>
      </c>
      <c r="C1025" s="15" t="n">
        <f aca="false" t="array" ref="C1025:C1025">MATCH(MIN(ABS('LUT Implementation'!$F$9:$F$136-B1025)),ABS('LUT Implementation'!$F$9:$F$136-B1025),0)</f>
        <v>11</v>
      </c>
      <c r="D1025" s="0" t="n">
        <f aca="false">INDEX('LUT Implementation'!$F$9:$F$136,C1025)-INDEX('LUT Implementation'!$F$9:$F$136,C1025+1)</f>
        <v>642</v>
      </c>
      <c r="E1025" s="0" t="n">
        <f aca="false">INDEX('LUT Implementation'!$C$9:$C$136,'Error plots'!C1025)</f>
        <v>620</v>
      </c>
      <c r="F1025" s="0" t="n">
        <f aca="false">TRUNC('LUT Implementation'!$C$4*(INDEX('LUT Implementation'!$F$9:$F$136,C1025)-B1025)/D1025,0)</f>
        <v>8</v>
      </c>
      <c r="G1025" s="0" t="n">
        <f aca="false">E1025+F1025</f>
        <v>628</v>
      </c>
      <c r="H1025" s="34" t="n">
        <f aca="false">Theory!$D$5/(SIN(RADIANS(Theory!$D$7*360*(('LUT Implementation'!$C$3*B1025)/1000000000))))</f>
        <v>628.563943453461</v>
      </c>
      <c r="I1025" s="43" t="n">
        <f aca="false">ABS(E1025-H1025)</f>
        <v>8.56394345346098</v>
      </c>
      <c r="J1025" s="43" t="n">
        <f aca="false">ABS(G1025-H1025)</f>
        <v>0.563943453460979</v>
      </c>
    </row>
    <row r="1026" customFormat="false" ht="15" hidden="false" customHeight="false" outlineLevel="0" collapsed="false">
      <c r="B1026" s="0" t="n">
        <f aca="false">B1025-50</f>
        <v>12850</v>
      </c>
      <c r="C1026" s="15" t="n">
        <f aca="false" t="array" ref="C1026:C1026">MATCH(MIN(ABS('LUT Implementation'!$F$9:$F$136-B1026)),ABS('LUT Implementation'!$F$9:$F$136-B1026),0)</f>
        <v>11</v>
      </c>
      <c r="D1026" s="0" t="n">
        <f aca="false">INDEX('LUT Implementation'!$F$9:$F$136,C1026)-INDEX('LUT Implementation'!$F$9:$F$136,C1026+1)</f>
        <v>642</v>
      </c>
      <c r="E1026" s="0" t="n">
        <f aca="false">INDEX('LUT Implementation'!$C$9:$C$136,'Error plots'!C1026)</f>
        <v>620</v>
      </c>
      <c r="F1026" s="0" t="n">
        <f aca="false">TRUNC('LUT Implementation'!$C$4*(INDEX('LUT Implementation'!$F$9:$F$136,C1026)-B1026)/D1026,0)</f>
        <v>11</v>
      </c>
      <c r="G1026" s="0" t="n">
        <f aca="false">E1026+F1026</f>
        <v>631</v>
      </c>
      <c r="H1026" s="34" t="n">
        <f aca="false">Theory!$D$5/(SIN(RADIANS(Theory!$D$7*360*(('LUT Implementation'!$C$3*B1026)/1000000000))))</f>
        <v>631.006078172433</v>
      </c>
      <c r="I1026" s="43" t="n">
        <f aca="false">ABS(E1026-H1026)</f>
        <v>11.0060781724333</v>
      </c>
      <c r="J1026" s="43" t="n">
        <f aca="false">ABS(G1026-H1026)</f>
        <v>0.00607817243326281</v>
      </c>
    </row>
    <row r="1027" customFormat="false" ht="15" hidden="false" customHeight="false" outlineLevel="0" collapsed="false">
      <c r="B1027" s="0" t="n">
        <f aca="false">B1026-50</f>
        <v>12800</v>
      </c>
      <c r="C1027" s="15" t="n">
        <f aca="false" t="array" ref="C1027:C1027">MATCH(MIN(ABS('LUT Implementation'!$F$9:$F$136-B1027)),ABS('LUT Implementation'!$F$9:$F$136-B1027),0)</f>
        <v>11</v>
      </c>
      <c r="D1027" s="0" t="n">
        <f aca="false">INDEX('LUT Implementation'!$F$9:$F$136,C1027)-INDEX('LUT Implementation'!$F$9:$F$136,C1027+1)</f>
        <v>642</v>
      </c>
      <c r="E1027" s="0" t="n">
        <f aca="false">INDEX('LUT Implementation'!$C$9:$C$136,'Error plots'!C1027)</f>
        <v>620</v>
      </c>
      <c r="F1027" s="0" t="n">
        <f aca="false">TRUNC('LUT Implementation'!$C$4*(INDEX('LUT Implementation'!$F$9:$F$136,C1027)-B1027)/D1027,0)</f>
        <v>13</v>
      </c>
      <c r="G1027" s="0" t="n">
        <f aca="false">E1027+F1027</f>
        <v>633</v>
      </c>
      <c r="H1027" s="34" t="n">
        <f aca="false">Theory!$D$5/(SIN(RADIANS(Theory!$D$7*360*(('LUT Implementation'!$C$3*B1027)/1000000000))))</f>
        <v>633.467306286953</v>
      </c>
      <c r="I1027" s="43" t="n">
        <f aca="false">ABS(E1027-H1027)</f>
        <v>13.4673062869532</v>
      </c>
      <c r="J1027" s="43" t="n">
        <f aca="false">ABS(G1027-H1027)</f>
        <v>0.467306286953203</v>
      </c>
    </row>
    <row r="1028" customFormat="false" ht="15" hidden="false" customHeight="false" outlineLevel="0" collapsed="false">
      <c r="B1028" s="0" t="n">
        <f aca="false">B1027-50</f>
        <v>12750</v>
      </c>
      <c r="C1028" s="15" t="n">
        <f aca="false" t="array" ref="C1028:C1028">MATCH(MIN(ABS('LUT Implementation'!$F$9:$F$136-B1028)),ABS('LUT Implementation'!$F$9:$F$136-B1028),0)</f>
        <v>12</v>
      </c>
      <c r="D1028" s="0" t="n">
        <f aca="false">INDEX('LUT Implementation'!$F$9:$F$136,C1028)-INDEX('LUT Implementation'!$F$9:$F$136,C1028+1)</f>
        <v>583</v>
      </c>
      <c r="E1028" s="0" t="n">
        <f aca="false">INDEX('LUT Implementation'!$C$9:$C$136,'Error plots'!C1028)</f>
        <v>652</v>
      </c>
      <c r="F1028" s="0" t="n">
        <f aca="false">TRUNC('LUT Implementation'!$C$4*(INDEX('LUT Implementation'!$F$9:$F$136,C1028)-B1028)/D1028,0)</f>
        <v>-17</v>
      </c>
      <c r="G1028" s="0" t="n">
        <f aca="false">E1028+F1028</f>
        <v>635</v>
      </c>
      <c r="H1028" s="34" t="n">
        <f aca="false">Theory!$D$5/(SIN(RADIANS(Theory!$D$7*360*(('LUT Implementation'!$C$3*B1028)/1000000000))))</f>
        <v>635.947852424859</v>
      </c>
      <c r="I1028" s="43" t="n">
        <f aca="false">ABS(E1028-H1028)</f>
        <v>16.0521475751407</v>
      </c>
      <c r="J1028" s="43" t="n">
        <f aca="false">ABS(G1028-H1028)</f>
        <v>0.94785242485932</v>
      </c>
    </row>
    <row r="1029" customFormat="false" ht="15" hidden="false" customHeight="false" outlineLevel="0" collapsed="false">
      <c r="B1029" s="0" t="n">
        <f aca="false">B1028-50</f>
        <v>12700</v>
      </c>
      <c r="C1029" s="15" t="n">
        <f aca="false" t="array" ref="C1029:C1029">MATCH(MIN(ABS('LUT Implementation'!$F$9:$F$136-B1029)),ABS('LUT Implementation'!$F$9:$F$136-B1029),0)</f>
        <v>12</v>
      </c>
      <c r="D1029" s="0" t="n">
        <f aca="false">INDEX('LUT Implementation'!$F$9:$F$136,C1029)-INDEX('LUT Implementation'!$F$9:$F$136,C1029+1)</f>
        <v>583</v>
      </c>
      <c r="E1029" s="0" t="n">
        <f aca="false">INDEX('LUT Implementation'!$C$9:$C$136,'Error plots'!C1029)</f>
        <v>652</v>
      </c>
      <c r="F1029" s="0" t="n">
        <f aca="false">TRUNC('LUT Implementation'!$C$4*(INDEX('LUT Implementation'!$F$9:$F$136,C1029)-B1029)/D1029,0)</f>
        <v>-14</v>
      </c>
      <c r="G1029" s="0" t="n">
        <f aca="false">E1029+F1029</f>
        <v>638</v>
      </c>
      <c r="H1029" s="34" t="n">
        <f aca="false">Theory!$D$5/(SIN(RADIANS(Theory!$D$7*360*(('LUT Implementation'!$C$3*B1029)/1000000000))))</f>
        <v>638.447944751439</v>
      </c>
      <c r="I1029" s="43" t="n">
        <f aca="false">ABS(E1029-H1029)</f>
        <v>13.5520552485615</v>
      </c>
      <c r="J1029" s="43" t="n">
        <f aca="false">ABS(G1029-H1029)</f>
        <v>0.447944751438513</v>
      </c>
    </row>
    <row r="1030" customFormat="false" ht="15" hidden="false" customHeight="false" outlineLevel="0" collapsed="false">
      <c r="B1030" s="0" t="n">
        <f aca="false">B1029-50</f>
        <v>12650</v>
      </c>
      <c r="C1030" s="15" t="n">
        <f aca="false" t="array" ref="C1030:C1030">MATCH(MIN(ABS('LUT Implementation'!$F$9:$F$136-B1030)),ABS('LUT Implementation'!$F$9:$F$136-B1030),0)</f>
        <v>12</v>
      </c>
      <c r="D1030" s="0" t="n">
        <f aca="false">INDEX('LUT Implementation'!$F$9:$F$136,C1030)-INDEX('LUT Implementation'!$F$9:$F$136,C1030+1)</f>
        <v>583</v>
      </c>
      <c r="E1030" s="0" t="n">
        <f aca="false">INDEX('LUT Implementation'!$C$9:$C$136,'Error plots'!C1030)</f>
        <v>652</v>
      </c>
      <c r="F1030" s="0" t="n">
        <f aca="false">TRUNC('LUT Implementation'!$C$4*(INDEX('LUT Implementation'!$F$9:$F$136,C1030)-B1030)/D1030,0)</f>
        <v>-11</v>
      </c>
      <c r="G1030" s="0" t="n">
        <f aca="false">E1030+F1030</f>
        <v>641</v>
      </c>
      <c r="H1030" s="34" t="n">
        <f aca="false">Theory!$D$5/(SIN(RADIANS(Theory!$D$7*360*(('LUT Implementation'!$C$3*B1030)/1000000000))))</f>
        <v>640.967815039334</v>
      </c>
      <c r="I1030" s="43" t="n">
        <f aca="false">ABS(E1030-H1030)</f>
        <v>11.0321849606655</v>
      </c>
      <c r="J1030" s="43" t="n">
        <f aca="false">ABS(G1030-H1030)</f>
        <v>0.0321849606655178</v>
      </c>
    </row>
    <row r="1031" customFormat="false" ht="15" hidden="false" customHeight="false" outlineLevel="0" collapsed="false">
      <c r="B1031" s="0" t="n">
        <f aca="false">B1030-50</f>
        <v>12600</v>
      </c>
      <c r="C1031" s="15" t="n">
        <f aca="false" t="array" ref="C1031:C1031">MATCH(MIN(ABS('LUT Implementation'!$F$9:$F$136-B1031)),ABS('LUT Implementation'!$F$9:$F$136-B1031),0)</f>
        <v>12</v>
      </c>
      <c r="D1031" s="0" t="n">
        <f aca="false">INDEX('LUT Implementation'!$F$9:$F$136,C1031)-INDEX('LUT Implementation'!$F$9:$F$136,C1031+1)</f>
        <v>583</v>
      </c>
      <c r="E1031" s="0" t="n">
        <f aca="false">INDEX('LUT Implementation'!$C$9:$C$136,'Error plots'!C1031)</f>
        <v>652</v>
      </c>
      <c r="F1031" s="0" t="n">
        <f aca="false">TRUNC('LUT Implementation'!$C$4*(INDEX('LUT Implementation'!$F$9:$F$136,C1031)-B1031)/D1031,0)</f>
        <v>-9</v>
      </c>
      <c r="G1031" s="0" t="n">
        <f aca="false">E1031+F1031</f>
        <v>643</v>
      </c>
      <c r="H1031" s="34" t="n">
        <f aca="false">Theory!$D$5/(SIN(RADIANS(Theory!$D$7*360*(('LUT Implementation'!$C$3*B1031)/1000000000))))</f>
        <v>643.507698740124</v>
      </c>
      <c r="I1031" s="43" t="n">
        <f aca="false">ABS(E1031-H1031)</f>
        <v>8.49230125987617</v>
      </c>
      <c r="J1031" s="43" t="n">
        <f aca="false">ABS(G1031-H1031)</f>
        <v>0.507698740123828</v>
      </c>
    </row>
    <row r="1032" customFormat="false" ht="15" hidden="false" customHeight="false" outlineLevel="0" collapsed="false">
      <c r="B1032" s="0" t="n">
        <f aca="false">B1031-50</f>
        <v>12550</v>
      </c>
      <c r="C1032" s="15" t="n">
        <f aca="false" t="array" ref="C1032:C1032">MATCH(MIN(ABS('LUT Implementation'!$F$9:$F$136-B1032)),ABS('LUT Implementation'!$F$9:$F$136-B1032),0)</f>
        <v>12</v>
      </c>
      <c r="D1032" s="0" t="n">
        <f aca="false">INDEX('LUT Implementation'!$F$9:$F$136,C1032)-INDEX('LUT Implementation'!$F$9:$F$136,C1032+1)</f>
        <v>583</v>
      </c>
      <c r="E1032" s="0" t="n">
        <f aca="false">INDEX('LUT Implementation'!$C$9:$C$136,'Error plots'!C1032)</f>
        <v>652</v>
      </c>
      <c r="F1032" s="0" t="n">
        <f aca="false">TRUNC('LUT Implementation'!$C$4*(INDEX('LUT Implementation'!$F$9:$F$136,C1032)-B1032)/D1032,0)</f>
        <v>-6</v>
      </c>
      <c r="G1032" s="0" t="n">
        <f aca="false">E1032+F1032</f>
        <v>646</v>
      </c>
      <c r="H1032" s="34" t="n">
        <f aca="false">Theory!$D$5/(SIN(RADIANS(Theory!$D$7*360*(('LUT Implementation'!$C$3*B1032)/1000000000))))</f>
        <v>646.067835057601</v>
      </c>
      <c r="I1032" s="43" t="n">
        <f aca="false">ABS(E1032-H1032)</f>
        <v>5.93216494239914</v>
      </c>
      <c r="J1032" s="43" t="n">
        <f aca="false">ABS(G1032-H1032)</f>
        <v>0.0678350576008597</v>
      </c>
    </row>
    <row r="1033" customFormat="false" ht="15" hidden="false" customHeight="false" outlineLevel="0" collapsed="false">
      <c r="B1033" s="0" t="n">
        <f aca="false">B1032-50</f>
        <v>12500</v>
      </c>
      <c r="C1033" s="15" t="n">
        <f aca="false" t="array" ref="C1033:C1033">MATCH(MIN(ABS('LUT Implementation'!$F$9:$F$136-B1033)),ABS('LUT Implementation'!$F$9:$F$136-B1033),0)</f>
        <v>12</v>
      </c>
      <c r="D1033" s="0" t="n">
        <f aca="false">INDEX('LUT Implementation'!$F$9:$F$136,C1033)-INDEX('LUT Implementation'!$F$9:$F$136,C1033+1)</f>
        <v>583</v>
      </c>
      <c r="E1033" s="0" t="n">
        <f aca="false">INDEX('LUT Implementation'!$C$9:$C$136,'Error plots'!C1033)</f>
        <v>652</v>
      </c>
      <c r="F1033" s="0" t="n">
        <f aca="false">TRUNC('LUT Implementation'!$C$4*(INDEX('LUT Implementation'!$F$9:$F$136,C1033)-B1033)/D1033,0)</f>
        <v>-3</v>
      </c>
      <c r="G1033" s="0" t="n">
        <f aca="false">E1033+F1033</f>
        <v>649</v>
      </c>
      <c r="H1033" s="34" t="n">
        <f aca="false">Theory!$D$5/(SIN(RADIANS(Theory!$D$7*360*(('LUT Implementation'!$C$3*B1033)/1000000000))))</f>
        <v>648.648467022822</v>
      </c>
      <c r="I1033" s="43" t="n">
        <f aca="false">ABS(E1033-H1033)</f>
        <v>3.35153297717852</v>
      </c>
      <c r="J1033" s="43" t="n">
        <f aca="false">ABS(G1033-H1033)</f>
        <v>0.351532977178522</v>
      </c>
    </row>
    <row r="1034" customFormat="false" ht="15" hidden="false" customHeight="false" outlineLevel="0" collapsed="false">
      <c r="B1034" s="0" t="n">
        <f aca="false">B1033-50</f>
        <v>12450</v>
      </c>
      <c r="C1034" s="15" t="n">
        <f aca="false" t="array" ref="C1034:C1034">MATCH(MIN(ABS('LUT Implementation'!$F$9:$F$136-B1034)),ABS('LUT Implementation'!$F$9:$F$136-B1034),0)</f>
        <v>12</v>
      </c>
      <c r="D1034" s="0" t="n">
        <f aca="false">INDEX('LUT Implementation'!$F$9:$F$136,C1034)-INDEX('LUT Implementation'!$F$9:$F$136,C1034+1)</f>
        <v>583</v>
      </c>
      <c r="E1034" s="0" t="n">
        <f aca="false">INDEX('LUT Implementation'!$C$9:$C$136,'Error plots'!C1034)</f>
        <v>652</v>
      </c>
      <c r="F1034" s="0" t="n">
        <f aca="false">TRUNC('LUT Implementation'!$C$4*(INDEX('LUT Implementation'!$F$9:$F$136,C1034)-B1034)/D1034,0)</f>
        <v>-0</v>
      </c>
      <c r="G1034" s="0" t="n">
        <f aca="false">E1034+F1034</f>
        <v>652</v>
      </c>
      <c r="H1034" s="34" t="n">
        <f aca="false">Theory!$D$5/(SIN(RADIANS(Theory!$D$7*360*(('LUT Implementation'!$C$3*B1034)/1000000000))))</f>
        <v>651.249841570957</v>
      </c>
      <c r="I1034" s="43" t="n">
        <f aca="false">ABS(E1034-H1034)</f>
        <v>0.750158429043267</v>
      </c>
      <c r="J1034" s="43" t="n">
        <f aca="false">ABS(G1034-H1034)</f>
        <v>0.750158429043267</v>
      </c>
    </row>
    <row r="1035" customFormat="false" ht="15" hidden="false" customHeight="false" outlineLevel="0" collapsed="false">
      <c r="B1035" s="0" t="n">
        <f aca="false">B1034-50</f>
        <v>12400</v>
      </c>
      <c r="C1035" s="15" t="n">
        <f aca="false" t="array" ref="C1035:C1035">MATCH(MIN(ABS('LUT Implementation'!$F$9:$F$136-B1035)),ABS('LUT Implementation'!$F$9:$F$136-B1035),0)</f>
        <v>12</v>
      </c>
      <c r="D1035" s="0" t="n">
        <f aca="false">INDEX('LUT Implementation'!$F$9:$F$136,C1035)-INDEX('LUT Implementation'!$F$9:$F$136,C1035+1)</f>
        <v>583</v>
      </c>
      <c r="E1035" s="0" t="n">
        <f aca="false">INDEX('LUT Implementation'!$C$9:$C$136,'Error plots'!C1035)</f>
        <v>652</v>
      </c>
      <c r="F1035" s="0" t="n">
        <f aca="false">TRUNC('LUT Implementation'!$C$4*(INDEX('LUT Implementation'!$F$9:$F$136,C1035)-B1035)/D1035,0)</f>
        <v>1</v>
      </c>
      <c r="G1035" s="0" t="n">
        <f aca="false">E1035+F1035</f>
        <v>653</v>
      </c>
      <c r="H1035" s="34" t="n">
        <f aca="false">Theory!$D$5/(SIN(RADIANS(Theory!$D$7*360*(('LUT Implementation'!$C$3*B1035)/1000000000))))</f>
        <v>653.872209620004</v>
      </c>
      <c r="I1035" s="43" t="n">
        <f aca="false">ABS(E1035-H1035)</f>
        <v>1.87220962000413</v>
      </c>
      <c r="J1035" s="43" t="n">
        <f aca="false">ABS(G1035-H1035)</f>
        <v>0.872209620004128</v>
      </c>
    </row>
    <row r="1036" customFormat="false" ht="15" hidden="false" customHeight="false" outlineLevel="0" collapsed="false">
      <c r="B1036" s="0" t="n">
        <f aca="false">B1035-50</f>
        <v>12350</v>
      </c>
      <c r="C1036" s="15" t="n">
        <f aca="false" t="array" ref="C1036:C1036">MATCH(MIN(ABS('LUT Implementation'!$F$9:$F$136-B1036)),ABS('LUT Implementation'!$F$9:$F$136-B1036),0)</f>
        <v>12</v>
      </c>
      <c r="D1036" s="0" t="n">
        <f aca="false">INDEX('LUT Implementation'!$F$9:$F$136,C1036)-INDEX('LUT Implementation'!$F$9:$F$136,C1036+1)</f>
        <v>583</v>
      </c>
      <c r="E1036" s="0" t="n">
        <f aca="false">INDEX('LUT Implementation'!$C$9:$C$136,'Error plots'!C1036)</f>
        <v>652</v>
      </c>
      <c r="F1036" s="0" t="n">
        <f aca="false">TRUNC('LUT Implementation'!$C$4*(INDEX('LUT Implementation'!$F$9:$F$136,C1036)-B1036)/D1036,0)</f>
        <v>4</v>
      </c>
      <c r="G1036" s="0" t="n">
        <f aca="false">E1036+F1036</f>
        <v>656</v>
      </c>
      <c r="H1036" s="34" t="n">
        <f aca="false">Theory!$D$5/(SIN(RADIANS(Theory!$D$7*360*(('LUT Implementation'!$C$3*B1036)/1000000000))))</f>
        <v>656.515826151412</v>
      </c>
      <c r="I1036" s="43" t="n">
        <f aca="false">ABS(E1036-H1036)</f>
        <v>4.51582615141206</v>
      </c>
      <c r="J1036" s="43" t="n">
        <f aca="false">ABS(G1036-H1036)</f>
        <v>0.515826151412057</v>
      </c>
    </row>
    <row r="1037" customFormat="false" ht="15" hidden="false" customHeight="false" outlineLevel="0" collapsed="false">
      <c r="B1037" s="0" t="n">
        <f aca="false">B1036-50</f>
        <v>12300</v>
      </c>
      <c r="C1037" s="15" t="n">
        <f aca="false" t="array" ref="C1037:C1037">MATCH(MIN(ABS('LUT Implementation'!$F$9:$F$136-B1037)),ABS('LUT Implementation'!$F$9:$F$136-B1037),0)</f>
        <v>12</v>
      </c>
      <c r="D1037" s="0" t="n">
        <f aca="false">INDEX('LUT Implementation'!$F$9:$F$136,C1037)-INDEX('LUT Implementation'!$F$9:$F$136,C1037+1)</f>
        <v>583</v>
      </c>
      <c r="E1037" s="0" t="n">
        <f aca="false">INDEX('LUT Implementation'!$C$9:$C$136,'Error plots'!C1037)</f>
        <v>652</v>
      </c>
      <c r="F1037" s="0" t="n">
        <f aca="false">TRUNC('LUT Implementation'!$C$4*(INDEX('LUT Implementation'!$F$9:$F$136,C1037)-B1037)/D1037,0)</f>
        <v>7</v>
      </c>
      <c r="G1037" s="0" t="n">
        <f aca="false">E1037+F1037</f>
        <v>659</v>
      </c>
      <c r="H1037" s="34" t="n">
        <f aca="false">Theory!$D$5/(SIN(RADIANS(Theory!$D$7*360*(('LUT Implementation'!$C$3*B1037)/1000000000))))</f>
        <v>659.18095029267</v>
      </c>
      <c r="I1037" s="43" t="n">
        <f aca="false">ABS(E1037-H1037)</f>
        <v>7.18095029267045</v>
      </c>
      <c r="J1037" s="43" t="n">
        <f aca="false">ABS(G1037-H1037)</f>
        <v>0.180950292670445</v>
      </c>
    </row>
    <row r="1038" customFormat="false" ht="15" hidden="false" customHeight="false" outlineLevel="0" collapsed="false">
      <c r="B1038" s="0" t="n">
        <f aca="false">B1037-50</f>
        <v>12250</v>
      </c>
      <c r="C1038" s="15" t="n">
        <f aca="false" t="array" ref="C1038:C1038">MATCH(MIN(ABS('LUT Implementation'!$F$9:$F$136-B1038)),ABS('LUT Implementation'!$F$9:$F$136-B1038),0)</f>
        <v>12</v>
      </c>
      <c r="D1038" s="0" t="n">
        <f aca="false">INDEX('LUT Implementation'!$F$9:$F$136,C1038)-INDEX('LUT Implementation'!$F$9:$F$136,C1038+1)</f>
        <v>583</v>
      </c>
      <c r="E1038" s="0" t="n">
        <f aca="false">INDEX('LUT Implementation'!$C$9:$C$136,'Error plots'!C1038)</f>
        <v>652</v>
      </c>
      <c r="F1038" s="0" t="n">
        <f aca="false">TRUNC('LUT Implementation'!$C$4*(INDEX('LUT Implementation'!$F$9:$F$136,C1038)-B1038)/D1038,0)</f>
        <v>10</v>
      </c>
      <c r="G1038" s="0" t="n">
        <f aca="false">E1038+F1038</f>
        <v>662</v>
      </c>
      <c r="H1038" s="34" t="n">
        <f aca="false">Theory!$D$5/(SIN(RADIANS(Theory!$D$7*360*(('LUT Implementation'!$C$3*B1038)/1000000000))))</f>
        <v>661.867845401923</v>
      </c>
      <c r="I1038" s="43" t="n">
        <f aca="false">ABS(E1038-H1038)</f>
        <v>9.86784540192264</v>
      </c>
      <c r="J1038" s="43" t="n">
        <f aca="false">ABS(G1038-H1038)</f>
        <v>0.132154598077364</v>
      </c>
    </row>
    <row r="1039" customFormat="false" ht="15" hidden="false" customHeight="false" outlineLevel="0" collapsed="false">
      <c r="B1039" s="0" t="n">
        <f aca="false">B1038-50</f>
        <v>12200</v>
      </c>
      <c r="C1039" s="15" t="n">
        <f aca="false" t="array" ref="C1039:C1039">MATCH(MIN(ABS('LUT Implementation'!$F$9:$F$136-B1039)),ABS('LUT Implementation'!$F$9:$F$136-B1039),0)</f>
        <v>12</v>
      </c>
      <c r="D1039" s="0" t="n">
        <f aca="false">INDEX('LUT Implementation'!$F$9:$F$136,C1039)-INDEX('LUT Implementation'!$F$9:$F$136,C1039+1)</f>
        <v>583</v>
      </c>
      <c r="E1039" s="0" t="n">
        <f aca="false">INDEX('LUT Implementation'!$C$9:$C$136,'Error plots'!C1039)</f>
        <v>652</v>
      </c>
      <c r="F1039" s="0" t="n">
        <f aca="false">TRUNC('LUT Implementation'!$C$4*(INDEX('LUT Implementation'!$F$9:$F$136,C1039)-B1039)/D1039,0)</f>
        <v>12</v>
      </c>
      <c r="G1039" s="0" t="n">
        <f aca="false">E1039+F1039</f>
        <v>664</v>
      </c>
      <c r="H1039" s="34" t="n">
        <f aca="false">Theory!$D$5/(SIN(RADIANS(Theory!$D$7*360*(('LUT Implementation'!$C$3*B1039)/1000000000))))</f>
        <v>664.576779154661</v>
      </c>
      <c r="I1039" s="43" t="n">
        <f aca="false">ABS(E1039-H1039)</f>
        <v>12.576779154661</v>
      </c>
      <c r="J1039" s="43" t="n">
        <f aca="false">ABS(G1039-H1039)</f>
        <v>0.57677915466104</v>
      </c>
    </row>
    <row r="1040" customFormat="false" ht="15" hidden="false" customHeight="false" outlineLevel="0" collapsed="false">
      <c r="B1040" s="0" t="n">
        <f aca="false">B1039-50</f>
        <v>12150</v>
      </c>
      <c r="C1040" s="15" t="n">
        <f aca="false" t="array" ref="C1040:C1040">MATCH(MIN(ABS('LUT Implementation'!$F$9:$F$136-B1040)),ABS('LUT Implementation'!$F$9:$F$136-B1040),0)</f>
        <v>12</v>
      </c>
      <c r="D1040" s="0" t="n">
        <f aca="false">INDEX('LUT Implementation'!$F$9:$F$136,C1040)-INDEX('LUT Implementation'!$F$9:$F$136,C1040+1)</f>
        <v>583</v>
      </c>
      <c r="E1040" s="0" t="n">
        <f aca="false">INDEX('LUT Implementation'!$C$9:$C$136,'Error plots'!C1040)</f>
        <v>652</v>
      </c>
      <c r="F1040" s="0" t="n">
        <f aca="false">TRUNC('LUT Implementation'!$C$4*(INDEX('LUT Implementation'!$F$9:$F$136,C1040)-B1040)/D1040,0)</f>
        <v>15</v>
      </c>
      <c r="G1040" s="0" t="n">
        <f aca="false">E1040+F1040</f>
        <v>667</v>
      </c>
      <c r="H1040" s="34" t="n">
        <f aca="false">Theory!$D$5/(SIN(RADIANS(Theory!$D$7*360*(('LUT Implementation'!$C$3*B1040)/1000000000))))</f>
        <v>667.30802363256</v>
      </c>
      <c r="I1040" s="43" t="n">
        <f aca="false">ABS(E1040-H1040)</f>
        <v>15.3080236325596</v>
      </c>
      <c r="J1040" s="43" t="n">
        <f aca="false">ABS(G1040-H1040)</f>
        <v>0.308023632559639</v>
      </c>
    </row>
    <row r="1041" customFormat="false" ht="15" hidden="false" customHeight="false" outlineLevel="0" collapsed="false">
      <c r="B1041" s="0" t="n">
        <f aca="false">B1040-50</f>
        <v>12100</v>
      </c>
      <c r="C1041" s="15" t="n">
        <f aca="false" t="array" ref="C1041:C1041">MATCH(MIN(ABS('LUT Implementation'!$F$9:$F$136-B1041)),ABS('LUT Implementation'!$F$9:$F$136-B1041),0)</f>
        <v>13</v>
      </c>
      <c r="D1041" s="0" t="n">
        <f aca="false">INDEX('LUT Implementation'!$F$9:$F$136,C1041)-INDEX('LUT Implementation'!$F$9:$F$136,C1041+1)</f>
        <v>530</v>
      </c>
      <c r="E1041" s="0" t="n">
        <f aca="false">INDEX('LUT Implementation'!$C$9:$C$136,'Error plots'!C1041)</f>
        <v>684</v>
      </c>
      <c r="F1041" s="0" t="n">
        <f aca="false">TRUNC('LUT Implementation'!$C$4*(INDEX('LUT Implementation'!$F$9:$F$136,C1041)-B1041)/D1041,0)</f>
        <v>-14</v>
      </c>
      <c r="G1041" s="0" t="n">
        <f aca="false">E1041+F1041</f>
        <v>670</v>
      </c>
      <c r="H1041" s="34" t="n">
        <f aca="false">Theory!$D$5/(SIN(RADIANS(Theory!$D$7*360*(('LUT Implementation'!$C$3*B1041)/1000000000))))</f>
        <v>670.061855414512</v>
      </c>
      <c r="I1041" s="43" t="n">
        <f aca="false">ABS(E1041-H1041)</f>
        <v>13.9381445854879</v>
      </c>
      <c r="J1041" s="43" t="n">
        <f aca="false">ABS(G1041-H1041)</f>
        <v>0.0618554145121379</v>
      </c>
    </row>
    <row r="1042" customFormat="false" ht="15" hidden="false" customHeight="false" outlineLevel="0" collapsed="false">
      <c r="B1042" s="0" t="n">
        <f aca="false">B1041-50</f>
        <v>12050</v>
      </c>
      <c r="C1042" s="15" t="n">
        <f aca="false" t="array" ref="C1042:C1042">MATCH(MIN(ABS('LUT Implementation'!$F$9:$F$136-B1042)),ABS('LUT Implementation'!$F$9:$F$136-B1042),0)</f>
        <v>13</v>
      </c>
      <c r="D1042" s="0" t="n">
        <f aca="false">INDEX('LUT Implementation'!$F$9:$F$136,C1042)-INDEX('LUT Implementation'!$F$9:$F$136,C1042+1)</f>
        <v>530</v>
      </c>
      <c r="E1042" s="0" t="n">
        <f aca="false">INDEX('LUT Implementation'!$C$9:$C$136,'Error plots'!C1042)</f>
        <v>684</v>
      </c>
      <c r="F1042" s="0" t="n">
        <f aca="false">TRUNC('LUT Implementation'!$C$4*(INDEX('LUT Implementation'!$F$9:$F$136,C1042)-B1042)/D1042,0)</f>
        <v>-11</v>
      </c>
      <c r="G1042" s="0" t="n">
        <f aca="false">E1042+F1042</f>
        <v>673</v>
      </c>
      <c r="H1042" s="34" t="n">
        <f aca="false">Theory!$D$5/(SIN(RADIANS(Theory!$D$7*360*(('LUT Implementation'!$C$3*B1042)/1000000000))))</f>
        <v>672.838555669934</v>
      </c>
      <c r="I1042" s="43" t="n">
        <f aca="false">ABS(E1042-H1042)</f>
        <v>11.1614443300659</v>
      </c>
      <c r="J1042" s="43" t="n">
        <f aca="false">ABS(G1042-H1042)</f>
        <v>0.161444330065933</v>
      </c>
    </row>
    <row r="1043" customFormat="false" ht="15" hidden="false" customHeight="false" outlineLevel="0" collapsed="false">
      <c r="B1043" s="0" t="n">
        <f aca="false">B1042-50</f>
        <v>12000</v>
      </c>
      <c r="C1043" s="15" t="n">
        <f aca="false" t="array" ref="C1043:C1043">MATCH(MIN(ABS('LUT Implementation'!$F$9:$F$136-B1043)),ABS('LUT Implementation'!$F$9:$F$136-B1043),0)</f>
        <v>13</v>
      </c>
      <c r="D1043" s="0" t="n">
        <f aca="false">INDEX('LUT Implementation'!$F$9:$F$136,C1043)-INDEX('LUT Implementation'!$F$9:$F$136,C1043+1)</f>
        <v>530</v>
      </c>
      <c r="E1043" s="0" t="n">
        <f aca="false">INDEX('LUT Implementation'!$C$9:$C$136,'Error plots'!C1043)</f>
        <v>684</v>
      </c>
      <c r="F1043" s="0" t="n">
        <f aca="false">TRUNC('LUT Implementation'!$C$4*(INDEX('LUT Implementation'!$F$9:$F$136,C1043)-B1043)/D1043,0)</f>
        <v>-8</v>
      </c>
      <c r="G1043" s="0" t="n">
        <f aca="false">E1043+F1043</f>
        <v>676</v>
      </c>
      <c r="H1043" s="34" t="n">
        <f aca="false">Theory!$D$5/(SIN(RADIANS(Theory!$D$7*360*(('LUT Implementation'!$C$3*B1043)/1000000000))))</f>
        <v>675.6384102544</v>
      </c>
      <c r="I1043" s="43" t="n">
        <f aca="false">ABS(E1043-H1043)</f>
        <v>8.36158974559999</v>
      </c>
      <c r="J1043" s="43" t="n">
        <f aca="false">ABS(G1043-H1043)</f>
        <v>0.361589745599986</v>
      </c>
    </row>
    <row r="1044" customFormat="false" ht="15" hidden="false" customHeight="false" outlineLevel="0" collapsed="false">
      <c r="B1044" s="0" t="n">
        <f aca="false">B1043-50</f>
        <v>11950</v>
      </c>
      <c r="C1044" s="15" t="n">
        <f aca="false" t="array" ref="C1044:C1044">MATCH(MIN(ABS('LUT Implementation'!$F$9:$F$136-B1044)),ABS('LUT Implementation'!$F$9:$F$136-B1044),0)</f>
        <v>13</v>
      </c>
      <c r="D1044" s="0" t="n">
        <f aca="false">INDEX('LUT Implementation'!$F$9:$F$136,C1044)-INDEX('LUT Implementation'!$F$9:$F$136,C1044+1)</f>
        <v>530</v>
      </c>
      <c r="E1044" s="0" t="n">
        <f aca="false">INDEX('LUT Implementation'!$C$9:$C$136,'Error plots'!C1044)</f>
        <v>684</v>
      </c>
      <c r="F1044" s="0" t="n">
        <f aca="false">TRUNC('LUT Implementation'!$C$4*(INDEX('LUT Implementation'!$F$9:$F$136,C1044)-B1044)/D1044,0)</f>
        <v>-5</v>
      </c>
      <c r="G1044" s="0" t="n">
        <f aca="false">E1044+F1044</f>
        <v>679</v>
      </c>
      <c r="H1044" s="34" t="n">
        <f aca="false">Theory!$D$5/(SIN(RADIANS(Theory!$D$7*360*(('LUT Implementation'!$C$3*B1044)/1000000000))))</f>
        <v>678.461709807679</v>
      </c>
      <c r="I1044" s="43" t="n">
        <f aca="false">ABS(E1044-H1044)</f>
        <v>5.5382901923208</v>
      </c>
      <c r="J1044" s="43" t="n">
        <f aca="false">ABS(G1044-H1044)</f>
        <v>0.538290192320801</v>
      </c>
    </row>
    <row r="1045" customFormat="false" ht="15" hidden="false" customHeight="false" outlineLevel="0" collapsed="false">
      <c r="B1045" s="0" t="n">
        <f aca="false">B1044-50</f>
        <v>11900</v>
      </c>
      <c r="C1045" s="15" t="n">
        <f aca="false" t="array" ref="C1045:C1045">MATCH(MIN(ABS('LUT Implementation'!$F$9:$F$136-B1045)),ABS('LUT Implementation'!$F$9:$F$136-B1045),0)</f>
        <v>13</v>
      </c>
      <c r="D1045" s="0" t="n">
        <f aca="false">INDEX('LUT Implementation'!$F$9:$F$136,C1045)-INDEX('LUT Implementation'!$F$9:$F$136,C1045+1)</f>
        <v>530</v>
      </c>
      <c r="E1045" s="0" t="n">
        <f aca="false">INDEX('LUT Implementation'!$C$9:$C$136,'Error plots'!C1045)</f>
        <v>684</v>
      </c>
      <c r="F1045" s="0" t="n">
        <f aca="false">TRUNC('LUT Implementation'!$C$4*(INDEX('LUT Implementation'!$F$9:$F$136,C1045)-B1045)/D1045,0)</f>
        <v>-2</v>
      </c>
      <c r="G1045" s="0" t="n">
        <f aca="false">E1045+F1045</f>
        <v>682</v>
      </c>
      <c r="H1045" s="34" t="n">
        <f aca="false">Theory!$D$5/(SIN(RADIANS(Theory!$D$7*360*(('LUT Implementation'!$C$3*B1045)/1000000000))))</f>
        <v>681.308749854245</v>
      </c>
      <c r="I1045" s="43" t="n">
        <f aca="false">ABS(E1045-H1045)</f>
        <v>2.69125014575536</v>
      </c>
      <c r="J1045" s="43" t="n">
        <f aca="false">ABS(G1045-H1045)</f>
        <v>0.691250145755362</v>
      </c>
    </row>
    <row r="1046" customFormat="false" ht="15" hidden="false" customHeight="false" outlineLevel="0" collapsed="false">
      <c r="B1046" s="0" t="n">
        <f aca="false">B1045-50</f>
        <v>11850</v>
      </c>
      <c r="C1046" s="15" t="n">
        <f aca="false" t="array" ref="C1046:C1046">MATCH(MIN(ABS('LUT Implementation'!$F$9:$F$136-B1046)),ABS('LUT Implementation'!$F$9:$F$136-B1046),0)</f>
        <v>13</v>
      </c>
      <c r="D1046" s="0" t="n">
        <f aca="false">INDEX('LUT Implementation'!$F$9:$F$136,C1046)-INDEX('LUT Implementation'!$F$9:$F$136,C1046+1)</f>
        <v>530</v>
      </c>
      <c r="E1046" s="0" t="n">
        <f aca="false">INDEX('LUT Implementation'!$C$9:$C$136,'Error plots'!C1046)</f>
        <v>684</v>
      </c>
      <c r="F1046" s="0" t="n">
        <f aca="false">TRUNC('LUT Implementation'!$C$4*(INDEX('LUT Implementation'!$F$9:$F$136,C1046)-B1046)/D1046,0)</f>
        <v>0</v>
      </c>
      <c r="G1046" s="0" t="n">
        <f aca="false">E1046+F1046</f>
        <v>684</v>
      </c>
      <c r="H1046" s="34" t="n">
        <f aca="false">Theory!$D$5/(SIN(RADIANS(Theory!$D$7*360*(('LUT Implementation'!$C$3*B1046)/1000000000))))</f>
        <v>684.179830906326</v>
      </c>
      <c r="I1046" s="43" t="n">
        <f aca="false">ABS(E1046-H1046)</f>
        <v>0.179830906325492</v>
      </c>
      <c r="J1046" s="43" t="n">
        <f aca="false">ABS(G1046-H1046)</f>
        <v>0.179830906325492</v>
      </c>
    </row>
    <row r="1047" customFormat="false" ht="15" hidden="false" customHeight="false" outlineLevel="0" collapsed="false">
      <c r="B1047" s="0" t="n">
        <f aca="false">B1046-50</f>
        <v>11800</v>
      </c>
      <c r="C1047" s="15" t="n">
        <f aca="false" t="array" ref="C1047:C1047">MATCH(MIN(ABS('LUT Implementation'!$F$9:$F$136-B1047)),ABS('LUT Implementation'!$F$9:$F$136-B1047),0)</f>
        <v>13</v>
      </c>
      <c r="D1047" s="0" t="n">
        <f aca="false">INDEX('LUT Implementation'!$F$9:$F$136,C1047)-INDEX('LUT Implementation'!$F$9:$F$136,C1047+1)</f>
        <v>530</v>
      </c>
      <c r="E1047" s="0" t="n">
        <f aca="false">INDEX('LUT Implementation'!$C$9:$C$136,'Error plots'!C1047)</f>
        <v>684</v>
      </c>
      <c r="F1047" s="0" t="n">
        <f aca="false">TRUNC('LUT Implementation'!$C$4*(INDEX('LUT Implementation'!$F$9:$F$136,C1047)-B1047)/D1047,0)</f>
        <v>3</v>
      </c>
      <c r="G1047" s="0" t="n">
        <f aca="false">E1047+F1047</f>
        <v>687</v>
      </c>
      <c r="H1047" s="34" t="n">
        <f aca="false">Theory!$D$5/(SIN(RADIANS(Theory!$D$7*360*(('LUT Implementation'!$C$3*B1047)/1000000000))))</f>
        <v>687.07525856958</v>
      </c>
      <c r="I1047" s="43" t="n">
        <f aca="false">ABS(E1047-H1047)</f>
        <v>3.07525856957989</v>
      </c>
      <c r="J1047" s="43" t="n">
        <f aca="false">ABS(G1047-H1047)</f>
        <v>0.0752585695798871</v>
      </c>
    </row>
    <row r="1048" customFormat="false" ht="15" hidden="false" customHeight="false" outlineLevel="0" collapsed="false">
      <c r="B1048" s="0" t="n">
        <f aca="false">B1047-50</f>
        <v>11750</v>
      </c>
      <c r="C1048" s="15" t="n">
        <f aca="false" t="array" ref="C1048:C1048">MATCH(MIN(ABS('LUT Implementation'!$F$9:$F$136-B1048)),ABS('LUT Implementation'!$F$9:$F$136-B1048),0)</f>
        <v>13</v>
      </c>
      <c r="D1048" s="0" t="n">
        <f aca="false">INDEX('LUT Implementation'!$F$9:$F$136,C1048)-INDEX('LUT Implementation'!$F$9:$F$136,C1048+1)</f>
        <v>530</v>
      </c>
      <c r="E1048" s="0" t="n">
        <f aca="false">INDEX('LUT Implementation'!$C$9:$C$136,'Error plots'!C1048)</f>
        <v>684</v>
      </c>
      <c r="F1048" s="0" t="n">
        <f aca="false">TRUNC('LUT Implementation'!$C$4*(INDEX('LUT Implementation'!$F$9:$F$136,C1048)-B1048)/D1048,0)</f>
        <v>6</v>
      </c>
      <c r="G1048" s="0" t="n">
        <f aca="false">E1048+F1048</f>
        <v>690</v>
      </c>
      <c r="H1048" s="34" t="n">
        <f aca="false">Theory!$D$5/(SIN(RADIANS(Theory!$D$7*360*(('LUT Implementation'!$C$3*B1048)/1000000000))))</f>
        <v>689.995343651466</v>
      </c>
      <c r="I1048" s="43" t="n">
        <f aca="false">ABS(E1048-H1048)</f>
        <v>5.99534365146621</v>
      </c>
      <c r="J1048" s="43" t="n">
        <f aca="false">ABS(G1048-H1048)</f>
        <v>0.0046563485337856</v>
      </c>
    </row>
    <row r="1049" customFormat="false" ht="15" hidden="false" customHeight="false" outlineLevel="0" collapsed="false">
      <c r="B1049" s="0" t="n">
        <f aca="false">B1048-50</f>
        <v>11700</v>
      </c>
      <c r="C1049" s="15" t="n">
        <f aca="false" t="array" ref="C1049:C1049">MATCH(MIN(ABS('LUT Implementation'!$F$9:$F$136-B1049)),ABS('LUT Implementation'!$F$9:$F$136-B1049),0)</f>
        <v>13</v>
      </c>
      <c r="D1049" s="0" t="n">
        <f aca="false">INDEX('LUT Implementation'!$F$9:$F$136,C1049)-INDEX('LUT Implementation'!$F$9:$F$136,C1049+1)</f>
        <v>530</v>
      </c>
      <c r="E1049" s="0" t="n">
        <f aca="false">INDEX('LUT Implementation'!$C$9:$C$136,'Error plots'!C1049)</f>
        <v>684</v>
      </c>
      <c r="F1049" s="0" t="n">
        <f aca="false">TRUNC('LUT Implementation'!$C$4*(INDEX('LUT Implementation'!$F$9:$F$136,C1049)-B1049)/D1049,0)</f>
        <v>9</v>
      </c>
      <c r="G1049" s="0" t="n">
        <f aca="false">E1049+F1049</f>
        <v>693</v>
      </c>
      <c r="H1049" s="34" t="n">
        <f aca="false">Theory!$D$5/(SIN(RADIANS(Theory!$D$7*360*(('LUT Implementation'!$C$3*B1049)/1000000000))))</f>
        <v>692.940402272392</v>
      </c>
      <c r="I1049" s="43" t="n">
        <f aca="false">ABS(E1049-H1049)</f>
        <v>8.94040227239168</v>
      </c>
      <c r="J1049" s="43" t="n">
        <f aca="false">ABS(G1049-H1049)</f>
        <v>0.0595977276083204</v>
      </c>
    </row>
    <row r="1050" customFormat="false" ht="15" hidden="false" customHeight="false" outlineLevel="0" collapsed="false">
      <c r="B1050" s="0" t="n">
        <f aca="false">B1049-50</f>
        <v>11650</v>
      </c>
      <c r="C1050" s="15" t="n">
        <f aca="false" t="array" ref="C1050:C1050">MATCH(MIN(ABS('LUT Implementation'!$F$9:$F$136-B1050)),ABS('LUT Implementation'!$F$9:$F$136-B1050),0)</f>
        <v>13</v>
      </c>
      <c r="D1050" s="0" t="n">
        <f aca="false">INDEX('LUT Implementation'!$F$9:$F$136,C1050)-INDEX('LUT Implementation'!$F$9:$F$136,C1050+1)</f>
        <v>530</v>
      </c>
      <c r="E1050" s="0" t="n">
        <f aca="false">INDEX('LUT Implementation'!$C$9:$C$136,'Error plots'!C1050)</f>
        <v>684</v>
      </c>
      <c r="F1050" s="0" t="n">
        <f aca="false">TRUNC('LUT Implementation'!$C$4*(INDEX('LUT Implementation'!$F$9:$F$136,C1050)-B1050)/D1050,0)</f>
        <v>12</v>
      </c>
      <c r="G1050" s="0" t="n">
        <f aca="false">E1050+F1050</f>
        <v>696</v>
      </c>
      <c r="H1050" s="34" t="n">
        <f aca="false">Theory!$D$5/(SIN(RADIANS(Theory!$D$7*360*(('LUT Implementation'!$C$3*B1050)/1000000000))))</f>
        <v>695.910755979725</v>
      </c>
      <c r="I1050" s="43" t="n">
        <f aca="false">ABS(E1050-H1050)</f>
        <v>11.9107559797252</v>
      </c>
      <c r="J1050" s="43" t="n">
        <f aca="false">ABS(G1050-H1050)</f>
        <v>0.0892440202748048</v>
      </c>
    </row>
    <row r="1051" customFormat="false" ht="15" hidden="false" customHeight="false" outlineLevel="0" collapsed="false">
      <c r="B1051" s="0" t="n">
        <f aca="false">B1050-50</f>
        <v>11600</v>
      </c>
      <c r="C1051" s="15" t="n">
        <f aca="false" t="array" ref="C1051:C1051">MATCH(MIN(ABS('LUT Implementation'!$F$9:$F$136-B1051)),ABS('LUT Implementation'!$F$9:$F$136-B1051),0)</f>
        <v>13</v>
      </c>
      <c r="D1051" s="0" t="n">
        <f aca="false">INDEX('LUT Implementation'!$F$9:$F$136,C1051)-INDEX('LUT Implementation'!$F$9:$F$136,C1051+1)</f>
        <v>530</v>
      </c>
      <c r="E1051" s="0" t="n">
        <f aca="false">INDEX('LUT Implementation'!$C$9:$C$136,'Error plots'!C1051)</f>
        <v>684</v>
      </c>
      <c r="F1051" s="0" t="n">
        <f aca="false">TRUNC('LUT Implementation'!$C$4*(INDEX('LUT Implementation'!$F$9:$F$136,C1051)-B1051)/D1051,0)</f>
        <v>15</v>
      </c>
      <c r="G1051" s="0" t="n">
        <f aca="false">E1051+F1051</f>
        <v>699</v>
      </c>
      <c r="H1051" s="34" t="n">
        <f aca="false">Theory!$D$5/(SIN(RADIANS(Theory!$D$7*360*(('LUT Implementation'!$C$3*B1051)/1000000000))))</f>
        <v>698.906731864757</v>
      </c>
      <c r="I1051" s="43" t="n">
        <f aca="false">ABS(E1051-H1051)</f>
        <v>14.9067318647574</v>
      </c>
      <c r="J1051" s="43" t="n">
        <f aca="false">ABS(G1051-H1051)</f>
        <v>0.0932681352426243</v>
      </c>
    </row>
    <row r="1052" customFormat="false" ht="15" hidden="false" customHeight="false" outlineLevel="0" collapsed="false">
      <c r="B1052" s="0" t="n">
        <f aca="false">B1051-50</f>
        <v>11550</v>
      </c>
      <c r="C1052" s="15" t="n">
        <f aca="false" t="array" ref="C1052:C1052">MATCH(MIN(ABS('LUT Implementation'!$F$9:$F$136-B1052)),ABS('LUT Implementation'!$F$9:$F$136-B1052),0)</f>
        <v>14</v>
      </c>
      <c r="D1052" s="0" t="n">
        <f aca="false">INDEX('LUT Implementation'!$F$9:$F$136,C1052)-INDEX('LUT Implementation'!$F$9:$F$136,C1052+1)</f>
        <v>485</v>
      </c>
      <c r="E1052" s="0" t="n">
        <f aca="false">INDEX('LUT Implementation'!$C$9:$C$136,'Error plots'!C1052)</f>
        <v>716</v>
      </c>
      <c r="F1052" s="0" t="n">
        <f aca="false">TRUNC('LUT Implementation'!$C$4*(INDEX('LUT Implementation'!$F$9:$F$136,C1052)-B1052)/D1052,0)</f>
        <v>-14</v>
      </c>
      <c r="G1052" s="0" t="n">
        <f aca="false">E1052+F1052</f>
        <v>702</v>
      </c>
      <c r="H1052" s="34" t="n">
        <f aca="false">Theory!$D$5/(SIN(RADIANS(Theory!$D$7*360*(('LUT Implementation'!$C$3*B1052)/1000000000))))</f>
        <v>701.928662682699</v>
      </c>
      <c r="I1052" s="43" t="n">
        <f aca="false">ABS(E1052-H1052)</f>
        <v>14.0713373173014</v>
      </c>
      <c r="J1052" s="43" t="n">
        <f aca="false">ABS(G1052-H1052)</f>
        <v>0.0713373173014134</v>
      </c>
    </row>
    <row r="1053" customFormat="false" ht="15" hidden="false" customHeight="false" outlineLevel="0" collapsed="false">
      <c r="B1053" s="0" t="n">
        <f aca="false">B1052-50</f>
        <v>11500</v>
      </c>
      <c r="C1053" s="15" t="n">
        <f aca="false" t="array" ref="C1053:C1053">MATCH(MIN(ABS('LUT Implementation'!$F$9:$F$136-B1053)),ABS('LUT Implementation'!$F$9:$F$136-B1053),0)</f>
        <v>14</v>
      </c>
      <c r="D1053" s="0" t="n">
        <f aca="false">INDEX('LUT Implementation'!$F$9:$F$136,C1053)-INDEX('LUT Implementation'!$F$9:$F$136,C1053+1)</f>
        <v>485</v>
      </c>
      <c r="E1053" s="0" t="n">
        <f aca="false">INDEX('LUT Implementation'!$C$9:$C$136,'Error plots'!C1053)</f>
        <v>716</v>
      </c>
      <c r="F1053" s="0" t="n">
        <f aca="false">TRUNC('LUT Implementation'!$C$4*(INDEX('LUT Implementation'!$F$9:$F$136,C1053)-B1053)/D1053,0)</f>
        <v>-11</v>
      </c>
      <c r="G1053" s="0" t="n">
        <f aca="false">E1053+F1053</f>
        <v>705</v>
      </c>
      <c r="H1053" s="34" t="n">
        <f aca="false">Theory!$D$5/(SIN(RADIANS(Theory!$D$7*360*(('LUT Implementation'!$C$3*B1053)/1000000000))))</f>
        <v>704.976886975808</v>
      </c>
      <c r="I1053" s="43" t="n">
        <f aca="false">ABS(E1053-H1053)</f>
        <v>11.0231130241923</v>
      </c>
      <c r="J1053" s="43" t="n">
        <f aca="false">ABS(G1053-H1053)</f>
        <v>0.0231130241922983</v>
      </c>
    </row>
    <row r="1054" customFormat="false" ht="15" hidden="false" customHeight="false" outlineLevel="0" collapsed="false">
      <c r="B1054" s="0" t="n">
        <f aca="false">B1053-50</f>
        <v>11450</v>
      </c>
      <c r="C1054" s="15" t="n">
        <f aca="false" t="array" ref="C1054:C1054">MATCH(MIN(ABS('LUT Implementation'!$F$9:$F$136-B1054)),ABS('LUT Implementation'!$F$9:$F$136-B1054),0)</f>
        <v>14</v>
      </c>
      <c r="D1054" s="0" t="n">
        <f aca="false">INDEX('LUT Implementation'!$F$9:$F$136,C1054)-INDEX('LUT Implementation'!$F$9:$F$136,C1054+1)</f>
        <v>485</v>
      </c>
      <c r="E1054" s="0" t="n">
        <f aca="false">INDEX('LUT Implementation'!$C$9:$C$136,'Error plots'!C1054)</f>
        <v>716</v>
      </c>
      <c r="F1054" s="0" t="n">
        <f aca="false">TRUNC('LUT Implementation'!$C$4*(INDEX('LUT Implementation'!$F$9:$F$136,C1054)-B1054)/D1054,0)</f>
        <v>-8</v>
      </c>
      <c r="G1054" s="0" t="n">
        <f aca="false">E1054+F1054</f>
        <v>708</v>
      </c>
      <c r="H1054" s="34" t="n">
        <f aca="false">Theory!$D$5/(SIN(RADIANS(Theory!$D$7*360*(('LUT Implementation'!$C$3*B1054)/1000000000))))</f>
        <v>708.051749199747</v>
      </c>
      <c r="I1054" s="43" t="n">
        <f aca="false">ABS(E1054-H1054)</f>
        <v>7.9482508002526</v>
      </c>
      <c r="J1054" s="43" t="n">
        <f aca="false">ABS(G1054-H1054)</f>
        <v>0.0517491997474053</v>
      </c>
    </row>
    <row r="1055" customFormat="false" ht="15" hidden="false" customHeight="false" outlineLevel="0" collapsed="false">
      <c r="B1055" s="0" t="n">
        <f aca="false">B1054-50</f>
        <v>11400</v>
      </c>
      <c r="C1055" s="15" t="n">
        <f aca="false" t="array" ref="C1055:C1055">MATCH(MIN(ABS('LUT Implementation'!$F$9:$F$136-B1055)),ABS('LUT Implementation'!$F$9:$F$136-B1055),0)</f>
        <v>14</v>
      </c>
      <c r="D1055" s="0" t="n">
        <f aca="false">INDEX('LUT Implementation'!$F$9:$F$136,C1055)-INDEX('LUT Implementation'!$F$9:$F$136,C1055+1)</f>
        <v>485</v>
      </c>
      <c r="E1055" s="0" t="n">
        <f aca="false">INDEX('LUT Implementation'!$C$9:$C$136,'Error plots'!C1055)</f>
        <v>716</v>
      </c>
      <c r="F1055" s="0" t="n">
        <f aca="false">TRUNC('LUT Implementation'!$C$4*(INDEX('LUT Implementation'!$F$9:$F$136,C1055)-B1055)/D1055,0)</f>
        <v>-5</v>
      </c>
      <c r="G1055" s="0" t="n">
        <f aca="false">E1055+F1055</f>
        <v>711</v>
      </c>
      <c r="H1055" s="34" t="n">
        <f aca="false">Theory!$D$5/(SIN(RADIANS(Theory!$D$7*360*(('LUT Implementation'!$C$3*B1055)/1000000000))))</f>
        <v>711.153599853263</v>
      </c>
      <c r="I1055" s="43" t="n">
        <f aca="false">ABS(E1055-H1055)</f>
        <v>4.84640014673676</v>
      </c>
      <c r="J1055" s="43" t="n">
        <f aca="false">ABS(G1055-H1055)</f>
        <v>0.153599853263245</v>
      </c>
    </row>
    <row r="1056" customFormat="false" ht="15" hidden="false" customHeight="false" outlineLevel="0" collapsed="false">
      <c r="B1056" s="0" t="n">
        <f aca="false">B1055-50</f>
        <v>11350</v>
      </c>
      <c r="C1056" s="15" t="n">
        <f aca="false" t="array" ref="C1056:C1056">MATCH(MIN(ABS('LUT Implementation'!$F$9:$F$136-B1056)),ABS('LUT Implementation'!$F$9:$F$136-B1056),0)</f>
        <v>14</v>
      </c>
      <c r="D1056" s="0" t="n">
        <f aca="false">INDEX('LUT Implementation'!$F$9:$F$136,C1056)-INDEX('LUT Implementation'!$F$9:$F$136,C1056+1)</f>
        <v>485</v>
      </c>
      <c r="E1056" s="0" t="n">
        <f aca="false">INDEX('LUT Implementation'!$C$9:$C$136,'Error plots'!C1056)</f>
        <v>716</v>
      </c>
      <c r="F1056" s="0" t="n">
        <f aca="false">TRUNC('LUT Implementation'!$C$4*(INDEX('LUT Implementation'!$F$9:$F$136,C1056)-B1056)/D1056,0)</f>
        <v>-1</v>
      </c>
      <c r="G1056" s="0" t="n">
        <f aca="false">E1056+F1056</f>
        <v>715</v>
      </c>
      <c r="H1056" s="34" t="n">
        <f aca="false">Theory!$D$5/(SIN(RADIANS(Theory!$D$7*360*(('LUT Implementation'!$C$3*B1056)/1000000000))))</f>
        <v>714.282795611292</v>
      </c>
      <c r="I1056" s="43" t="n">
        <f aca="false">ABS(E1056-H1056)</f>
        <v>1.71720438870796</v>
      </c>
      <c r="J1056" s="43" t="n">
        <f aca="false">ABS(G1056-H1056)</f>
        <v>0.717204388707955</v>
      </c>
    </row>
    <row r="1057" customFormat="false" ht="15" hidden="false" customHeight="false" outlineLevel="0" collapsed="false">
      <c r="B1057" s="0" t="n">
        <f aca="false">B1056-50</f>
        <v>11300</v>
      </c>
      <c r="C1057" s="15" t="n">
        <f aca="false" t="array" ref="C1057:C1057">MATCH(MIN(ABS('LUT Implementation'!$F$9:$F$136-B1057)),ABS('LUT Implementation'!$F$9:$F$136-B1057),0)</f>
        <v>14</v>
      </c>
      <c r="D1057" s="0" t="n">
        <f aca="false">INDEX('LUT Implementation'!$F$9:$F$136,C1057)-INDEX('LUT Implementation'!$F$9:$F$136,C1057+1)</f>
        <v>485</v>
      </c>
      <c r="E1057" s="0" t="n">
        <f aca="false">INDEX('LUT Implementation'!$C$9:$C$136,'Error plots'!C1057)</f>
        <v>716</v>
      </c>
      <c r="F1057" s="0" t="n">
        <f aca="false">TRUNC('LUT Implementation'!$C$4*(INDEX('LUT Implementation'!$F$9:$F$136,C1057)-B1057)/D1057,0)</f>
        <v>1</v>
      </c>
      <c r="G1057" s="0" t="n">
        <f aca="false">E1057+F1057</f>
        <v>717</v>
      </c>
      <c r="H1057" s="34" t="n">
        <f aca="false">Theory!$D$5/(SIN(RADIANS(Theory!$D$7*360*(('LUT Implementation'!$C$3*B1057)/1000000000))))</f>
        <v>717.439699461602</v>
      </c>
      <c r="I1057" s="43" t="n">
        <f aca="false">ABS(E1057-H1057)</f>
        <v>1.43969946160235</v>
      </c>
      <c r="J1057" s="43" t="n">
        <f aca="false">ABS(G1057-H1057)</f>
        <v>0.439699461602345</v>
      </c>
    </row>
    <row r="1058" customFormat="false" ht="15" hidden="false" customHeight="false" outlineLevel="0" collapsed="false">
      <c r="B1058" s="0" t="n">
        <f aca="false">B1057-50</f>
        <v>11250</v>
      </c>
      <c r="C1058" s="15" t="n">
        <f aca="false" t="array" ref="C1058:C1058">MATCH(MIN(ABS('LUT Implementation'!$F$9:$F$136-B1058)),ABS('LUT Implementation'!$F$9:$F$136-B1058),0)</f>
        <v>14</v>
      </c>
      <c r="D1058" s="0" t="n">
        <f aca="false">INDEX('LUT Implementation'!$F$9:$F$136,C1058)-INDEX('LUT Implementation'!$F$9:$F$136,C1058+1)</f>
        <v>485</v>
      </c>
      <c r="E1058" s="0" t="n">
        <f aca="false">INDEX('LUT Implementation'!$C$9:$C$136,'Error plots'!C1058)</f>
        <v>716</v>
      </c>
      <c r="F1058" s="0" t="n">
        <f aca="false">TRUNC('LUT Implementation'!$C$4*(INDEX('LUT Implementation'!$F$9:$F$136,C1058)-B1058)/D1058,0)</f>
        <v>4</v>
      </c>
      <c r="G1058" s="0" t="n">
        <f aca="false">E1058+F1058</f>
        <v>720</v>
      </c>
      <c r="H1058" s="34" t="n">
        <f aca="false">Theory!$D$5/(SIN(RADIANS(Theory!$D$7*360*(('LUT Implementation'!$C$3*B1058)/1000000000))))</f>
        <v>720.624680845081</v>
      </c>
      <c r="I1058" s="43" t="n">
        <f aca="false">ABS(E1058-H1058)</f>
        <v>4.62468084508066</v>
      </c>
      <c r="J1058" s="43" t="n">
        <f aca="false">ABS(G1058-H1058)</f>
        <v>0.624680845080661</v>
      </c>
    </row>
    <row r="1059" customFormat="false" ht="15" hidden="false" customHeight="false" outlineLevel="0" collapsed="false">
      <c r="B1059" s="0" t="n">
        <f aca="false">B1058-50</f>
        <v>11200</v>
      </c>
      <c r="C1059" s="15" t="n">
        <f aca="false" t="array" ref="C1059:C1059">MATCH(MIN(ABS('LUT Implementation'!$F$9:$F$136-B1059)),ABS('LUT Implementation'!$F$9:$F$136-B1059),0)</f>
        <v>14</v>
      </c>
      <c r="D1059" s="0" t="n">
        <f aca="false">INDEX('LUT Implementation'!$F$9:$F$136,C1059)-INDEX('LUT Implementation'!$F$9:$F$136,C1059+1)</f>
        <v>485</v>
      </c>
      <c r="E1059" s="0" t="n">
        <f aca="false">INDEX('LUT Implementation'!$C$9:$C$136,'Error plots'!C1059)</f>
        <v>716</v>
      </c>
      <c r="F1059" s="0" t="n">
        <f aca="false">TRUNC('LUT Implementation'!$C$4*(INDEX('LUT Implementation'!$F$9:$F$136,C1059)-B1059)/D1059,0)</f>
        <v>8</v>
      </c>
      <c r="G1059" s="0" t="n">
        <f aca="false">E1059+F1059</f>
        <v>724</v>
      </c>
      <c r="H1059" s="34" t="n">
        <f aca="false">Theory!$D$5/(SIN(RADIANS(Theory!$D$7*360*(('LUT Implementation'!$C$3*B1059)/1000000000))))</f>
        <v>723.838115799774</v>
      </c>
      <c r="I1059" s="43" t="n">
        <f aca="false">ABS(E1059-H1059)</f>
        <v>7.8381157997735</v>
      </c>
      <c r="J1059" s="43" t="n">
        <f aca="false">ABS(G1059-H1059)</f>
        <v>0.161884200226496</v>
      </c>
    </row>
    <row r="1060" customFormat="false" ht="15" hidden="false" customHeight="false" outlineLevel="0" collapsed="false">
      <c r="B1060" s="0" t="n">
        <f aca="false">B1059-50</f>
        <v>11150</v>
      </c>
      <c r="C1060" s="15" t="n">
        <f aca="false" t="array" ref="C1060:C1060">MATCH(MIN(ABS('LUT Implementation'!$F$9:$F$136-B1060)),ABS('LUT Implementation'!$F$9:$F$136-B1060),0)</f>
        <v>14</v>
      </c>
      <c r="D1060" s="0" t="n">
        <f aca="false">INDEX('LUT Implementation'!$F$9:$F$136,C1060)-INDEX('LUT Implementation'!$F$9:$F$136,C1060+1)</f>
        <v>485</v>
      </c>
      <c r="E1060" s="0" t="n">
        <f aca="false">INDEX('LUT Implementation'!$C$9:$C$136,'Error plots'!C1060)</f>
        <v>716</v>
      </c>
      <c r="F1060" s="0" t="n">
        <f aca="false">TRUNC('LUT Implementation'!$C$4*(INDEX('LUT Implementation'!$F$9:$F$136,C1060)-B1060)/D1060,0)</f>
        <v>11</v>
      </c>
      <c r="G1060" s="0" t="n">
        <f aca="false">E1060+F1060</f>
        <v>727</v>
      </c>
      <c r="H1060" s="34" t="n">
        <f aca="false">Theory!$D$5/(SIN(RADIANS(Theory!$D$7*360*(('LUT Implementation'!$C$3*B1060)/1000000000))))</f>
        <v>727.080387108806</v>
      </c>
      <c r="I1060" s="43" t="n">
        <f aca="false">ABS(E1060-H1060)</f>
        <v>11.0803871088056</v>
      </c>
      <c r="J1060" s="43" t="n">
        <f aca="false">ABS(G1060-H1060)</f>
        <v>0.080387108805553</v>
      </c>
    </row>
    <row r="1061" customFormat="false" ht="15" hidden="false" customHeight="false" outlineLevel="0" collapsed="false">
      <c r="B1061" s="0" t="n">
        <f aca="false">B1060-50</f>
        <v>11100</v>
      </c>
      <c r="C1061" s="15" t="n">
        <f aca="false" t="array" ref="C1061:C1061">MATCH(MIN(ABS('LUT Implementation'!$F$9:$F$136-B1061)),ABS('LUT Implementation'!$F$9:$F$136-B1061),0)</f>
        <v>14</v>
      </c>
      <c r="D1061" s="0" t="n">
        <f aca="false">INDEX('LUT Implementation'!$F$9:$F$136,C1061)-INDEX('LUT Implementation'!$F$9:$F$136,C1061+1)</f>
        <v>485</v>
      </c>
      <c r="E1061" s="0" t="n">
        <f aca="false">INDEX('LUT Implementation'!$C$9:$C$136,'Error plots'!C1061)</f>
        <v>716</v>
      </c>
      <c r="F1061" s="0" t="n">
        <f aca="false">TRUNC('LUT Implementation'!$C$4*(INDEX('LUT Implementation'!$F$9:$F$136,C1061)-B1061)/D1061,0)</f>
        <v>14</v>
      </c>
      <c r="G1061" s="0" t="n">
        <f aca="false">E1061+F1061</f>
        <v>730</v>
      </c>
      <c r="H1061" s="34" t="n">
        <f aca="false">Theory!$D$5/(SIN(RADIANS(Theory!$D$7*360*(('LUT Implementation'!$C$3*B1061)/1000000000))))</f>
        <v>730.351884452297</v>
      </c>
      <c r="I1061" s="43" t="n">
        <f aca="false">ABS(E1061-H1061)</f>
        <v>14.3518844522974</v>
      </c>
      <c r="J1061" s="43" t="n">
        <f aca="false">ABS(G1061-H1061)</f>
        <v>0.35188445229744</v>
      </c>
    </row>
    <row r="1062" customFormat="false" ht="15" hidden="false" customHeight="false" outlineLevel="0" collapsed="false">
      <c r="B1062" s="0" t="n">
        <f aca="false">B1061-50</f>
        <v>11050</v>
      </c>
      <c r="C1062" s="15" t="n">
        <f aca="false" t="array" ref="C1062:C1062">MATCH(MIN(ABS('LUT Implementation'!$F$9:$F$136-B1062)),ABS('LUT Implementation'!$F$9:$F$136-B1062),0)</f>
        <v>15</v>
      </c>
      <c r="D1062" s="0" t="n">
        <f aca="false">INDEX('LUT Implementation'!$F$9:$F$136,C1062)-INDEX('LUT Implementation'!$F$9:$F$136,C1062+1)</f>
        <v>445</v>
      </c>
      <c r="E1062" s="0" t="n">
        <f aca="false">INDEX('LUT Implementation'!$C$9:$C$136,'Error plots'!C1062)</f>
        <v>748</v>
      </c>
      <c r="F1062" s="0" t="n">
        <f aca="false">TRUNC('LUT Implementation'!$C$4*(INDEX('LUT Implementation'!$F$9:$F$136,C1062)-B1062)/D1062,0)</f>
        <v>-15</v>
      </c>
      <c r="G1062" s="0" t="n">
        <f aca="false">E1062+F1062</f>
        <v>733</v>
      </c>
      <c r="H1062" s="34" t="n">
        <f aca="false">Theory!$D$5/(SIN(RADIANS(Theory!$D$7*360*(('LUT Implementation'!$C$3*B1062)/1000000000))))</f>
        <v>733.653004563404</v>
      </c>
      <c r="I1062" s="43" t="n">
        <f aca="false">ABS(E1062-H1062)</f>
        <v>14.3469954365961</v>
      </c>
      <c r="J1062" s="43" t="n">
        <f aca="false">ABS(G1062-H1062)</f>
        <v>0.653004563403897</v>
      </c>
    </row>
    <row r="1063" customFormat="false" ht="15" hidden="false" customHeight="false" outlineLevel="0" collapsed="false">
      <c r="B1063" s="0" t="n">
        <f aca="false">B1062-50</f>
        <v>11000</v>
      </c>
      <c r="C1063" s="15" t="n">
        <f aca="false" t="array" ref="C1063:C1063">MATCH(MIN(ABS('LUT Implementation'!$F$9:$F$136-B1063)),ABS('LUT Implementation'!$F$9:$F$136-B1063),0)</f>
        <v>15</v>
      </c>
      <c r="D1063" s="0" t="n">
        <f aca="false">INDEX('LUT Implementation'!$F$9:$F$136,C1063)-INDEX('LUT Implementation'!$F$9:$F$136,C1063+1)</f>
        <v>445</v>
      </c>
      <c r="E1063" s="0" t="n">
        <f aca="false">INDEX('LUT Implementation'!$C$9:$C$136,'Error plots'!C1063)</f>
        <v>748</v>
      </c>
      <c r="F1063" s="0" t="n">
        <f aca="false">TRUNC('LUT Implementation'!$C$4*(INDEX('LUT Implementation'!$F$9:$F$136,C1063)-B1063)/D1063,0)</f>
        <v>-11</v>
      </c>
      <c r="G1063" s="0" t="n">
        <f aca="false">E1063+F1063</f>
        <v>737</v>
      </c>
      <c r="H1063" s="34" t="n">
        <f aca="false">Theory!$D$5/(SIN(RADIANS(Theory!$D$7*360*(('LUT Implementation'!$C$3*B1063)/1000000000))))</f>
        <v>736.984151388612</v>
      </c>
      <c r="I1063" s="43" t="n">
        <f aca="false">ABS(E1063-H1063)</f>
        <v>11.0158486113879</v>
      </c>
      <c r="J1063" s="43" t="n">
        <f aca="false">ABS(G1063-H1063)</f>
        <v>0.0158486113879235</v>
      </c>
    </row>
    <row r="1064" customFormat="false" ht="15" hidden="false" customHeight="false" outlineLevel="0" collapsed="false">
      <c r="B1064" s="0" t="n">
        <f aca="false">B1063-50</f>
        <v>10950</v>
      </c>
      <c r="C1064" s="15" t="n">
        <f aca="false" t="array" ref="C1064:C1064">MATCH(MIN(ABS('LUT Implementation'!$F$9:$F$136-B1064)),ABS('LUT Implementation'!$F$9:$F$136-B1064),0)</f>
        <v>15</v>
      </c>
      <c r="D1064" s="0" t="n">
        <f aca="false">INDEX('LUT Implementation'!$F$9:$F$136,C1064)-INDEX('LUT Implementation'!$F$9:$F$136,C1064+1)</f>
        <v>445</v>
      </c>
      <c r="E1064" s="0" t="n">
        <f aca="false">INDEX('LUT Implementation'!$C$9:$C$136,'Error plots'!C1064)</f>
        <v>748</v>
      </c>
      <c r="F1064" s="0" t="n">
        <f aca="false">TRUNC('LUT Implementation'!$C$4*(INDEX('LUT Implementation'!$F$9:$F$136,C1064)-B1064)/D1064,0)</f>
        <v>-8</v>
      </c>
      <c r="G1064" s="0" t="n">
        <f aca="false">E1064+F1064</f>
        <v>740</v>
      </c>
      <c r="H1064" s="34" t="n">
        <f aca="false">Theory!$D$5/(SIN(RADIANS(Theory!$D$7*360*(('LUT Implementation'!$C$3*B1064)/1000000000))))</f>
        <v>740.345736252428</v>
      </c>
      <c r="I1064" s="43" t="n">
        <f aca="false">ABS(E1064-H1064)</f>
        <v>7.65426374757158</v>
      </c>
      <c r="J1064" s="43" t="n">
        <f aca="false">ABS(G1064-H1064)</f>
        <v>0.345736252428424</v>
      </c>
    </row>
    <row r="1065" customFormat="false" ht="15" hidden="false" customHeight="false" outlineLevel="0" collapsed="false">
      <c r="B1065" s="0" t="n">
        <f aca="false">B1064-50</f>
        <v>10900</v>
      </c>
      <c r="C1065" s="15" t="n">
        <f aca="false" t="array" ref="C1065:C1065">MATCH(MIN(ABS('LUT Implementation'!$F$9:$F$136-B1065)),ABS('LUT Implementation'!$F$9:$F$136-B1065),0)</f>
        <v>15</v>
      </c>
      <c r="D1065" s="0" t="n">
        <f aca="false">INDEX('LUT Implementation'!$F$9:$F$136,C1065)-INDEX('LUT Implementation'!$F$9:$F$136,C1065+1)</f>
        <v>445</v>
      </c>
      <c r="E1065" s="0" t="n">
        <f aca="false">INDEX('LUT Implementation'!$C$9:$C$136,'Error plots'!C1065)</f>
        <v>748</v>
      </c>
      <c r="F1065" s="0" t="n">
        <f aca="false">TRUNC('LUT Implementation'!$C$4*(INDEX('LUT Implementation'!$F$9:$F$136,C1065)-B1065)/D1065,0)</f>
        <v>-4</v>
      </c>
      <c r="G1065" s="0" t="n">
        <f aca="false">E1065+F1065</f>
        <v>744</v>
      </c>
      <c r="H1065" s="34" t="n">
        <f aca="false">Theory!$D$5/(SIN(RADIANS(Theory!$D$7*360*(('LUT Implementation'!$C$3*B1065)/1000000000))))</f>
        <v>743.7381780266</v>
      </c>
      <c r="I1065" s="43" t="n">
        <f aca="false">ABS(E1065-H1065)</f>
        <v>4.26182197340029</v>
      </c>
      <c r="J1065" s="43" t="n">
        <f aca="false">ABS(G1065-H1065)</f>
        <v>0.261821973400288</v>
      </c>
    </row>
    <row r="1066" customFormat="false" ht="15" hidden="false" customHeight="false" outlineLevel="0" collapsed="false">
      <c r="B1066" s="0" t="n">
        <f aca="false">B1065-50</f>
        <v>10850</v>
      </c>
      <c r="C1066" s="15" t="n">
        <f aca="false" t="array" ref="C1066:C1066">MATCH(MIN(ABS('LUT Implementation'!$F$9:$F$136-B1066)),ABS('LUT Implementation'!$F$9:$F$136-B1066),0)</f>
        <v>15</v>
      </c>
      <c r="D1066" s="0" t="n">
        <f aca="false">INDEX('LUT Implementation'!$F$9:$F$136,C1066)-INDEX('LUT Implementation'!$F$9:$F$136,C1066+1)</f>
        <v>445</v>
      </c>
      <c r="E1066" s="0" t="n">
        <f aca="false">INDEX('LUT Implementation'!$C$9:$C$136,'Error plots'!C1066)</f>
        <v>748</v>
      </c>
      <c r="F1066" s="0" t="n">
        <f aca="false">TRUNC('LUT Implementation'!$C$4*(INDEX('LUT Implementation'!$F$9:$F$136,C1066)-B1066)/D1066,0)</f>
        <v>-0</v>
      </c>
      <c r="G1066" s="0" t="n">
        <f aca="false">E1066+F1066</f>
        <v>748</v>
      </c>
      <c r="H1066" s="34" t="n">
        <f aca="false">Theory!$D$5/(SIN(RADIANS(Theory!$D$7*360*(('LUT Implementation'!$C$3*B1066)/1000000000))))</f>
        <v>747.161903304013</v>
      </c>
      <c r="I1066" s="43" t="n">
        <f aca="false">ABS(E1066-H1066)</f>
        <v>0.838096695987474</v>
      </c>
      <c r="J1066" s="43" t="n">
        <f aca="false">ABS(G1066-H1066)</f>
        <v>0.838096695987474</v>
      </c>
    </row>
    <row r="1067" customFormat="false" ht="15" hidden="false" customHeight="false" outlineLevel="0" collapsed="false">
      <c r="B1067" s="0" t="n">
        <f aca="false">B1066-50</f>
        <v>10800</v>
      </c>
      <c r="C1067" s="15" t="n">
        <f aca="false" t="array" ref="C1067:C1067">MATCH(MIN(ABS('LUT Implementation'!$F$9:$F$136-B1067)),ABS('LUT Implementation'!$F$9:$F$136-B1067),0)</f>
        <v>15</v>
      </c>
      <c r="D1067" s="0" t="n">
        <f aca="false">INDEX('LUT Implementation'!$F$9:$F$136,C1067)-INDEX('LUT Implementation'!$F$9:$F$136,C1067+1)</f>
        <v>445</v>
      </c>
      <c r="E1067" s="0" t="n">
        <f aca="false">INDEX('LUT Implementation'!$C$9:$C$136,'Error plots'!C1067)</f>
        <v>748</v>
      </c>
      <c r="F1067" s="0" t="n">
        <f aca="false">TRUNC('LUT Implementation'!$C$4*(INDEX('LUT Implementation'!$F$9:$F$136,C1067)-B1067)/D1067,0)</f>
        <v>2</v>
      </c>
      <c r="G1067" s="0" t="n">
        <f aca="false">E1067+F1067</f>
        <v>750</v>
      </c>
      <c r="H1067" s="34" t="n">
        <f aca="false">Theory!$D$5/(SIN(RADIANS(Theory!$D$7*360*(('LUT Implementation'!$C$3*B1067)/1000000000))))</f>
        <v>750.617346577423</v>
      </c>
      <c r="I1067" s="43" t="n">
        <f aca="false">ABS(E1067-H1067)</f>
        <v>2.61734657742318</v>
      </c>
      <c r="J1067" s="43" t="n">
        <f aca="false">ABS(G1067-H1067)</f>
        <v>0.617346577423177</v>
      </c>
    </row>
    <row r="1068" customFormat="false" ht="15" hidden="false" customHeight="false" outlineLevel="0" collapsed="false">
      <c r="B1068" s="0" t="n">
        <f aca="false">B1067-50</f>
        <v>10750</v>
      </c>
      <c r="C1068" s="15" t="n">
        <f aca="false" t="array" ref="C1068:C1068">MATCH(MIN(ABS('LUT Implementation'!$F$9:$F$136-B1068)),ABS('LUT Implementation'!$F$9:$F$136-B1068),0)</f>
        <v>15</v>
      </c>
      <c r="D1068" s="0" t="n">
        <f aca="false">INDEX('LUT Implementation'!$F$9:$F$136,C1068)-INDEX('LUT Implementation'!$F$9:$F$136,C1068+1)</f>
        <v>445</v>
      </c>
      <c r="E1068" s="0" t="n">
        <f aca="false">INDEX('LUT Implementation'!$C$9:$C$136,'Error plots'!C1068)</f>
        <v>748</v>
      </c>
      <c r="F1068" s="0" t="n">
        <f aca="false">TRUNC('LUT Implementation'!$C$4*(INDEX('LUT Implementation'!$F$9:$F$136,C1068)-B1068)/D1068,0)</f>
        <v>6</v>
      </c>
      <c r="G1068" s="0" t="n">
        <f aca="false">E1068+F1068</f>
        <v>754</v>
      </c>
      <c r="H1068" s="34" t="n">
        <f aca="false">Theory!$D$5/(SIN(RADIANS(Theory!$D$7*360*(('LUT Implementation'!$C$3*B1068)/1000000000))))</f>
        <v>754.104950423176</v>
      </c>
      <c r="I1068" s="43" t="n">
        <f aca="false">ABS(E1068-H1068)</f>
        <v>6.10495042317575</v>
      </c>
      <c r="J1068" s="43" t="n">
        <f aca="false">ABS(G1068-H1068)</f>
        <v>0.104950423175751</v>
      </c>
    </row>
    <row r="1069" customFormat="false" ht="15" hidden="false" customHeight="false" outlineLevel="0" collapsed="false">
      <c r="B1069" s="0" t="n">
        <f aca="false">B1068-50</f>
        <v>10700</v>
      </c>
      <c r="C1069" s="15" t="n">
        <f aca="false" t="array" ref="C1069:C1069">MATCH(MIN(ABS('LUT Implementation'!$F$9:$F$136-B1069)),ABS('LUT Implementation'!$F$9:$F$136-B1069),0)</f>
        <v>15</v>
      </c>
      <c r="D1069" s="0" t="n">
        <f aca="false">INDEX('LUT Implementation'!$F$9:$F$136,C1069)-INDEX('LUT Implementation'!$F$9:$F$136,C1069+1)</f>
        <v>445</v>
      </c>
      <c r="E1069" s="0" t="n">
        <f aca="false">INDEX('LUT Implementation'!$C$9:$C$136,'Error plots'!C1069)</f>
        <v>748</v>
      </c>
      <c r="F1069" s="0" t="n">
        <f aca="false">TRUNC('LUT Implementation'!$C$4*(INDEX('LUT Implementation'!$F$9:$F$136,C1069)-B1069)/D1069,0)</f>
        <v>9</v>
      </c>
      <c r="G1069" s="0" t="n">
        <f aca="false">E1069+F1069</f>
        <v>757</v>
      </c>
      <c r="H1069" s="34" t="n">
        <f aca="false">Theory!$D$5/(SIN(RADIANS(Theory!$D$7*360*(('LUT Implementation'!$C$3*B1069)/1000000000))))</f>
        <v>757.625165690071</v>
      </c>
      <c r="I1069" s="43" t="n">
        <f aca="false">ABS(E1069-H1069)</f>
        <v>9.6251656900713</v>
      </c>
      <c r="J1069" s="43" t="n">
        <f aca="false">ABS(G1069-H1069)</f>
        <v>0.625165690071299</v>
      </c>
    </row>
    <row r="1070" customFormat="false" ht="15" hidden="false" customHeight="false" outlineLevel="0" collapsed="false">
      <c r="B1070" s="0" t="n">
        <f aca="false">B1069-50</f>
        <v>10650</v>
      </c>
      <c r="C1070" s="15" t="n">
        <f aca="false" t="array" ref="C1070:C1070">MATCH(MIN(ABS('LUT Implementation'!$F$9:$F$136-B1070)),ABS('LUT Implementation'!$F$9:$F$136-B1070),0)</f>
        <v>15</v>
      </c>
      <c r="D1070" s="0" t="n">
        <f aca="false">INDEX('LUT Implementation'!$F$9:$F$136,C1070)-INDEX('LUT Implementation'!$F$9:$F$136,C1070+1)</f>
        <v>445</v>
      </c>
      <c r="E1070" s="0" t="n">
        <f aca="false">INDEX('LUT Implementation'!$C$9:$C$136,'Error plots'!C1070)</f>
        <v>748</v>
      </c>
      <c r="F1070" s="0" t="n">
        <f aca="false">TRUNC('LUT Implementation'!$C$4*(INDEX('LUT Implementation'!$F$9:$F$136,C1070)-B1070)/D1070,0)</f>
        <v>13</v>
      </c>
      <c r="G1070" s="0" t="n">
        <f aca="false">E1070+F1070</f>
        <v>761</v>
      </c>
      <c r="H1070" s="34" t="n">
        <f aca="false">Theory!$D$5/(SIN(RADIANS(Theory!$D$7*360*(('LUT Implementation'!$C$3*B1070)/1000000000))))</f>
        <v>761.178451693556</v>
      </c>
      <c r="I1070" s="43" t="n">
        <f aca="false">ABS(E1070-H1070)</f>
        <v>13.178451693556</v>
      </c>
      <c r="J1070" s="43" t="n">
        <f aca="false">ABS(G1070-H1070)</f>
        <v>0.178451693555985</v>
      </c>
    </row>
    <row r="1071" customFormat="false" ht="15" hidden="false" customHeight="false" outlineLevel="0" collapsed="false">
      <c r="B1071" s="0" t="n">
        <f aca="false">B1070-50</f>
        <v>10600</v>
      </c>
      <c r="C1071" s="15" t="n">
        <f aca="false" t="array" ref="C1071:C1071">MATCH(MIN(ABS('LUT Implementation'!$F$9:$F$136-B1071)),ABS('LUT Implementation'!$F$9:$F$136-B1071),0)</f>
        <v>16</v>
      </c>
      <c r="D1071" s="0" t="n">
        <f aca="false">INDEX('LUT Implementation'!$F$9:$F$136,C1071)-INDEX('LUT Implementation'!$F$9:$F$136,C1071+1)</f>
        <v>410</v>
      </c>
      <c r="E1071" s="0" t="n">
        <f aca="false">INDEX('LUT Implementation'!$C$9:$C$136,'Error plots'!C1071)</f>
        <v>780</v>
      </c>
      <c r="F1071" s="0" t="n">
        <f aca="false">TRUNC('LUT Implementation'!$C$4*(INDEX('LUT Implementation'!$F$9:$F$136,C1071)-B1071)/D1071,0)</f>
        <v>-16</v>
      </c>
      <c r="G1071" s="0" t="n">
        <f aca="false">E1071+F1071</f>
        <v>764</v>
      </c>
      <c r="H1071" s="34" t="n">
        <f aca="false">Theory!$D$5/(SIN(RADIANS(Theory!$D$7*360*(('LUT Implementation'!$C$3*B1071)/1000000000))))</f>
        <v>764.765276415408</v>
      </c>
      <c r="I1071" s="43" t="n">
        <f aca="false">ABS(E1071-H1071)</f>
        <v>15.2347235845924</v>
      </c>
      <c r="J1071" s="43" t="n">
        <f aca="false">ABS(G1071-H1071)</f>
        <v>0.765276415407584</v>
      </c>
    </row>
    <row r="1072" customFormat="false" ht="15" hidden="false" customHeight="false" outlineLevel="0" collapsed="false">
      <c r="B1072" s="0" t="n">
        <f aca="false">B1071-50</f>
        <v>10550</v>
      </c>
      <c r="C1072" s="15" t="n">
        <f aca="false" t="array" ref="C1072:C1072">MATCH(MIN(ABS('LUT Implementation'!$F$9:$F$136-B1072)),ABS('LUT Implementation'!$F$9:$F$136-B1072),0)</f>
        <v>16</v>
      </c>
      <c r="D1072" s="0" t="n">
        <f aca="false">INDEX('LUT Implementation'!$F$9:$F$136,C1072)-INDEX('LUT Implementation'!$F$9:$F$136,C1072+1)</f>
        <v>410</v>
      </c>
      <c r="E1072" s="0" t="n">
        <f aca="false">INDEX('LUT Implementation'!$C$9:$C$136,'Error plots'!C1072)</f>
        <v>780</v>
      </c>
      <c r="F1072" s="0" t="n">
        <f aca="false">TRUNC('LUT Implementation'!$C$4*(INDEX('LUT Implementation'!$F$9:$F$136,C1072)-B1072)/D1072,0)</f>
        <v>-12</v>
      </c>
      <c r="G1072" s="0" t="n">
        <f aca="false">E1072+F1072</f>
        <v>768</v>
      </c>
      <c r="H1072" s="34" t="n">
        <f aca="false">Theory!$D$5/(SIN(RADIANS(Theory!$D$7*360*(('LUT Implementation'!$C$3*B1072)/1000000000))))</f>
        <v>768.386116709097</v>
      </c>
      <c r="I1072" s="43" t="n">
        <f aca="false">ABS(E1072-H1072)</f>
        <v>11.613883290903</v>
      </c>
      <c r="J1072" s="43" t="n">
        <f aca="false">ABS(G1072-H1072)</f>
        <v>0.386116709096996</v>
      </c>
    </row>
    <row r="1073" customFormat="false" ht="15" hidden="false" customHeight="false" outlineLevel="0" collapsed="false">
      <c r="B1073" s="0" t="n">
        <f aca="false">B1072-50</f>
        <v>10500</v>
      </c>
      <c r="C1073" s="15" t="n">
        <f aca="false" t="array" ref="C1073:C1073">MATCH(MIN(ABS('LUT Implementation'!$F$9:$F$136-B1073)),ABS('LUT Implementation'!$F$9:$F$136-B1073),0)</f>
        <v>16</v>
      </c>
      <c r="D1073" s="0" t="n">
        <f aca="false">INDEX('LUT Implementation'!$F$9:$F$136,C1073)-INDEX('LUT Implementation'!$F$9:$F$136,C1073+1)</f>
        <v>410</v>
      </c>
      <c r="E1073" s="0" t="n">
        <f aca="false">INDEX('LUT Implementation'!$C$9:$C$136,'Error plots'!C1073)</f>
        <v>780</v>
      </c>
      <c r="F1073" s="0" t="n">
        <f aca="false">TRUNC('LUT Implementation'!$C$4*(INDEX('LUT Implementation'!$F$9:$F$136,C1073)-B1073)/D1073,0)</f>
        <v>-8</v>
      </c>
      <c r="G1073" s="0" t="n">
        <f aca="false">E1073+F1073</f>
        <v>772</v>
      </c>
      <c r="H1073" s="34" t="n">
        <f aca="false">Theory!$D$5/(SIN(RADIANS(Theory!$D$7*360*(('LUT Implementation'!$C$3*B1073)/1000000000))))</f>
        <v>772.041458511021</v>
      </c>
      <c r="I1073" s="43" t="n">
        <f aca="false">ABS(E1073-H1073)</f>
        <v>7.95854148897911</v>
      </c>
      <c r="J1073" s="43" t="n">
        <f aca="false">ABS(G1073-H1073)</f>
        <v>0.0414585110208918</v>
      </c>
    </row>
    <row r="1074" customFormat="false" ht="15" hidden="false" customHeight="false" outlineLevel="0" collapsed="false">
      <c r="B1074" s="0" t="n">
        <f aca="false">B1073-50</f>
        <v>10450</v>
      </c>
      <c r="C1074" s="15" t="n">
        <f aca="false" t="array" ref="C1074:C1074">MATCH(MIN(ABS('LUT Implementation'!$F$9:$F$136-B1074)),ABS('LUT Implementation'!$F$9:$F$136-B1074),0)</f>
        <v>16</v>
      </c>
      <c r="D1074" s="0" t="n">
        <f aca="false">INDEX('LUT Implementation'!$F$9:$F$136,C1074)-INDEX('LUT Implementation'!$F$9:$F$136,C1074+1)</f>
        <v>410</v>
      </c>
      <c r="E1074" s="0" t="n">
        <f aca="false">INDEX('LUT Implementation'!$C$9:$C$136,'Error plots'!C1074)</f>
        <v>780</v>
      </c>
      <c r="F1074" s="0" t="n">
        <f aca="false">TRUNC('LUT Implementation'!$C$4*(INDEX('LUT Implementation'!$F$9:$F$136,C1074)-B1074)/D1074,0)</f>
        <v>-4</v>
      </c>
      <c r="G1074" s="0" t="n">
        <f aca="false">E1074+F1074</f>
        <v>776</v>
      </c>
      <c r="H1074" s="34" t="n">
        <f aca="false">Theory!$D$5/(SIN(RADIANS(Theory!$D$7*360*(('LUT Implementation'!$C$3*B1074)/1000000000))))</f>
        <v>775.731797057795</v>
      </c>
      <c r="I1074" s="43" t="n">
        <f aca="false">ABS(E1074-H1074)</f>
        <v>4.26820294220477</v>
      </c>
      <c r="J1074" s="43" t="n">
        <f aca="false">ABS(G1074-H1074)</f>
        <v>0.268202942204766</v>
      </c>
    </row>
    <row r="1075" customFormat="false" ht="15" hidden="false" customHeight="false" outlineLevel="0" collapsed="false">
      <c r="B1075" s="0" t="n">
        <f aca="false">B1074-50</f>
        <v>10400</v>
      </c>
      <c r="C1075" s="15" t="n">
        <f aca="false" t="array" ref="C1075:C1075">MATCH(MIN(ABS('LUT Implementation'!$F$9:$F$136-B1075)),ABS('LUT Implementation'!$F$9:$F$136-B1075),0)</f>
        <v>16</v>
      </c>
      <c r="D1075" s="0" t="n">
        <f aca="false">INDEX('LUT Implementation'!$F$9:$F$136,C1075)-INDEX('LUT Implementation'!$F$9:$F$136,C1075+1)</f>
        <v>410</v>
      </c>
      <c r="E1075" s="0" t="n">
        <f aca="false">INDEX('LUT Implementation'!$C$9:$C$136,'Error plots'!C1075)</f>
        <v>780</v>
      </c>
      <c r="F1075" s="0" t="n">
        <f aca="false">TRUNC('LUT Implementation'!$C$4*(INDEX('LUT Implementation'!$F$9:$F$136,C1075)-B1075)/D1075,0)</f>
        <v>-0</v>
      </c>
      <c r="G1075" s="0" t="n">
        <f aca="false">E1075+F1075</f>
        <v>780</v>
      </c>
      <c r="H1075" s="34" t="n">
        <f aca="false">Theory!$D$5/(SIN(RADIANS(Theory!$D$7*360*(('LUT Implementation'!$C$3*B1075)/1000000000))))</f>
        <v>779.457637109819</v>
      </c>
      <c r="I1075" s="43" t="n">
        <f aca="false">ABS(E1075-H1075)</f>
        <v>0.542362890181266</v>
      </c>
      <c r="J1075" s="43" t="n">
        <f aca="false">ABS(G1075-H1075)</f>
        <v>0.542362890181266</v>
      </c>
    </row>
    <row r="1076" customFormat="false" ht="15" hidden="false" customHeight="false" outlineLevel="0" collapsed="false">
      <c r="B1076" s="0" t="n">
        <f aca="false">B1075-50</f>
        <v>10350</v>
      </c>
      <c r="C1076" s="15" t="n">
        <f aca="false" t="array" ref="C1076:C1076">MATCH(MIN(ABS('LUT Implementation'!$F$9:$F$136-B1076)),ABS('LUT Implementation'!$F$9:$F$136-B1076),0)</f>
        <v>16</v>
      </c>
      <c r="D1076" s="0" t="n">
        <f aca="false">INDEX('LUT Implementation'!$F$9:$F$136,C1076)-INDEX('LUT Implementation'!$F$9:$F$136,C1076+1)</f>
        <v>410</v>
      </c>
      <c r="E1076" s="0" t="n">
        <f aca="false">INDEX('LUT Implementation'!$C$9:$C$136,'Error plots'!C1076)</f>
        <v>780</v>
      </c>
      <c r="F1076" s="0" t="n">
        <f aca="false">TRUNC('LUT Implementation'!$C$4*(INDEX('LUT Implementation'!$F$9:$F$136,C1076)-B1076)/D1076,0)</f>
        <v>3</v>
      </c>
      <c r="G1076" s="0" t="n">
        <f aca="false">E1076+F1076</f>
        <v>783</v>
      </c>
      <c r="H1076" s="34" t="n">
        <f aca="false">Theory!$D$5/(SIN(RADIANS(Theory!$D$7*360*(('LUT Implementation'!$C$3*B1076)/1000000000))))</f>
        <v>783.219493181316</v>
      </c>
      <c r="I1076" s="43" t="n">
        <f aca="false">ABS(E1076-H1076)</f>
        <v>3.21949318131612</v>
      </c>
      <c r="J1076" s="43" t="n">
        <f aca="false">ABS(G1076-H1076)</f>
        <v>0.219493181316125</v>
      </c>
    </row>
    <row r="1077" customFormat="false" ht="15" hidden="false" customHeight="false" outlineLevel="0" collapsed="false">
      <c r="B1077" s="0" t="n">
        <f aca="false">B1076-50</f>
        <v>10300</v>
      </c>
      <c r="C1077" s="15" t="n">
        <f aca="false" t="array" ref="C1077:C1077">MATCH(MIN(ABS('LUT Implementation'!$F$9:$F$136-B1077)),ABS('LUT Implementation'!$F$9:$F$136-B1077),0)</f>
        <v>16</v>
      </c>
      <c r="D1077" s="0" t="n">
        <f aca="false">INDEX('LUT Implementation'!$F$9:$F$136,C1077)-INDEX('LUT Implementation'!$F$9:$F$136,C1077+1)</f>
        <v>410</v>
      </c>
      <c r="E1077" s="0" t="n">
        <f aca="false">INDEX('LUT Implementation'!$C$9:$C$136,'Error plots'!C1077)</f>
        <v>780</v>
      </c>
      <c r="F1077" s="0" t="n">
        <f aca="false">TRUNC('LUT Implementation'!$C$4*(INDEX('LUT Implementation'!$F$9:$F$136,C1077)-B1077)/D1077,0)</f>
        <v>7</v>
      </c>
      <c r="G1077" s="0" t="n">
        <f aca="false">E1077+F1077</f>
        <v>787</v>
      </c>
      <c r="H1077" s="34" t="n">
        <f aca="false">Theory!$D$5/(SIN(RADIANS(Theory!$D$7*360*(('LUT Implementation'!$C$3*B1077)/1000000000))))</f>
        <v>787.017889777081</v>
      </c>
      <c r="I1077" s="43" t="n">
        <f aca="false">ABS(E1077-H1077)</f>
        <v>7.01788977708088</v>
      </c>
      <c r="J1077" s="43" t="n">
        <f aca="false">ABS(G1077-H1077)</f>
        <v>0.0178897770808817</v>
      </c>
    </row>
    <row r="1078" customFormat="false" ht="15" hidden="false" customHeight="false" outlineLevel="0" collapsed="false">
      <c r="B1078" s="0" t="n">
        <f aca="false">B1077-50</f>
        <v>10250</v>
      </c>
      <c r="C1078" s="15" t="n">
        <f aca="false" t="array" ref="C1078:C1078">MATCH(MIN(ABS('LUT Implementation'!$F$9:$F$136-B1078)),ABS('LUT Implementation'!$F$9:$F$136-B1078),0)</f>
        <v>16</v>
      </c>
      <c r="D1078" s="0" t="n">
        <f aca="false">INDEX('LUT Implementation'!$F$9:$F$136,C1078)-INDEX('LUT Implementation'!$F$9:$F$136,C1078+1)</f>
        <v>410</v>
      </c>
      <c r="E1078" s="0" t="n">
        <f aca="false">INDEX('LUT Implementation'!$C$9:$C$136,'Error plots'!C1078)</f>
        <v>780</v>
      </c>
      <c r="F1078" s="0" t="n">
        <f aca="false">TRUNC('LUT Implementation'!$C$4*(INDEX('LUT Implementation'!$F$9:$F$136,C1078)-B1078)/D1078,0)</f>
        <v>11</v>
      </c>
      <c r="G1078" s="0" t="n">
        <f aca="false">E1078+F1078</f>
        <v>791</v>
      </c>
      <c r="H1078" s="34" t="n">
        <f aca="false">Theory!$D$5/(SIN(RADIANS(Theory!$D$7*360*(('LUT Implementation'!$C$3*B1078)/1000000000))))</f>
        <v>790.853361636149</v>
      </c>
      <c r="I1078" s="43" t="n">
        <f aca="false">ABS(E1078-H1078)</f>
        <v>10.8533616361486</v>
      </c>
      <c r="J1078" s="43" t="n">
        <f aca="false">ABS(G1078-H1078)</f>
        <v>0.146638363851366</v>
      </c>
    </row>
    <row r="1079" customFormat="false" ht="15" hidden="false" customHeight="false" outlineLevel="0" collapsed="false">
      <c r="B1079" s="0" t="n">
        <f aca="false">B1078-50</f>
        <v>10200</v>
      </c>
      <c r="C1079" s="15" t="n">
        <f aca="false" t="array" ref="C1079:C1079">MATCH(MIN(ABS('LUT Implementation'!$F$9:$F$136-B1079)),ABS('LUT Implementation'!$F$9:$F$136-B1079),0)</f>
        <v>16</v>
      </c>
      <c r="D1079" s="0" t="n">
        <f aca="false">INDEX('LUT Implementation'!$F$9:$F$136,C1079)-INDEX('LUT Implementation'!$F$9:$F$136,C1079+1)</f>
        <v>410</v>
      </c>
      <c r="E1079" s="0" t="n">
        <f aca="false">INDEX('LUT Implementation'!$C$9:$C$136,'Error plots'!C1079)</f>
        <v>780</v>
      </c>
      <c r="F1079" s="0" t="n">
        <f aca="false">TRUNC('LUT Implementation'!$C$4*(INDEX('LUT Implementation'!$F$9:$F$136,C1079)-B1079)/D1079,0)</f>
        <v>15</v>
      </c>
      <c r="G1079" s="0" t="n">
        <f aca="false">E1079+F1079</f>
        <v>795</v>
      </c>
      <c r="H1079" s="34" t="n">
        <f aca="false">Theory!$D$5/(SIN(RADIANS(Theory!$D$7*360*(('LUT Implementation'!$C$3*B1079)/1000000000))))</f>
        <v>794.726453982635</v>
      </c>
      <c r="I1079" s="43" t="n">
        <f aca="false">ABS(E1079-H1079)</f>
        <v>14.7264539826352</v>
      </c>
      <c r="J1079" s="43" t="n">
        <f aca="false">ABS(G1079-H1079)</f>
        <v>0.273546017364765</v>
      </c>
    </row>
    <row r="1080" customFormat="false" ht="15" hidden="false" customHeight="false" outlineLevel="0" collapsed="false">
      <c r="B1080" s="0" t="n">
        <f aca="false">B1079-50</f>
        <v>10150</v>
      </c>
      <c r="C1080" s="15" t="n">
        <f aca="false" t="array" ref="C1080:C1080">MATCH(MIN(ABS('LUT Implementation'!$F$9:$F$136-B1080)),ABS('LUT Implementation'!$F$9:$F$136-B1080),0)</f>
        <v>17</v>
      </c>
      <c r="D1080" s="0" t="n">
        <f aca="false">INDEX('LUT Implementation'!$F$9:$F$136,C1080)-INDEX('LUT Implementation'!$F$9:$F$136,C1080+1)</f>
        <v>379</v>
      </c>
      <c r="E1080" s="0" t="n">
        <f aca="false">INDEX('LUT Implementation'!$C$9:$C$136,'Error plots'!C1080)</f>
        <v>812</v>
      </c>
      <c r="F1080" s="0" t="n">
        <f aca="false">TRUNC('LUT Implementation'!$C$4*(INDEX('LUT Implementation'!$F$9:$F$136,C1080)-B1080)/D1080,0)</f>
        <v>-14</v>
      </c>
      <c r="G1080" s="0" t="n">
        <f aca="false">E1080+F1080</f>
        <v>798</v>
      </c>
      <c r="H1080" s="34" t="n">
        <f aca="false">Theory!$D$5/(SIN(RADIANS(Theory!$D$7*360*(('LUT Implementation'!$C$3*B1080)/1000000000))))</f>
        <v>798.637722783991</v>
      </c>
      <c r="I1080" s="43" t="n">
        <f aca="false">ABS(E1080-H1080)</f>
        <v>13.3622772160093</v>
      </c>
      <c r="J1080" s="43" t="n">
        <f aca="false">ABS(G1080-H1080)</f>
        <v>0.637722783990739</v>
      </c>
    </row>
    <row r="1081" customFormat="false" ht="15" hidden="false" customHeight="false" outlineLevel="0" collapsed="false">
      <c r="B1081" s="0" t="n">
        <f aca="false">B1080-50</f>
        <v>10100</v>
      </c>
      <c r="C1081" s="15" t="n">
        <f aca="false" t="array" ref="C1081:C1081">MATCH(MIN(ABS('LUT Implementation'!$F$9:$F$136-B1081)),ABS('LUT Implementation'!$F$9:$F$136-B1081),0)</f>
        <v>17</v>
      </c>
      <c r="D1081" s="0" t="n">
        <f aca="false">INDEX('LUT Implementation'!$F$9:$F$136,C1081)-INDEX('LUT Implementation'!$F$9:$F$136,C1081+1)</f>
        <v>379</v>
      </c>
      <c r="E1081" s="0" t="n">
        <f aca="false">INDEX('LUT Implementation'!$C$9:$C$136,'Error plots'!C1081)</f>
        <v>812</v>
      </c>
      <c r="F1081" s="0" t="n">
        <f aca="false">TRUNC('LUT Implementation'!$C$4*(INDEX('LUT Implementation'!$F$9:$F$136,C1081)-B1081)/D1081,0)</f>
        <v>-9</v>
      </c>
      <c r="G1081" s="0" t="n">
        <f aca="false">E1081+F1081</f>
        <v>803</v>
      </c>
      <c r="H1081" s="34" t="n">
        <f aca="false">Theory!$D$5/(SIN(RADIANS(Theory!$D$7*360*(('LUT Implementation'!$C$3*B1081)/1000000000))))</f>
        <v>802.587735016923</v>
      </c>
      <c r="I1081" s="43" t="n">
        <f aca="false">ABS(E1081-H1081)</f>
        <v>9.41226498307663</v>
      </c>
      <c r="J1081" s="43" t="n">
        <f aca="false">ABS(G1081-H1081)</f>
        <v>0.412264983076625</v>
      </c>
    </row>
    <row r="1082" customFormat="false" ht="15" hidden="false" customHeight="false" outlineLevel="0" collapsed="false">
      <c r="B1082" s="0" t="n">
        <f aca="false">B1081-50</f>
        <v>10050</v>
      </c>
      <c r="C1082" s="15" t="n">
        <f aca="false" t="array" ref="C1082:C1082">MATCH(MIN(ABS('LUT Implementation'!$F$9:$F$136-B1082)),ABS('LUT Implementation'!$F$9:$F$136-B1082),0)</f>
        <v>17</v>
      </c>
      <c r="D1082" s="0" t="n">
        <f aca="false">INDEX('LUT Implementation'!$F$9:$F$136,C1082)-INDEX('LUT Implementation'!$F$9:$F$136,C1082+1)</f>
        <v>379</v>
      </c>
      <c r="E1082" s="0" t="n">
        <f aca="false">INDEX('LUT Implementation'!$C$9:$C$136,'Error plots'!C1082)</f>
        <v>812</v>
      </c>
      <c r="F1082" s="0" t="n">
        <f aca="false">TRUNC('LUT Implementation'!$C$4*(INDEX('LUT Implementation'!$F$9:$F$136,C1082)-B1082)/D1082,0)</f>
        <v>-5</v>
      </c>
      <c r="G1082" s="0" t="n">
        <f aca="false">E1082+F1082</f>
        <v>807</v>
      </c>
      <c r="H1082" s="34" t="n">
        <f aca="false">Theory!$D$5/(SIN(RADIANS(Theory!$D$7*360*(('LUT Implementation'!$C$3*B1082)/1000000000))))</f>
        <v>806.577068941262</v>
      </c>
      <c r="I1082" s="43" t="n">
        <f aca="false">ABS(E1082-H1082)</f>
        <v>5.42293105873819</v>
      </c>
      <c r="J1082" s="43" t="n">
        <f aca="false">ABS(G1082-H1082)</f>
        <v>0.422931058738186</v>
      </c>
    </row>
    <row r="1083" customFormat="false" ht="15" hidden="false" customHeight="false" outlineLevel="0" collapsed="false">
      <c r="B1083" s="0" t="n">
        <f aca="false">B1082-50</f>
        <v>10000</v>
      </c>
      <c r="C1083" s="15" t="n">
        <f aca="false" t="array" ref="C1083:C1083">MATCH(MIN(ABS('LUT Implementation'!$F$9:$F$136-B1083)),ABS('LUT Implementation'!$F$9:$F$136-B1083),0)</f>
        <v>17</v>
      </c>
      <c r="D1083" s="0" t="n">
        <f aca="false">INDEX('LUT Implementation'!$F$9:$F$136,C1083)-INDEX('LUT Implementation'!$F$9:$F$136,C1083+1)</f>
        <v>379</v>
      </c>
      <c r="E1083" s="0" t="n">
        <f aca="false">INDEX('LUT Implementation'!$C$9:$C$136,'Error plots'!C1083)</f>
        <v>812</v>
      </c>
      <c r="F1083" s="0" t="n">
        <f aca="false">TRUNC('LUT Implementation'!$C$4*(INDEX('LUT Implementation'!$F$9:$F$136,C1083)-B1083)/D1083,0)</f>
        <v>-1</v>
      </c>
      <c r="G1083" s="0" t="n">
        <f aca="false">E1083+F1083</f>
        <v>811</v>
      </c>
      <c r="H1083" s="34" t="n">
        <f aca="false">Theory!$D$5/(SIN(RADIANS(Theory!$D$7*360*(('LUT Implementation'!$C$3*B1083)/1000000000))))</f>
        <v>810.606314382033</v>
      </c>
      <c r="I1083" s="43" t="n">
        <f aca="false">ABS(E1083-H1083)</f>
        <v>1.39368561796732</v>
      </c>
      <c r="J1083" s="43" t="n">
        <f aca="false">ABS(G1083-H1083)</f>
        <v>0.393685617967321</v>
      </c>
    </row>
    <row r="1084" customFormat="false" ht="15" hidden="false" customHeight="false" outlineLevel="0" collapsed="false">
      <c r="B1084" s="0" t="n">
        <f aca="false">B1083-50</f>
        <v>9950</v>
      </c>
      <c r="C1084" s="15" t="n">
        <f aca="false" t="array" ref="C1084:C1084">MATCH(MIN(ABS('LUT Implementation'!$F$9:$F$136-B1084)),ABS('LUT Implementation'!$F$9:$F$136-B1084),0)</f>
        <v>17</v>
      </c>
      <c r="D1084" s="0" t="n">
        <f aca="false">INDEX('LUT Implementation'!$F$9:$F$136,C1084)-INDEX('LUT Implementation'!$F$9:$F$136,C1084+1)</f>
        <v>379</v>
      </c>
      <c r="E1084" s="0" t="n">
        <f aca="false">INDEX('LUT Implementation'!$C$9:$C$136,'Error plots'!C1084)</f>
        <v>812</v>
      </c>
      <c r="F1084" s="0" t="n">
        <f aca="false">TRUNC('LUT Implementation'!$C$4*(INDEX('LUT Implementation'!$F$9:$F$136,C1084)-B1084)/D1084,0)</f>
        <v>2</v>
      </c>
      <c r="G1084" s="0" t="n">
        <f aca="false">E1084+F1084</f>
        <v>814</v>
      </c>
      <c r="H1084" s="34" t="n">
        <f aca="false">Theory!$D$5/(SIN(RADIANS(Theory!$D$7*360*(('LUT Implementation'!$C$3*B1084)/1000000000))))</f>
        <v>814.676073020044</v>
      </c>
      <c r="I1084" s="43" t="n">
        <f aca="false">ABS(E1084-H1084)</f>
        <v>2.67607302004399</v>
      </c>
      <c r="J1084" s="43" t="n">
        <f aca="false">ABS(G1084-H1084)</f>
        <v>0.676073020043987</v>
      </c>
    </row>
    <row r="1085" customFormat="false" ht="15" hidden="false" customHeight="false" outlineLevel="0" collapsed="false">
      <c r="B1085" s="0" t="n">
        <f aca="false">B1084-50</f>
        <v>9900</v>
      </c>
      <c r="C1085" s="15" t="n">
        <f aca="false" t="array" ref="C1085:C1085">MATCH(MIN(ABS('LUT Implementation'!$F$9:$F$136-B1085)),ABS('LUT Implementation'!$F$9:$F$136-B1085),0)</f>
        <v>17</v>
      </c>
      <c r="D1085" s="0" t="n">
        <f aca="false">INDEX('LUT Implementation'!$F$9:$F$136,C1085)-INDEX('LUT Implementation'!$F$9:$F$136,C1085+1)</f>
        <v>379</v>
      </c>
      <c r="E1085" s="0" t="n">
        <f aca="false">INDEX('LUT Implementation'!$C$9:$C$136,'Error plots'!C1085)</f>
        <v>812</v>
      </c>
      <c r="F1085" s="0" t="n">
        <f aca="false">TRUNC('LUT Implementation'!$C$4*(INDEX('LUT Implementation'!$F$9:$F$136,C1085)-B1085)/D1085,0)</f>
        <v>7</v>
      </c>
      <c r="G1085" s="0" t="n">
        <f aca="false">E1085+F1085</f>
        <v>819</v>
      </c>
      <c r="H1085" s="34" t="n">
        <f aca="false">Theory!$D$5/(SIN(RADIANS(Theory!$D$7*360*(('LUT Implementation'!$C$3*B1085)/1000000000))))</f>
        <v>818.786958691273</v>
      </c>
      <c r="I1085" s="43" t="n">
        <f aca="false">ABS(E1085-H1085)</f>
        <v>6.78695869127319</v>
      </c>
      <c r="J1085" s="43" t="n">
        <f aca="false">ABS(G1085-H1085)</f>
        <v>0.213041308726815</v>
      </c>
    </row>
    <row r="1086" customFormat="false" ht="15" hidden="false" customHeight="false" outlineLevel="0" collapsed="false">
      <c r="B1086" s="0" t="n">
        <f aca="false">B1085-50</f>
        <v>9850</v>
      </c>
      <c r="C1086" s="15" t="n">
        <f aca="false" t="array" ref="C1086:C1086">MATCH(MIN(ABS('LUT Implementation'!$F$9:$F$136-B1086)),ABS('LUT Implementation'!$F$9:$F$136-B1086),0)</f>
        <v>17</v>
      </c>
      <c r="D1086" s="0" t="n">
        <f aca="false">INDEX('LUT Implementation'!$F$9:$F$136,C1086)-INDEX('LUT Implementation'!$F$9:$F$136,C1086+1)</f>
        <v>379</v>
      </c>
      <c r="E1086" s="0" t="n">
        <f aca="false">INDEX('LUT Implementation'!$C$9:$C$136,'Error plots'!C1086)</f>
        <v>812</v>
      </c>
      <c r="F1086" s="0" t="n">
        <f aca="false">TRUNC('LUT Implementation'!$C$4*(INDEX('LUT Implementation'!$F$9:$F$136,C1086)-B1086)/D1086,0)</f>
        <v>11</v>
      </c>
      <c r="G1086" s="0" t="n">
        <f aca="false">E1086+F1086</f>
        <v>823</v>
      </c>
      <c r="H1086" s="34" t="n">
        <f aca="false">Theory!$D$5/(SIN(RADIANS(Theory!$D$7*360*(('LUT Implementation'!$C$3*B1086)/1000000000))))</f>
        <v>822.939597695374</v>
      </c>
      <c r="I1086" s="43" t="n">
        <f aca="false">ABS(E1086-H1086)</f>
        <v>10.9395976953742</v>
      </c>
      <c r="J1086" s="43" t="n">
        <f aca="false">ABS(G1086-H1086)</f>
        <v>0.060402304625768</v>
      </c>
    </row>
    <row r="1087" customFormat="false" ht="15" hidden="false" customHeight="false" outlineLevel="0" collapsed="false">
      <c r="B1087" s="0" t="n">
        <f aca="false">B1086-50</f>
        <v>9800</v>
      </c>
      <c r="C1087" s="15" t="n">
        <f aca="false" t="array" ref="C1087:C1087">MATCH(MIN(ABS('LUT Implementation'!$F$9:$F$136-B1087)),ABS('LUT Implementation'!$F$9:$F$136-B1087),0)</f>
        <v>17</v>
      </c>
      <c r="D1087" s="0" t="n">
        <f aca="false">INDEX('LUT Implementation'!$F$9:$F$136,C1087)-INDEX('LUT Implementation'!$F$9:$F$136,C1087+1)</f>
        <v>379</v>
      </c>
      <c r="E1087" s="0" t="n">
        <f aca="false">INDEX('LUT Implementation'!$C$9:$C$136,'Error plots'!C1087)</f>
        <v>812</v>
      </c>
      <c r="F1087" s="0" t="n">
        <f aca="false">TRUNC('LUT Implementation'!$C$4*(INDEX('LUT Implementation'!$F$9:$F$136,C1087)-B1087)/D1087,0)</f>
        <v>15</v>
      </c>
      <c r="G1087" s="0" t="n">
        <f aca="false">E1087+F1087</f>
        <v>827</v>
      </c>
      <c r="H1087" s="34" t="n">
        <f aca="false">Theory!$D$5/(SIN(RADIANS(Theory!$D$7*360*(('LUT Implementation'!$C$3*B1087)/1000000000))))</f>
        <v>827.134629113628</v>
      </c>
      <c r="I1087" s="43" t="n">
        <f aca="false">ABS(E1087-H1087)</f>
        <v>15.1346291136284</v>
      </c>
      <c r="J1087" s="43" t="n">
        <f aca="false">ABS(G1087-H1087)</f>
        <v>0.134629113628421</v>
      </c>
    </row>
    <row r="1088" customFormat="false" ht="15" hidden="false" customHeight="false" outlineLevel="0" collapsed="false">
      <c r="B1088" s="0" t="n">
        <f aca="false">B1087-50</f>
        <v>9750</v>
      </c>
      <c r="C1088" s="15" t="n">
        <f aca="false" t="array" ref="C1088:C1088">MATCH(MIN(ABS('LUT Implementation'!$F$9:$F$136-B1088)),ABS('LUT Implementation'!$F$9:$F$136-B1088),0)</f>
        <v>18</v>
      </c>
      <c r="D1088" s="0" t="n">
        <f aca="false">INDEX('LUT Implementation'!$F$9:$F$136,C1088)-INDEX('LUT Implementation'!$F$9:$F$136,C1088+1)</f>
        <v>351</v>
      </c>
      <c r="E1088" s="0" t="n">
        <f aca="false">INDEX('LUT Implementation'!$C$9:$C$136,'Error plots'!C1088)</f>
        <v>844</v>
      </c>
      <c r="F1088" s="0" t="n">
        <f aca="false">TRUNC('LUT Implementation'!$C$4*(INDEX('LUT Implementation'!$F$9:$F$136,C1088)-B1088)/D1088,0)</f>
        <v>-13</v>
      </c>
      <c r="G1088" s="0" t="n">
        <f aca="false">E1088+F1088</f>
        <v>831</v>
      </c>
      <c r="H1088" s="34" t="n">
        <f aca="false">Theory!$D$5/(SIN(RADIANS(Theory!$D$7*360*(('LUT Implementation'!$C$3*B1088)/1000000000))))</f>
        <v>831.372705136678</v>
      </c>
      <c r="I1088" s="43" t="n">
        <f aca="false">ABS(E1088-H1088)</f>
        <v>12.6272948633218</v>
      </c>
      <c r="J1088" s="43" t="n">
        <f aca="false">ABS(G1088-H1088)</f>
        <v>0.372705136678178</v>
      </c>
    </row>
    <row r="1089" customFormat="false" ht="15" hidden="false" customHeight="false" outlineLevel="0" collapsed="false">
      <c r="B1089" s="0" t="n">
        <f aca="false">B1088-50</f>
        <v>9700</v>
      </c>
      <c r="C1089" s="15" t="n">
        <f aca="false" t="array" ref="C1089:C1089">MATCH(MIN(ABS('LUT Implementation'!$F$9:$F$136-B1089)),ABS('LUT Implementation'!$F$9:$F$136-B1089),0)</f>
        <v>18</v>
      </c>
      <c r="D1089" s="0" t="n">
        <f aca="false">INDEX('LUT Implementation'!$F$9:$F$136,C1089)-INDEX('LUT Implementation'!$F$9:$F$136,C1089+1)</f>
        <v>351</v>
      </c>
      <c r="E1089" s="0" t="n">
        <f aca="false">INDEX('LUT Implementation'!$C$9:$C$136,'Error plots'!C1089)</f>
        <v>844</v>
      </c>
      <c r="F1089" s="0" t="n">
        <f aca="false">TRUNC('LUT Implementation'!$C$4*(INDEX('LUT Implementation'!$F$9:$F$136,C1089)-B1089)/D1089,0)</f>
        <v>-8</v>
      </c>
      <c r="G1089" s="0" t="n">
        <f aca="false">E1089+F1089</f>
        <v>836</v>
      </c>
      <c r="H1089" s="34" t="n">
        <f aca="false">Theory!$D$5/(SIN(RADIANS(Theory!$D$7*360*(('LUT Implementation'!$C$3*B1089)/1000000000))))</f>
        <v>835.654491402398</v>
      </c>
      <c r="I1089" s="43" t="n">
        <f aca="false">ABS(E1089-H1089)</f>
        <v>8.34550859760202</v>
      </c>
      <c r="J1089" s="43" t="n">
        <f aca="false">ABS(G1089-H1089)</f>
        <v>0.34550859760202</v>
      </c>
    </row>
    <row r="1090" customFormat="false" ht="15" hidden="false" customHeight="false" outlineLevel="0" collapsed="false">
      <c r="B1090" s="0" t="n">
        <f aca="false">B1089-50</f>
        <v>9650</v>
      </c>
      <c r="C1090" s="15" t="n">
        <f aca="false" t="array" ref="C1090:C1090">MATCH(MIN(ABS('LUT Implementation'!$F$9:$F$136-B1090)),ABS('LUT Implementation'!$F$9:$F$136-B1090),0)</f>
        <v>18</v>
      </c>
      <c r="D1090" s="0" t="n">
        <f aca="false">INDEX('LUT Implementation'!$F$9:$F$136,C1090)-INDEX('LUT Implementation'!$F$9:$F$136,C1090+1)</f>
        <v>351</v>
      </c>
      <c r="E1090" s="0" t="n">
        <f aca="false">INDEX('LUT Implementation'!$C$9:$C$136,'Error plots'!C1090)</f>
        <v>844</v>
      </c>
      <c r="F1090" s="0" t="n">
        <f aca="false">TRUNC('LUT Implementation'!$C$4*(INDEX('LUT Implementation'!$F$9:$F$136,C1090)-B1090)/D1090,0)</f>
        <v>-4</v>
      </c>
      <c r="G1090" s="0" t="n">
        <f aca="false">E1090+F1090</f>
        <v>840</v>
      </c>
      <c r="H1090" s="34" t="n">
        <f aca="false">Theory!$D$5/(SIN(RADIANS(Theory!$D$7*360*(('LUT Implementation'!$C$3*B1090)/1000000000))))</f>
        <v>839.980667344267</v>
      </c>
      <c r="I1090" s="43" t="n">
        <f aca="false">ABS(E1090-H1090)</f>
        <v>4.01933265573291</v>
      </c>
      <c r="J1090" s="43" t="n">
        <f aca="false">ABS(G1090-H1090)</f>
        <v>0.0193326557329101</v>
      </c>
    </row>
    <row r="1091" customFormat="false" ht="15" hidden="false" customHeight="false" outlineLevel="0" collapsed="false">
      <c r="B1091" s="0" t="n">
        <f aca="false">B1090-50</f>
        <v>9600</v>
      </c>
      <c r="C1091" s="15" t="n">
        <f aca="false" t="array" ref="C1091:C1091">MATCH(MIN(ABS('LUT Implementation'!$F$9:$F$136-B1091)),ABS('LUT Implementation'!$F$9:$F$136-B1091),0)</f>
        <v>18</v>
      </c>
      <c r="D1091" s="0" t="n">
        <f aca="false">INDEX('LUT Implementation'!$F$9:$F$136,C1091)-INDEX('LUT Implementation'!$F$9:$F$136,C1091+1)</f>
        <v>351</v>
      </c>
      <c r="E1091" s="0" t="n">
        <f aca="false">INDEX('LUT Implementation'!$C$9:$C$136,'Error plots'!C1091)</f>
        <v>844</v>
      </c>
      <c r="F1091" s="0" t="n">
        <f aca="false">TRUNC('LUT Implementation'!$C$4*(INDEX('LUT Implementation'!$F$9:$F$136,C1091)-B1091)/D1091,0)</f>
        <v>0</v>
      </c>
      <c r="G1091" s="0" t="n">
        <f aca="false">E1091+F1091</f>
        <v>844</v>
      </c>
      <c r="H1091" s="34" t="n">
        <f aca="false">Theory!$D$5/(SIN(RADIANS(Theory!$D$7*360*(('LUT Implementation'!$C$3*B1091)/1000000000))))</f>
        <v>844.351926550631</v>
      </c>
      <c r="I1091" s="43" t="n">
        <f aca="false">ABS(E1091-H1091)</f>
        <v>0.351926550631106</v>
      </c>
      <c r="J1091" s="43" t="n">
        <f aca="false">ABS(G1091-H1091)</f>
        <v>0.351926550631106</v>
      </c>
    </row>
    <row r="1092" customFormat="false" ht="15" hidden="false" customHeight="false" outlineLevel="0" collapsed="false">
      <c r="B1092" s="0" t="n">
        <f aca="false">B1091-50</f>
        <v>9550</v>
      </c>
      <c r="C1092" s="15" t="n">
        <f aca="false" t="array" ref="C1092:C1092">MATCH(MIN(ABS('LUT Implementation'!$F$9:$F$136-B1092)),ABS('LUT Implementation'!$F$9:$F$136-B1092),0)</f>
        <v>18</v>
      </c>
      <c r="D1092" s="0" t="n">
        <f aca="false">INDEX('LUT Implementation'!$F$9:$F$136,C1092)-INDEX('LUT Implementation'!$F$9:$F$136,C1092+1)</f>
        <v>351</v>
      </c>
      <c r="E1092" s="0" t="n">
        <f aca="false">INDEX('LUT Implementation'!$C$9:$C$136,'Error plots'!C1092)</f>
        <v>844</v>
      </c>
      <c r="F1092" s="0" t="n">
        <f aca="false">TRUNC('LUT Implementation'!$C$4*(INDEX('LUT Implementation'!$F$9:$F$136,C1092)-B1092)/D1092,0)</f>
        <v>4</v>
      </c>
      <c r="G1092" s="0" t="n">
        <f aca="false">E1092+F1092</f>
        <v>848</v>
      </c>
      <c r="H1092" s="34" t="n">
        <f aca="false">Theory!$D$5/(SIN(RADIANS(Theory!$D$7*360*(('LUT Implementation'!$C$3*B1092)/1000000000))))</f>
        <v>848.768977135247</v>
      </c>
      <c r="I1092" s="43" t="n">
        <f aca="false">ABS(E1092-H1092)</f>
        <v>4.76897713524738</v>
      </c>
      <c r="J1092" s="43" t="n">
        <f aca="false">ABS(G1092-H1092)</f>
        <v>0.768977135247383</v>
      </c>
    </row>
    <row r="1093" customFormat="false" ht="15" hidden="false" customHeight="false" outlineLevel="0" collapsed="false">
      <c r="B1093" s="0" t="n">
        <f aca="false">B1092-50</f>
        <v>9500</v>
      </c>
      <c r="C1093" s="15" t="n">
        <f aca="false" t="array" ref="C1093:C1093">MATCH(MIN(ABS('LUT Implementation'!$F$9:$F$136-B1093)),ABS('LUT Implementation'!$F$9:$F$136-B1093),0)</f>
        <v>18</v>
      </c>
      <c r="D1093" s="0" t="n">
        <f aca="false">INDEX('LUT Implementation'!$F$9:$F$136,C1093)-INDEX('LUT Implementation'!$F$9:$F$136,C1093+1)</f>
        <v>351</v>
      </c>
      <c r="E1093" s="0" t="n">
        <f aca="false">INDEX('LUT Implementation'!$C$9:$C$136,'Error plots'!C1093)</f>
        <v>844</v>
      </c>
      <c r="F1093" s="0" t="n">
        <f aca="false">TRUNC('LUT Implementation'!$C$4*(INDEX('LUT Implementation'!$F$9:$F$136,C1093)-B1093)/D1093,0)</f>
        <v>9</v>
      </c>
      <c r="G1093" s="0" t="n">
        <f aca="false">E1093+F1093</f>
        <v>853</v>
      </c>
      <c r="H1093" s="34" t="n">
        <f aca="false">Theory!$D$5/(SIN(RADIANS(Theory!$D$7*360*(('LUT Implementation'!$C$3*B1093)/1000000000))))</f>
        <v>853.232542119534</v>
      </c>
      <c r="I1093" s="43" t="n">
        <f aca="false">ABS(E1093-H1093)</f>
        <v>9.23254211953383</v>
      </c>
      <c r="J1093" s="43" t="n">
        <f aca="false">ABS(G1093-H1093)</f>
        <v>0.232542119533832</v>
      </c>
    </row>
    <row r="1094" customFormat="false" ht="15" hidden="false" customHeight="false" outlineLevel="0" collapsed="false">
      <c r="B1094" s="0" t="n">
        <f aca="false">B1093-50</f>
        <v>9450</v>
      </c>
      <c r="C1094" s="15" t="n">
        <f aca="false" t="array" ref="C1094:C1094">MATCH(MIN(ABS('LUT Implementation'!$F$9:$F$136-B1094)),ABS('LUT Implementation'!$F$9:$F$136-B1094),0)</f>
        <v>18</v>
      </c>
      <c r="D1094" s="0" t="n">
        <f aca="false">INDEX('LUT Implementation'!$F$9:$F$136,C1094)-INDEX('LUT Implementation'!$F$9:$F$136,C1094+1)</f>
        <v>351</v>
      </c>
      <c r="E1094" s="0" t="n">
        <f aca="false">INDEX('LUT Implementation'!$C$9:$C$136,'Error plots'!C1094)</f>
        <v>844</v>
      </c>
      <c r="F1094" s="0" t="n">
        <f aca="false">TRUNC('LUT Implementation'!$C$4*(INDEX('LUT Implementation'!$F$9:$F$136,C1094)-B1094)/D1094,0)</f>
        <v>14</v>
      </c>
      <c r="G1094" s="0" t="n">
        <f aca="false">E1094+F1094</f>
        <v>858</v>
      </c>
      <c r="H1094" s="34" t="n">
        <f aca="false">Theory!$D$5/(SIN(RADIANS(Theory!$D$7*360*(('LUT Implementation'!$C$3*B1094)/1000000000))))</f>
        <v>857.74335982695</v>
      </c>
      <c r="I1094" s="43" t="n">
        <f aca="false">ABS(E1094-H1094)</f>
        <v>13.7433598269502</v>
      </c>
      <c r="J1094" s="43" t="n">
        <f aca="false">ABS(G1094-H1094)</f>
        <v>0.256640173049846</v>
      </c>
    </row>
    <row r="1095" customFormat="false" ht="15" hidden="false" customHeight="false" outlineLevel="0" collapsed="false">
      <c r="B1095" s="0" t="n">
        <f aca="false">B1094-50</f>
        <v>9400</v>
      </c>
      <c r="C1095" s="15" t="n">
        <f aca="false" t="array" ref="C1095:C1095">MATCH(MIN(ABS('LUT Implementation'!$F$9:$F$136-B1095)),ABS('LUT Implementation'!$F$9:$F$136-B1095),0)</f>
        <v>19</v>
      </c>
      <c r="D1095" s="0" t="n">
        <f aca="false">INDEX('LUT Implementation'!$F$9:$F$136,C1095)-INDEX('LUT Implementation'!$F$9:$F$136,C1095+1)</f>
        <v>326</v>
      </c>
      <c r="E1095" s="0" t="n">
        <f aca="false">INDEX('LUT Implementation'!$C$9:$C$136,'Error plots'!C1095)</f>
        <v>876</v>
      </c>
      <c r="F1095" s="0" t="n">
        <f aca="false">TRUNC('LUT Implementation'!$C$4*(INDEX('LUT Implementation'!$F$9:$F$136,C1095)-B1095)/D1095,0)</f>
        <v>-14</v>
      </c>
      <c r="G1095" s="0" t="n">
        <f aca="false">E1095+F1095</f>
        <v>862</v>
      </c>
      <c r="H1095" s="34" t="n">
        <f aca="false">Theory!$D$5/(SIN(RADIANS(Theory!$D$7*360*(('LUT Implementation'!$C$3*B1095)/1000000000))))</f>
        <v>862.302184289968</v>
      </c>
      <c r="I1095" s="43" t="n">
        <f aca="false">ABS(E1095-H1095)</f>
        <v>13.6978157100322</v>
      </c>
      <c r="J1095" s="43" t="n">
        <f aca="false">ABS(G1095-H1095)</f>
        <v>0.30218428996784</v>
      </c>
    </row>
    <row r="1096" customFormat="false" ht="15" hidden="false" customHeight="false" outlineLevel="0" collapsed="false">
      <c r="B1096" s="0" t="n">
        <f aca="false">B1095-50</f>
        <v>9350</v>
      </c>
      <c r="C1096" s="15" t="n">
        <f aca="false" t="array" ref="C1096:C1096">MATCH(MIN(ABS('LUT Implementation'!$F$9:$F$136-B1096)),ABS('LUT Implementation'!$F$9:$F$136-B1096),0)</f>
        <v>19</v>
      </c>
      <c r="D1096" s="0" t="n">
        <f aca="false">INDEX('LUT Implementation'!$F$9:$F$136,C1096)-INDEX('LUT Implementation'!$F$9:$F$136,C1096+1)</f>
        <v>326</v>
      </c>
      <c r="E1096" s="0" t="n">
        <f aca="false">INDEX('LUT Implementation'!$C$9:$C$136,'Error plots'!C1096)</f>
        <v>876</v>
      </c>
      <c r="F1096" s="0" t="n">
        <f aca="false">TRUNC('LUT Implementation'!$C$4*(INDEX('LUT Implementation'!$F$9:$F$136,C1096)-B1096)/D1096,0)</f>
        <v>-9</v>
      </c>
      <c r="G1096" s="0" t="n">
        <f aca="false">E1096+F1096</f>
        <v>867</v>
      </c>
      <c r="H1096" s="34" t="n">
        <f aca="false">Theory!$D$5/(SIN(RADIANS(Theory!$D$7*360*(('LUT Implementation'!$C$3*B1096)/1000000000))))</f>
        <v>866.909785670097</v>
      </c>
      <c r="I1096" s="43" t="n">
        <f aca="false">ABS(E1096-H1096)</f>
        <v>9.09021432990301</v>
      </c>
      <c r="J1096" s="43" t="n">
        <f aca="false">ABS(G1096-H1096)</f>
        <v>0.0902143299030058</v>
      </c>
    </row>
    <row r="1097" customFormat="false" ht="15" hidden="false" customHeight="false" outlineLevel="0" collapsed="false">
      <c r="B1097" s="0" t="n">
        <f aca="false">B1096-50</f>
        <v>9300</v>
      </c>
      <c r="C1097" s="15" t="n">
        <f aca="false" t="array" ref="C1097:C1097">MATCH(MIN(ABS('LUT Implementation'!$F$9:$F$136-B1097)),ABS('LUT Implementation'!$F$9:$F$136-B1097),0)</f>
        <v>19</v>
      </c>
      <c r="D1097" s="0" t="n">
        <f aca="false">INDEX('LUT Implementation'!$F$9:$F$136,C1097)-INDEX('LUT Implementation'!$F$9:$F$136,C1097+1)</f>
        <v>326</v>
      </c>
      <c r="E1097" s="0" t="n">
        <f aca="false">INDEX('LUT Implementation'!$C$9:$C$136,'Error plots'!C1097)</f>
        <v>876</v>
      </c>
      <c r="F1097" s="0" t="n">
        <f aca="false">TRUNC('LUT Implementation'!$C$4*(INDEX('LUT Implementation'!$F$9:$F$136,C1097)-B1097)/D1097,0)</f>
        <v>-4</v>
      </c>
      <c r="G1097" s="0" t="n">
        <f aca="false">E1097+F1097</f>
        <v>872</v>
      </c>
      <c r="H1097" s="34" t="n">
        <f aca="false">Theory!$D$5/(SIN(RADIANS(Theory!$D$7*360*(('LUT Implementation'!$C$3*B1097)/1000000000))))</f>
        <v>871.566950691463</v>
      </c>
      <c r="I1097" s="43" t="n">
        <f aca="false">ABS(E1097-H1097)</f>
        <v>4.43304930853731</v>
      </c>
      <c r="J1097" s="43" t="n">
        <f aca="false">ABS(G1097-H1097)</f>
        <v>0.433049308537306</v>
      </c>
    </row>
    <row r="1098" customFormat="false" ht="15" hidden="false" customHeight="false" outlineLevel="0" collapsed="false">
      <c r="B1098" s="0" t="n">
        <f aca="false">B1097-50</f>
        <v>9250</v>
      </c>
      <c r="C1098" s="15" t="n">
        <f aca="false" t="array" ref="C1098:C1098">MATCH(MIN(ABS('LUT Implementation'!$F$9:$F$136-B1098)),ABS('LUT Implementation'!$F$9:$F$136-B1098),0)</f>
        <v>19</v>
      </c>
      <c r="D1098" s="0" t="n">
        <f aca="false">INDEX('LUT Implementation'!$F$9:$F$136,C1098)-INDEX('LUT Implementation'!$F$9:$F$136,C1098+1)</f>
        <v>326</v>
      </c>
      <c r="E1098" s="0" t="n">
        <f aca="false">INDEX('LUT Implementation'!$C$9:$C$136,'Error plots'!C1098)</f>
        <v>876</v>
      </c>
      <c r="F1098" s="0" t="n">
        <f aca="false">TRUNC('LUT Implementation'!$C$4*(INDEX('LUT Implementation'!$F$9:$F$136,C1098)-B1098)/D1098,0)</f>
        <v>0</v>
      </c>
      <c r="G1098" s="0" t="n">
        <f aca="false">E1098+F1098</f>
        <v>876</v>
      </c>
      <c r="H1098" s="34" t="n">
        <f aca="false">Theory!$D$5/(SIN(RADIANS(Theory!$D$7*360*(('LUT Implementation'!$C$3*B1098)/1000000000))))</f>
        <v>876.274483088444</v>
      </c>
      <c r="I1098" s="43" t="n">
        <f aca="false">ABS(E1098-H1098)</f>
        <v>0.27448308844339</v>
      </c>
      <c r="J1098" s="43" t="n">
        <f aca="false">ABS(G1098-H1098)</f>
        <v>0.27448308844339</v>
      </c>
    </row>
    <row r="1099" customFormat="false" ht="15" hidden="false" customHeight="false" outlineLevel="0" collapsed="false">
      <c r="B1099" s="0" t="n">
        <f aca="false">B1098-50</f>
        <v>9200</v>
      </c>
      <c r="C1099" s="15" t="n">
        <f aca="false" t="array" ref="C1099:C1099">MATCH(MIN(ABS('LUT Implementation'!$F$9:$F$136-B1099)),ABS('LUT Implementation'!$F$9:$F$136-B1099),0)</f>
        <v>19</v>
      </c>
      <c r="D1099" s="0" t="n">
        <f aca="false">INDEX('LUT Implementation'!$F$9:$F$136,C1099)-INDEX('LUT Implementation'!$F$9:$F$136,C1099+1)</f>
        <v>326</v>
      </c>
      <c r="E1099" s="0" t="n">
        <f aca="false">INDEX('LUT Implementation'!$C$9:$C$136,'Error plots'!C1099)</f>
        <v>876</v>
      </c>
      <c r="F1099" s="0" t="n">
        <f aca="false">TRUNC('LUT Implementation'!$C$4*(INDEX('LUT Implementation'!$F$9:$F$136,C1099)-B1099)/D1099,0)</f>
        <v>5</v>
      </c>
      <c r="G1099" s="0" t="n">
        <f aca="false">E1099+F1099</f>
        <v>881</v>
      </c>
      <c r="H1099" s="34" t="n">
        <f aca="false">Theory!$D$5/(SIN(RADIANS(Theory!$D$7*360*(('LUT Implementation'!$C$3*B1099)/1000000000))))</f>
        <v>881.033204067906</v>
      </c>
      <c r="I1099" s="43" t="n">
        <f aca="false">ABS(E1099-H1099)</f>
        <v>5.03320406790579</v>
      </c>
      <c r="J1099" s="43" t="n">
        <f aca="false">ABS(G1099-H1099)</f>
        <v>0.0332040679057854</v>
      </c>
    </row>
    <row r="1100" customFormat="false" ht="15" hidden="false" customHeight="false" outlineLevel="0" collapsed="false">
      <c r="B1100" s="0" t="n">
        <f aca="false">B1099-50</f>
        <v>9150</v>
      </c>
      <c r="C1100" s="15" t="n">
        <f aca="false" t="array" ref="C1100:C1100">MATCH(MIN(ABS('LUT Implementation'!$F$9:$F$136-B1100)),ABS('LUT Implementation'!$F$9:$F$136-B1100),0)</f>
        <v>19</v>
      </c>
      <c r="D1100" s="0" t="n">
        <f aca="false">INDEX('LUT Implementation'!$F$9:$F$136,C1100)-INDEX('LUT Implementation'!$F$9:$F$136,C1100+1)</f>
        <v>326</v>
      </c>
      <c r="E1100" s="0" t="n">
        <f aca="false">INDEX('LUT Implementation'!$C$9:$C$136,'Error plots'!C1100)</f>
        <v>876</v>
      </c>
      <c r="F1100" s="0" t="n">
        <f aca="false">TRUNC('LUT Implementation'!$C$4*(INDEX('LUT Implementation'!$F$9:$F$136,C1100)-B1100)/D1100,0)</f>
        <v>10</v>
      </c>
      <c r="G1100" s="0" t="n">
        <f aca="false">E1100+F1100</f>
        <v>886</v>
      </c>
      <c r="H1100" s="34" t="n">
        <f aca="false">Theory!$D$5/(SIN(RADIANS(Theory!$D$7*360*(('LUT Implementation'!$C$3*B1100)/1000000000))))</f>
        <v>885.843952786595</v>
      </c>
      <c r="I1100" s="43" t="n">
        <f aca="false">ABS(E1100-H1100)</f>
        <v>9.8439527865952</v>
      </c>
      <c r="J1100" s="43" t="n">
        <f aca="false">ABS(G1100-H1100)</f>
        <v>0.156047213404804</v>
      </c>
    </row>
    <row r="1101" customFormat="false" ht="15" hidden="false" customHeight="false" outlineLevel="0" collapsed="false">
      <c r="B1101" s="0" t="n">
        <f aca="false">B1100-50</f>
        <v>9100</v>
      </c>
      <c r="C1101" s="15" t="n">
        <f aca="false" t="array" ref="C1101:C1101">MATCH(MIN(ABS('LUT Implementation'!$F$9:$F$136-B1101)),ABS('LUT Implementation'!$F$9:$F$136-B1101),0)</f>
        <v>19</v>
      </c>
      <c r="D1101" s="0" t="n">
        <f aca="false">INDEX('LUT Implementation'!$F$9:$F$136,C1101)-INDEX('LUT Implementation'!$F$9:$F$136,C1101+1)</f>
        <v>326</v>
      </c>
      <c r="E1101" s="0" t="n">
        <f aca="false">INDEX('LUT Implementation'!$C$9:$C$136,'Error plots'!C1101)</f>
        <v>876</v>
      </c>
      <c r="F1101" s="0" t="n">
        <f aca="false">TRUNC('LUT Implementation'!$C$4*(INDEX('LUT Implementation'!$F$9:$F$136,C1101)-B1101)/D1101,0)</f>
        <v>15</v>
      </c>
      <c r="G1101" s="0" t="n">
        <f aca="false">E1101+F1101</f>
        <v>891</v>
      </c>
      <c r="H1101" s="34" t="n">
        <f aca="false">Theory!$D$5/(SIN(RADIANS(Theory!$D$7*360*(('LUT Implementation'!$C$3*B1101)/1000000000))))</f>
        <v>890.707586844264</v>
      </c>
      <c r="I1101" s="43" t="n">
        <f aca="false">ABS(E1101-H1101)</f>
        <v>14.7075868442641</v>
      </c>
      <c r="J1101" s="43" t="n">
        <f aca="false">ABS(G1101-H1101)</f>
        <v>0.292413155735858</v>
      </c>
    </row>
    <row r="1102" customFormat="false" ht="15" hidden="false" customHeight="false" outlineLevel="0" collapsed="false">
      <c r="B1102" s="0" t="n">
        <f aca="false">B1101-50</f>
        <v>9050</v>
      </c>
      <c r="C1102" s="15" t="n">
        <f aca="false" t="array" ref="C1102:C1102">MATCH(MIN(ABS('LUT Implementation'!$F$9:$F$136-B1102)),ABS('LUT Implementation'!$F$9:$F$136-B1102),0)</f>
        <v>20</v>
      </c>
      <c r="D1102" s="0" t="n">
        <f aca="false">INDEX('LUT Implementation'!$F$9:$F$136,C1102)-INDEX('LUT Implementation'!$F$9:$F$136,C1102+1)</f>
        <v>305</v>
      </c>
      <c r="E1102" s="0" t="n">
        <f aca="false">INDEX('LUT Implementation'!$C$9:$C$136,'Error plots'!C1102)</f>
        <v>908</v>
      </c>
      <c r="F1102" s="0" t="n">
        <f aca="false">TRUNC('LUT Implementation'!$C$4*(INDEX('LUT Implementation'!$F$9:$F$136,C1102)-B1102)/D1102,0)</f>
        <v>-12</v>
      </c>
      <c r="G1102" s="0" t="n">
        <f aca="false">E1102+F1102</f>
        <v>896</v>
      </c>
      <c r="H1102" s="34" t="n">
        <f aca="false">Theory!$D$5/(SIN(RADIANS(Theory!$D$7*360*(('LUT Implementation'!$C$3*B1102)/1000000000))))</f>
        <v>895.624982793148</v>
      </c>
      <c r="I1102" s="43" t="n">
        <f aca="false">ABS(E1102-H1102)</f>
        <v>12.3750172068518</v>
      </c>
      <c r="J1102" s="43" t="n">
        <f aca="false">ABS(G1102-H1102)</f>
        <v>0.375017206851794</v>
      </c>
    </row>
    <row r="1103" customFormat="false" ht="15" hidden="false" customHeight="false" outlineLevel="0" collapsed="false">
      <c r="B1103" s="0" t="n">
        <f aca="false">B1102-50</f>
        <v>9000</v>
      </c>
      <c r="C1103" s="15" t="n">
        <f aca="false" t="array" ref="C1103:C1103">MATCH(MIN(ABS('LUT Implementation'!$F$9:$F$136-B1103)),ABS('LUT Implementation'!$F$9:$F$136-B1103),0)</f>
        <v>20</v>
      </c>
      <c r="D1103" s="0" t="n">
        <f aca="false">INDEX('LUT Implementation'!$F$9:$F$136,C1103)-INDEX('LUT Implementation'!$F$9:$F$136,C1103+1)</f>
        <v>305</v>
      </c>
      <c r="E1103" s="0" t="n">
        <f aca="false">INDEX('LUT Implementation'!$C$9:$C$136,'Error plots'!C1103)</f>
        <v>908</v>
      </c>
      <c r="F1103" s="0" t="n">
        <f aca="false">TRUNC('LUT Implementation'!$C$4*(INDEX('LUT Implementation'!$F$9:$F$136,C1103)-B1103)/D1103,0)</f>
        <v>-7</v>
      </c>
      <c r="G1103" s="0" t="n">
        <f aca="false">E1103+F1103</f>
        <v>901</v>
      </c>
      <c r="H1103" s="34" t="n">
        <f aca="false">Theory!$D$5/(SIN(RADIANS(Theory!$D$7*360*(('LUT Implementation'!$C$3*B1103)/1000000000))))</f>
        <v>900.597036664423</v>
      </c>
      <c r="I1103" s="43" t="n">
        <f aca="false">ABS(E1103-H1103)</f>
        <v>7.40296333557694</v>
      </c>
      <c r="J1103" s="43" t="n">
        <f aca="false">ABS(G1103-H1103)</f>
        <v>0.402963335576942</v>
      </c>
    </row>
    <row r="1104" customFormat="false" ht="15" hidden="false" customHeight="false" outlineLevel="0" collapsed="false">
      <c r="B1104" s="0" t="n">
        <f aca="false">B1103-50</f>
        <v>8950</v>
      </c>
      <c r="C1104" s="15" t="n">
        <f aca="false" t="array" ref="C1104:C1104">MATCH(MIN(ABS('LUT Implementation'!$F$9:$F$136-B1104)),ABS('LUT Implementation'!$F$9:$F$136-B1104),0)</f>
        <v>20</v>
      </c>
      <c r="D1104" s="0" t="n">
        <f aca="false">INDEX('LUT Implementation'!$F$9:$F$136,C1104)-INDEX('LUT Implementation'!$F$9:$F$136,C1104+1)</f>
        <v>305</v>
      </c>
      <c r="E1104" s="0" t="n">
        <f aca="false">INDEX('LUT Implementation'!$C$9:$C$136,'Error plots'!C1104)</f>
        <v>908</v>
      </c>
      <c r="F1104" s="0" t="n">
        <f aca="false">TRUNC('LUT Implementation'!$C$4*(INDEX('LUT Implementation'!$F$9:$F$136,C1104)-B1104)/D1104,0)</f>
        <v>-2</v>
      </c>
      <c r="G1104" s="0" t="n">
        <f aca="false">E1104+F1104</f>
        <v>906</v>
      </c>
      <c r="H1104" s="34" t="n">
        <f aca="false">Theory!$D$5/(SIN(RADIANS(Theory!$D$7*360*(('LUT Implementation'!$C$3*B1104)/1000000000))))</f>
        <v>905.624664512309</v>
      </c>
      <c r="I1104" s="43" t="n">
        <f aca="false">ABS(E1104-H1104)</f>
        <v>2.37533548769056</v>
      </c>
      <c r="J1104" s="43" t="n">
        <f aca="false">ABS(G1104-H1104)</f>
        <v>0.375335487690563</v>
      </c>
    </row>
    <row r="1105" customFormat="false" ht="15" hidden="false" customHeight="false" outlineLevel="0" collapsed="false">
      <c r="B1105" s="0" t="n">
        <f aca="false">B1104-50</f>
        <v>8900</v>
      </c>
      <c r="C1105" s="15" t="n">
        <f aca="false" t="array" ref="C1105:C1105">MATCH(MIN(ABS('LUT Implementation'!$F$9:$F$136-B1105)),ABS('LUT Implementation'!$F$9:$F$136-B1105),0)</f>
        <v>20</v>
      </c>
      <c r="D1105" s="0" t="n">
        <f aca="false">INDEX('LUT Implementation'!$F$9:$F$136,C1105)-INDEX('LUT Implementation'!$F$9:$F$136,C1105+1)</f>
        <v>305</v>
      </c>
      <c r="E1105" s="0" t="n">
        <f aca="false">INDEX('LUT Implementation'!$C$9:$C$136,'Error plots'!C1105)</f>
        <v>908</v>
      </c>
      <c r="F1105" s="0" t="n">
        <f aca="false">TRUNC('LUT Implementation'!$C$4*(INDEX('LUT Implementation'!$F$9:$F$136,C1105)-B1105)/D1105,0)</f>
        <v>2</v>
      </c>
      <c r="G1105" s="0" t="n">
        <f aca="false">E1105+F1105</f>
        <v>910</v>
      </c>
      <c r="H1105" s="34" t="n">
        <f aca="false">Theory!$D$5/(SIN(RADIANS(Theory!$D$7*360*(('LUT Implementation'!$C$3*B1105)/1000000000))))</f>
        <v>910.708802976518</v>
      </c>
      <c r="I1105" s="43" t="n">
        <f aca="false">ABS(E1105-H1105)</f>
        <v>2.70880297651797</v>
      </c>
      <c r="J1105" s="43" t="n">
        <f aca="false">ABS(G1105-H1105)</f>
        <v>0.708802976517973</v>
      </c>
    </row>
    <row r="1106" customFormat="false" ht="15" hidden="false" customHeight="false" outlineLevel="0" collapsed="false">
      <c r="B1106" s="0" t="n">
        <f aca="false">B1105-50</f>
        <v>8850</v>
      </c>
      <c r="C1106" s="15" t="n">
        <f aca="false" t="array" ref="C1106:C1106">MATCH(MIN(ABS('LUT Implementation'!$F$9:$F$136-B1106)),ABS('LUT Implementation'!$F$9:$F$136-B1106),0)</f>
        <v>20</v>
      </c>
      <c r="D1106" s="0" t="n">
        <f aca="false">INDEX('LUT Implementation'!$F$9:$F$136,C1106)-INDEX('LUT Implementation'!$F$9:$F$136,C1106+1)</f>
        <v>305</v>
      </c>
      <c r="E1106" s="0" t="n">
        <f aca="false">INDEX('LUT Implementation'!$C$9:$C$136,'Error plots'!C1106)</f>
        <v>908</v>
      </c>
      <c r="F1106" s="0" t="n">
        <f aca="false">TRUNC('LUT Implementation'!$C$4*(INDEX('LUT Implementation'!$F$9:$F$136,C1106)-B1106)/D1106,0)</f>
        <v>8</v>
      </c>
      <c r="G1106" s="0" t="n">
        <f aca="false">E1106+F1106</f>
        <v>916</v>
      </c>
      <c r="H1106" s="34" t="n">
        <f aca="false">Theory!$D$5/(SIN(RADIANS(Theory!$D$7*360*(('LUT Implementation'!$C$3*B1106)/1000000000))))</f>
        <v>915.85040986376</v>
      </c>
      <c r="I1106" s="43" t="n">
        <f aca="false">ABS(E1106-H1106)</f>
        <v>7.85040986376032</v>
      </c>
      <c r="J1106" s="43" t="n">
        <f aca="false">ABS(G1106-H1106)</f>
        <v>0.149590136239681</v>
      </c>
    </row>
    <row r="1107" customFormat="false" ht="15" hidden="false" customHeight="false" outlineLevel="0" collapsed="false">
      <c r="B1107" s="0" t="n">
        <f aca="false">B1106-50</f>
        <v>8800</v>
      </c>
      <c r="C1107" s="15" t="n">
        <f aca="false" t="array" ref="C1107:C1107">MATCH(MIN(ABS('LUT Implementation'!$F$9:$F$136-B1107)),ABS('LUT Implementation'!$F$9:$F$136-B1107),0)</f>
        <v>20</v>
      </c>
      <c r="D1107" s="0" t="n">
        <f aca="false">INDEX('LUT Implementation'!$F$9:$F$136,C1107)-INDEX('LUT Implementation'!$F$9:$F$136,C1107+1)</f>
        <v>305</v>
      </c>
      <c r="E1107" s="0" t="n">
        <f aca="false">INDEX('LUT Implementation'!$C$9:$C$136,'Error plots'!C1107)</f>
        <v>908</v>
      </c>
      <c r="F1107" s="0" t="n">
        <f aca="false">TRUNC('LUT Implementation'!$C$4*(INDEX('LUT Implementation'!$F$9:$F$136,C1107)-B1107)/D1107,0)</f>
        <v>13</v>
      </c>
      <c r="G1107" s="0" t="n">
        <f aca="false">E1107+F1107</f>
        <v>921</v>
      </c>
      <c r="H1107" s="34" t="n">
        <f aca="false">Theory!$D$5/(SIN(RADIANS(Theory!$D$7*360*(('LUT Implementation'!$C$3*B1107)/1000000000))))</f>
        <v>921.050464749085</v>
      </c>
      <c r="I1107" s="43" t="n">
        <f aca="false">ABS(E1107-H1107)</f>
        <v>13.0504647490848</v>
      </c>
      <c r="J1107" s="43" t="n">
        <f aca="false">ABS(G1107-H1107)</f>
        <v>0.0504647490847674</v>
      </c>
    </row>
    <row r="1108" customFormat="false" ht="15" hidden="false" customHeight="false" outlineLevel="0" collapsed="false">
      <c r="B1108" s="0" t="n">
        <f aca="false">B1107-50</f>
        <v>8750</v>
      </c>
      <c r="C1108" s="15" t="n">
        <f aca="false" t="array" ref="C1108:C1108">MATCH(MIN(ABS('LUT Implementation'!$F$9:$F$136-B1108)),ABS('LUT Implementation'!$F$9:$F$136-B1108),0)</f>
        <v>21</v>
      </c>
      <c r="D1108" s="0" t="n">
        <f aca="false">INDEX('LUT Implementation'!$F$9:$F$136,C1108)-INDEX('LUT Implementation'!$F$9:$F$136,C1108+1)</f>
        <v>284</v>
      </c>
      <c r="E1108" s="0" t="n">
        <f aca="false">INDEX('LUT Implementation'!$C$9:$C$136,'Error plots'!C1108)</f>
        <v>940</v>
      </c>
      <c r="F1108" s="0" t="n">
        <f aca="false">TRUNC('LUT Implementation'!$C$4*(INDEX('LUT Implementation'!$F$9:$F$136,C1108)-B1108)/D1108,0)</f>
        <v>-14</v>
      </c>
      <c r="G1108" s="0" t="n">
        <f aca="false">E1108+F1108</f>
        <v>926</v>
      </c>
      <c r="H1108" s="34" t="n">
        <f aca="false">Theory!$D$5/(SIN(RADIANS(Theory!$D$7*360*(('LUT Implementation'!$C$3*B1108)/1000000000))))</f>
        <v>926.309969597828</v>
      </c>
      <c r="I1108" s="43" t="n">
        <f aca="false">ABS(E1108-H1108)</f>
        <v>13.6900304021717</v>
      </c>
      <c r="J1108" s="43" t="n">
        <f aca="false">ABS(G1108-H1108)</f>
        <v>0.309969597828285</v>
      </c>
    </row>
    <row r="1109" customFormat="false" ht="15" hidden="false" customHeight="false" outlineLevel="0" collapsed="false">
      <c r="B1109" s="0" t="n">
        <f aca="false">B1108-50</f>
        <v>8700</v>
      </c>
      <c r="C1109" s="15" t="n">
        <f aca="false" t="array" ref="C1109:C1109">MATCH(MIN(ABS('LUT Implementation'!$F$9:$F$136-B1109)),ABS('LUT Implementation'!$F$9:$F$136-B1109),0)</f>
        <v>21</v>
      </c>
      <c r="D1109" s="0" t="n">
        <f aca="false">INDEX('LUT Implementation'!$F$9:$F$136,C1109)-INDEX('LUT Implementation'!$F$9:$F$136,C1109+1)</f>
        <v>284</v>
      </c>
      <c r="E1109" s="0" t="n">
        <f aca="false">INDEX('LUT Implementation'!$C$9:$C$136,'Error plots'!C1109)</f>
        <v>940</v>
      </c>
      <c r="F1109" s="0" t="n">
        <f aca="false">TRUNC('LUT Implementation'!$C$4*(INDEX('LUT Implementation'!$F$9:$F$136,C1109)-B1109)/D1109,0)</f>
        <v>-8</v>
      </c>
      <c r="G1109" s="0" t="n">
        <f aca="false">E1109+F1109</f>
        <v>932</v>
      </c>
      <c r="H1109" s="34" t="n">
        <f aca="false">Theory!$D$5/(SIN(RADIANS(Theory!$D$7*360*(('LUT Implementation'!$C$3*B1109)/1000000000))))</f>
        <v>931.629949409015</v>
      </c>
      <c r="I1109" s="43" t="n">
        <f aca="false">ABS(E1109-H1109)</f>
        <v>8.37005059098476</v>
      </c>
      <c r="J1109" s="43" t="n">
        <f aca="false">ABS(G1109-H1109)</f>
        <v>0.370050590984761</v>
      </c>
    </row>
    <row r="1110" customFormat="false" ht="15" hidden="false" customHeight="false" outlineLevel="0" collapsed="false">
      <c r="B1110" s="0" t="n">
        <f aca="false">B1109-50</f>
        <v>8650</v>
      </c>
      <c r="C1110" s="15" t="n">
        <f aca="false" t="array" ref="C1110:C1110">MATCH(MIN(ABS('LUT Implementation'!$F$9:$F$136-B1110)),ABS('LUT Implementation'!$F$9:$F$136-B1110),0)</f>
        <v>21</v>
      </c>
      <c r="D1110" s="0" t="n">
        <f aca="false">INDEX('LUT Implementation'!$F$9:$F$136,C1110)-INDEX('LUT Implementation'!$F$9:$F$136,C1110+1)</f>
        <v>284</v>
      </c>
      <c r="E1110" s="0" t="n">
        <f aca="false">INDEX('LUT Implementation'!$C$9:$C$136,'Error plots'!C1110)</f>
        <v>940</v>
      </c>
      <c r="F1110" s="0" t="n">
        <f aca="false">TRUNC('LUT Implementation'!$C$4*(INDEX('LUT Implementation'!$F$9:$F$136,C1110)-B1110)/D1110,0)</f>
        <v>-3</v>
      </c>
      <c r="G1110" s="0" t="n">
        <f aca="false">E1110+F1110</f>
        <v>937</v>
      </c>
      <c r="H1110" s="34" t="n">
        <f aca="false">Theory!$D$5/(SIN(RADIANS(Theory!$D$7*360*(('LUT Implementation'!$C$3*B1110)/1000000000))))</f>
        <v>937.011452881072</v>
      </c>
      <c r="I1110" s="43" t="n">
        <f aca="false">ABS(E1110-H1110)</f>
        <v>2.98854711892784</v>
      </c>
      <c r="J1110" s="43" t="n">
        <f aca="false">ABS(G1110-H1110)</f>
        <v>0.0114528810721595</v>
      </c>
    </row>
    <row r="1111" customFormat="false" ht="15" hidden="false" customHeight="false" outlineLevel="0" collapsed="false">
      <c r="B1111" s="0" t="n">
        <f aca="false">B1110-50</f>
        <v>8600</v>
      </c>
      <c r="C1111" s="15" t="n">
        <f aca="false" t="array" ref="C1111:C1111">MATCH(MIN(ABS('LUT Implementation'!$F$9:$F$136-B1111)),ABS('LUT Implementation'!$F$9:$F$136-B1111),0)</f>
        <v>21</v>
      </c>
      <c r="D1111" s="0" t="n">
        <f aca="false">INDEX('LUT Implementation'!$F$9:$F$136,C1111)-INDEX('LUT Implementation'!$F$9:$F$136,C1111+1)</f>
        <v>284</v>
      </c>
      <c r="E1111" s="0" t="n">
        <f aca="false">INDEX('LUT Implementation'!$C$9:$C$136,'Error plots'!C1111)</f>
        <v>940</v>
      </c>
      <c r="F1111" s="0" t="n">
        <f aca="false">TRUNC('LUT Implementation'!$C$4*(INDEX('LUT Implementation'!$F$9:$F$136,C1111)-B1111)/D1111,0)</f>
        <v>2</v>
      </c>
      <c r="G1111" s="0" t="n">
        <f aca="false">E1111+F1111</f>
        <v>942</v>
      </c>
      <c r="H1111" s="34" t="n">
        <f aca="false">Theory!$D$5/(SIN(RADIANS(Theory!$D$7*360*(('LUT Implementation'!$C$3*B1111)/1000000000))))</f>
        <v>942.455553100762</v>
      </c>
      <c r="I1111" s="43" t="n">
        <f aca="false">ABS(E1111-H1111)</f>
        <v>2.45555310076224</v>
      </c>
      <c r="J1111" s="43" t="n">
        <f aca="false">ABS(G1111-H1111)</f>
        <v>0.455553100762245</v>
      </c>
    </row>
    <row r="1112" customFormat="false" ht="15" hidden="false" customHeight="false" outlineLevel="0" collapsed="false">
      <c r="B1112" s="0" t="n">
        <f aca="false">B1111-50</f>
        <v>8550</v>
      </c>
      <c r="C1112" s="15" t="n">
        <f aca="false" t="array" ref="C1112:C1112">MATCH(MIN(ABS('LUT Implementation'!$F$9:$F$136-B1112)),ABS('LUT Implementation'!$F$9:$F$136-B1112),0)</f>
        <v>21</v>
      </c>
      <c r="D1112" s="0" t="n">
        <f aca="false">INDEX('LUT Implementation'!$F$9:$F$136,C1112)-INDEX('LUT Implementation'!$F$9:$F$136,C1112+1)</f>
        <v>284</v>
      </c>
      <c r="E1112" s="0" t="n">
        <f aca="false">INDEX('LUT Implementation'!$C$9:$C$136,'Error plots'!C1112)</f>
        <v>940</v>
      </c>
      <c r="F1112" s="0" t="n">
        <f aca="false">TRUNC('LUT Implementation'!$C$4*(INDEX('LUT Implementation'!$F$9:$F$136,C1112)-B1112)/D1112,0)</f>
        <v>8</v>
      </c>
      <c r="G1112" s="0" t="n">
        <f aca="false">E1112+F1112</f>
        <v>948</v>
      </c>
      <c r="H1112" s="34" t="n">
        <f aca="false">Theory!$D$5/(SIN(RADIANS(Theory!$D$7*360*(('LUT Implementation'!$C$3*B1112)/1000000000))))</f>
        <v>947.963348256296</v>
      </c>
      <c r="I1112" s="43" t="n">
        <f aca="false">ABS(E1112-H1112)</f>
        <v>7.9633482562964</v>
      </c>
      <c r="J1112" s="43" t="n">
        <f aca="false">ABS(G1112-H1112)</f>
        <v>0.0366517437036009</v>
      </c>
    </row>
    <row r="1113" customFormat="false" ht="15" hidden="false" customHeight="false" outlineLevel="0" collapsed="false">
      <c r="B1113" s="0" t="n">
        <f aca="false">B1112-50</f>
        <v>8500</v>
      </c>
      <c r="C1113" s="15" t="n">
        <f aca="false" t="array" ref="C1113:C1113">MATCH(MIN(ABS('LUT Implementation'!$F$9:$F$136-B1113)),ABS('LUT Implementation'!$F$9:$F$136-B1113),0)</f>
        <v>21</v>
      </c>
      <c r="D1113" s="0" t="n">
        <f aca="false">INDEX('LUT Implementation'!$F$9:$F$136,C1113)-INDEX('LUT Implementation'!$F$9:$F$136,C1113+1)</f>
        <v>284</v>
      </c>
      <c r="E1113" s="0" t="n">
        <f aca="false">INDEX('LUT Implementation'!$C$9:$C$136,'Error plots'!C1113)</f>
        <v>940</v>
      </c>
      <c r="F1113" s="0" t="n">
        <f aca="false">TRUNC('LUT Implementation'!$C$4*(INDEX('LUT Implementation'!$F$9:$F$136,C1113)-B1113)/D1113,0)</f>
        <v>13</v>
      </c>
      <c r="G1113" s="0" t="n">
        <f aca="false">E1113+F1113</f>
        <v>953</v>
      </c>
      <c r="H1113" s="34" t="n">
        <f aca="false">Theory!$D$5/(SIN(RADIANS(Theory!$D$7*360*(('LUT Implementation'!$C$3*B1113)/1000000000))))</f>
        <v>953.535962375609</v>
      </c>
      <c r="I1113" s="43" t="n">
        <f aca="false">ABS(E1113-H1113)</f>
        <v>13.535962375609</v>
      </c>
      <c r="J1113" s="43" t="n">
        <f aca="false">ABS(G1113-H1113)</f>
        <v>0.53596237560896</v>
      </c>
    </row>
    <row r="1114" customFormat="false" ht="15" hidden="false" customHeight="false" outlineLevel="0" collapsed="false">
      <c r="B1114" s="0" t="n">
        <f aca="false">B1113-50</f>
        <v>8450</v>
      </c>
      <c r="C1114" s="15" t="n">
        <f aca="false" t="array" ref="C1114:C1114">MATCH(MIN(ABS('LUT Implementation'!$F$9:$F$136-B1114)),ABS('LUT Implementation'!$F$9:$F$136-B1114),0)</f>
        <v>22</v>
      </c>
      <c r="D1114" s="0" t="n">
        <f aca="false">INDEX('LUT Implementation'!$F$9:$F$136,C1114)-INDEX('LUT Implementation'!$F$9:$F$136,C1114+1)</f>
        <v>265</v>
      </c>
      <c r="E1114" s="0" t="n">
        <f aca="false">INDEX('LUT Implementation'!$C$9:$C$136,'Error plots'!C1114)</f>
        <v>972</v>
      </c>
      <c r="F1114" s="0" t="n">
        <f aca="false">TRUNC('LUT Implementation'!$C$4*(INDEX('LUT Implementation'!$F$9:$F$136,C1114)-B1114)/D1114,0)</f>
        <v>-13</v>
      </c>
      <c r="G1114" s="0" t="n">
        <f aca="false">E1114+F1114</f>
        <v>959</v>
      </c>
      <c r="H1114" s="34" t="n">
        <f aca="false">Theory!$D$5/(SIN(RADIANS(Theory!$D$7*360*(('LUT Implementation'!$C$3*B1114)/1000000000))))</f>
        <v>959.174546090849</v>
      </c>
      <c r="I1114" s="43" t="n">
        <f aca="false">ABS(E1114-H1114)</f>
        <v>12.8254539091513</v>
      </c>
      <c r="J1114" s="43" t="n">
        <f aca="false">ABS(G1114-H1114)</f>
        <v>0.174546090848708</v>
      </c>
    </row>
    <row r="1115" customFormat="false" ht="15" hidden="false" customHeight="false" outlineLevel="0" collapsed="false">
      <c r="B1115" s="0" t="n">
        <f aca="false">B1114-50</f>
        <v>8400</v>
      </c>
      <c r="C1115" s="15" t="n">
        <f aca="false" t="array" ref="C1115:C1115">MATCH(MIN(ABS('LUT Implementation'!$F$9:$F$136-B1115)),ABS('LUT Implementation'!$F$9:$F$136-B1115),0)</f>
        <v>22</v>
      </c>
      <c r="D1115" s="0" t="n">
        <f aca="false">INDEX('LUT Implementation'!$F$9:$F$136,C1115)-INDEX('LUT Implementation'!$F$9:$F$136,C1115+1)</f>
        <v>265</v>
      </c>
      <c r="E1115" s="0" t="n">
        <f aca="false">INDEX('LUT Implementation'!$C$9:$C$136,'Error plots'!C1115)</f>
        <v>972</v>
      </c>
      <c r="F1115" s="0" t="n">
        <f aca="false">TRUNC('LUT Implementation'!$C$4*(INDEX('LUT Implementation'!$F$9:$F$136,C1115)-B1115)/D1115,0)</f>
        <v>-7</v>
      </c>
      <c r="G1115" s="0" t="n">
        <f aca="false">E1115+F1115</f>
        <v>965</v>
      </c>
      <c r="H1115" s="34" t="n">
        <f aca="false">Theory!$D$5/(SIN(RADIANS(Theory!$D$7*360*(('LUT Implementation'!$C$3*B1115)/1000000000))))</f>
        <v>964.88027743017</v>
      </c>
      <c r="I1115" s="43" t="n">
        <f aca="false">ABS(E1115-H1115)</f>
        <v>7.11972256983017</v>
      </c>
      <c r="J1115" s="43" t="n">
        <f aca="false">ABS(G1115-H1115)</f>
        <v>0.119722569830174</v>
      </c>
    </row>
    <row r="1116" customFormat="false" ht="15" hidden="false" customHeight="false" outlineLevel="0" collapsed="false">
      <c r="B1116" s="0" t="n">
        <f aca="false">B1115-50</f>
        <v>8350</v>
      </c>
      <c r="C1116" s="15" t="n">
        <f aca="false" t="array" ref="C1116:C1116">MATCH(MIN(ABS('LUT Implementation'!$F$9:$F$136-B1116)),ABS('LUT Implementation'!$F$9:$F$136-B1116),0)</f>
        <v>22</v>
      </c>
      <c r="D1116" s="0" t="n">
        <f aca="false">INDEX('LUT Implementation'!$F$9:$F$136,C1116)-INDEX('LUT Implementation'!$F$9:$F$136,C1116+1)</f>
        <v>265</v>
      </c>
      <c r="E1116" s="0" t="n">
        <f aca="false">INDEX('LUT Implementation'!$C$9:$C$136,'Error plots'!C1116)</f>
        <v>972</v>
      </c>
      <c r="F1116" s="0" t="n">
        <f aca="false">TRUNC('LUT Implementation'!$C$4*(INDEX('LUT Implementation'!$F$9:$F$136,C1116)-B1116)/D1116,0)</f>
        <v>-1</v>
      </c>
      <c r="G1116" s="0" t="n">
        <f aca="false">E1116+F1116</f>
        <v>971</v>
      </c>
      <c r="H1116" s="34" t="n">
        <f aca="false">Theory!$D$5/(SIN(RADIANS(Theory!$D$7*360*(('LUT Implementation'!$C$3*B1116)/1000000000))))</f>
        <v>970.654362637971</v>
      </c>
      <c r="I1116" s="43" t="n">
        <f aca="false">ABS(E1116-H1116)</f>
        <v>1.34563736202858</v>
      </c>
      <c r="J1116" s="43" t="n">
        <f aca="false">ABS(G1116-H1116)</f>
        <v>0.345637362028583</v>
      </c>
    </row>
    <row r="1117" customFormat="false" ht="15" hidden="false" customHeight="false" outlineLevel="0" collapsed="false">
      <c r="B1117" s="0" t="n">
        <f aca="false">B1116-50</f>
        <v>8300</v>
      </c>
      <c r="C1117" s="15" t="n">
        <f aca="false" t="array" ref="C1117:C1117">MATCH(MIN(ABS('LUT Implementation'!$F$9:$F$136-B1117)),ABS('LUT Implementation'!$F$9:$F$136-B1117),0)</f>
        <v>22</v>
      </c>
      <c r="D1117" s="0" t="n">
        <f aca="false">INDEX('LUT Implementation'!$F$9:$F$136,C1117)-INDEX('LUT Implementation'!$F$9:$F$136,C1117+1)</f>
        <v>265</v>
      </c>
      <c r="E1117" s="0" t="n">
        <f aca="false">INDEX('LUT Implementation'!$C$9:$C$136,'Error plots'!C1117)</f>
        <v>972</v>
      </c>
      <c r="F1117" s="0" t="n">
        <f aca="false">TRUNC('LUT Implementation'!$C$4*(INDEX('LUT Implementation'!$F$9:$F$136,C1117)-B1117)/D1117,0)</f>
        <v>4</v>
      </c>
      <c r="G1117" s="0" t="n">
        <f aca="false">E1117+F1117</f>
        <v>976</v>
      </c>
      <c r="H1117" s="34" t="n">
        <f aca="false">Theory!$D$5/(SIN(RADIANS(Theory!$D$7*360*(('LUT Implementation'!$C$3*B1117)/1000000000))))</f>
        <v>976.498037024785</v>
      </c>
      <c r="I1117" s="43" t="n">
        <f aca="false">ABS(E1117-H1117)</f>
        <v>4.49803702478539</v>
      </c>
      <c r="J1117" s="43" t="n">
        <f aca="false">ABS(G1117-H1117)</f>
        <v>0.49803702478539</v>
      </c>
    </row>
    <row r="1118" customFormat="false" ht="15" hidden="false" customHeight="false" outlineLevel="0" collapsed="false">
      <c r="B1118" s="0" t="n">
        <f aca="false">B1117-50</f>
        <v>8250</v>
      </c>
      <c r="C1118" s="15" t="n">
        <f aca="false" t="array" ref="C1118:C1118">MATCH(MIN(ABS('LUT Implementation'!$F$9:$F$136-B1118)),ABS('LUT Implementation'!$F$9:$F$136-B1118),0)</f>
        <v>22</v>
      </c>
      <c r="D1118" s="0" t="n">
        <f aca="false">INDEX('LUT Implementation'!$F$9:$F$136,C1118)-INDEX('LUT Implementation'!$F$9:$F$136,C1118+1)</f>
        <v>265</v>
      </c>
      <c r="E1118" s="0" t="n">
        <f aca="false">INDEX('LUT Implementation'!$C$9:$C$136,'Error plots'!C1118)</f>
        <v>972</v>
      </c>
      <c r="F1118" s="0" t="n">
        <f aca="false">TRUNC('LUT Implementation'!$C$4*(INDEX('LUT Implementation'!$F$9:$F$136,C1118)-B1118)/D1118,0)</f>
        <v>10</v>
      </c>
      <c r="G1118" s="0" t="n">
        <f aca="false">E1118+F1118</f>
        <v>982</v>
      </c>
      <c r="H1118" s="34" t="n">
        <f aca="false">Theory!$D$5/(SIN(RADIANS(Theory!$D$7*360*(('LUT Implementation'!$C$3*B1118)/1000000000))))</f>
        <v>982.412565848067</v>
      </c>
      <c r="I1118" s="43" t="n">
        <f aca="false">ABS(E1118-H1118)</f>
        <v>10.4125658480666</v>
      </c>
      <c r="J1118" s="43" t="n">
        <f aca="false">ABS(G1118-H1118)</f>
        <v>0.412565848066606</v>
      </c>
    </row>
    <row r="1119" customFormat="false" ht="15" hidden="false" customHeight="false" outlineLevel="0" collapsed="false">
      <c r="B1119" s="0" t="n">
        <f aca="false">B1118-50</f>
        <v>8200</v>
      </c>
      <c r="C1119" s="15" t="n">
        <f aca="false" t="array" ref="C1119:C1119">MATCH(MIN(ABS('LUT Implementation'!$F$9:$F$136-B1119)),ABS('LUT Implementation'!$F$9:$F$136-B1119),0)</f>
        <v>23</v>
      </c>
      <c r="D1119" s="0" t="n">
        <f aca="false">INDEX('LUT Implementation'!$F$9:$F$136,C1119)-INDEX('LUT Implementation'!$F$9:$F$136,C1119+1)</f>
        <v>250</v>
      </c>
      <c r="E1119" s="0" t="n">
        <f aca="false">INDEX('LUT Implementation'!$C$9:$C$136,'Error plots'!C1119)</f>
        <v>1004</v>
      </c>
      <c r="F1119" s="0" t="n">
        <f aca="false">TRUNC('LUT Implementation'!$C$4*(INDEX('LUT Implementation'!$F$9:$F$136,C1119)-B1119)/D1119,0)</f>
        <v>-16</v>
      </c>
      <c r="G1119" s="0" t="n">
        <f aca="false">E1119+F1119</f>
        <v>988</v>
      </c>
      <c r="H1119" s="34" t="n">
        <f aca="false">Theory!$D$5/(SIN(RADIANS(Theory!$D$7*360*(('LUT Implementation'!$C$3*B1119)/1000000000))))</f>
        <v>988.399245225211</v>
      </c>
      <c r="I1119" s="43" t="n">
        <f aca="false">ABS(E1119-H1119)</f>
        <v>15.6007547747889</v>
      </c>
      <c r="J1119" s="43" t="n">
        <f aca="false">ABS(G1119-H1119)</f>
        <v>0.399245225211075</v>
      </c>
    </row>
    <row r="1120" customFormat="false" ht="15" hidden="false" customHeight="false" outlineLevel="0" collapsed="false">
      <c r="B1120" s="0" t="n">
        <f aca="false">B1119-50</f>
        <v>8150</v>
      </c>
      <c r="C1120" s="15" t="n">
        <f aca="false" t="array" ref="C1120:C1120">MATCH(MIN(ABS('LUT Implementation'!$F$9:$F$136-B1120)),ABS('LUT Implementation'!$F$9:$F$136-B1120),0)</f>
        <v>23</v>
      </c>
      <c r="D1120" s="0" t="n">
        <f aca="false">INDEX('LUT Implementation'!$F$9:$F$136,C1120)-INDEX('LUT Implementation'!$F$9:$F$136,C1120+1)</f>
        <v>250</v>
      </c>
      <c r="E1120" s="0" t="n">
        <f aca="false">INDEX('LUT Implementation'!$C$9:$C$136,'Error plots'!C1120)</f>
        <v>1004</v>
      </c>
      <c r="F1120" s="0" t="n">
        <f aca="false">TRUNC('LUT Implementation'!$C$4*(INDEX('LUT Implementation'!$F$9:$F$136,C1120)-B1120)/D1120,0)</f>
        <v>-9</v>
      </c>
      <c r="G1120" s="0" t="n">
        <f aca="false">E1120+F1120</f>
        <v>995</v>
      </c>
      <c r="H1120" s="34" t="n">
        <f aca="false">Theory!$D$5/(SIN(RADIANS(Theory!$D$7*360*(('LUT Implementation'!$C$3*B1120)/1000000000))))</f>
        <v>994.459403080178</v>
      </c>
      <c r="I1120" s="43" t="n">
        <f aca="false">ABS(E1120-H1120)</f>
        <v>9.54059691982172</v>
      </c>
      <c r="J1120" s="43" t="n">
        <f aca="false">ABS(G1120-H1120)</f>
        <v>0.540596919821724</v>
      </c>
    </row>
    <row r="1121" customFormat="false" ht="15" hidden="false" customHeight="false" outlineLevel="0" collapsed="false">
      <c r="B1121" s="0" t="n">
        <f aca="false">B1120-50</f>
        <v>8100</v>
      </c>
      <c r="C1121" s="15" t="n">
        <f aca="false" t="array" ref="C1121:C1121">MATCH(MIN(ABS('LUT Implementation'!$F$9:$F$136-B1121)),ABS('LUT Implementation'!$F$9:$F$136-B1121),0)</f>
        <v>23</v>
      </c>
      <c r="D1121" s="0" t="n">
        <f aca="false">INDEX('LUT Implementation'!$F$9:$F$136,C1121)-INDEX('LUT Implementation'!$F$9:$F$136,C1121+1)</f>
        <v>250</v>
      </c>
      <c r="E1121" s="0" t="n">
        <f aca="false">INDEX('LUT Implementation'!$C$9:$C$136,'Error plots'!C1121)</f>
        <v>1004</v>
      </c>
      <c r="F1121" s="0" t="n">
        <f aca="false">TRUNC('LUT Implementation'!$C$4*(INDEX('LUT Implementation'!$F$9:$F$136,C1121)-B1121)/D1121,0)</f>
        <v>-3</v>
      </c>
      <c r="G1121" s="0" t="n">
        <f aca="false">E1121+F1121</f>
        <v>1001</v>
      </c>
      <c r="H1121" s="34" t="n">
        <f aca="false">Theory!$D$5/(SIN(RADIANS(Theory!$D$7*360*(('LUT Implementation'!$C$3*B1121)/1000000000))))</f>
        <v>1000.59440012518</v>
      </c>
      <c r="I1121" s="43" t="n">
        <f aca="false">ABS(E1121-H1121)</f>
        <v>3.40559987482425</v>
      </c>
      <c r="J1121" s="43" t="n">
        <f aca="false">ABS(G1121-H1121)</f>
        <v>0.405599874824247</v>
      </c>
    </row>
    <row r="1122" customFormat="false" ht="15" hidden="false" customHeight="false" outlineLevel="0" collapsed="false">
      <c r="B1122" s="0" t="n">
        <f aca="false">B1121-50</f>
        <v>8050</v>
      </c>
      <c r="C1122" s="15" t="n">
        <f aca="false" t="array" ref="C1122:C1122">MATCH(MIN(ABS('LUT Implementation'!$F$9:$F$136-B1122)),ABS('LUT Implementation'!$F$9:$F$136-B1122),0)</f>
        <v>23</v>
      </c>
      <c r="D1122" s="0" t="n">
        <f aca="false">INDEX('LUT Implementation'!$F$9:$F$136,C1122)-INDEX('LUT Implementation'!$F$9:$F$136,C1122+1)</f>
        <v>250</v>
      </c>
      <c r="E1122" s="0" t="n">
        <f aca="false">INDEX('LUT Implementation'!$C$9:$C$136,'Error plots'!C1122)</f>
        <v>1004</v>
      </c>
      <c r="F1122" s="0" t="n">
        <f aca="false">TRUNC('LUT Implementation'!$C$4*(INDEX('LUT Implementation'!$F$9:$F$136,C1122)-B1122)/D1122,0)</f>
        <v>2</v>
      </c>
      <c r="G1122" s="0" t="n">
        <f aca="false">E1122+F1122</f>
        <v>1006</v>
      </c>
      <c r="H1122" s="34" t="n">
        <f aca="false">Theory!$D$5/(SIN(RADIANS(Theory!$D$7*360*(('LUT Implementation'!$C$3*B1122)/1000000000))))</f>
        <v>1006.80563087893</v>
      </c>
      <c r="I1122" s="43" t="n">
        <f aca="false">ABS(E1122-H1122)</f>
        <v>2.80563087892745</v>
      </c>
      <c r="J1122" s="43" t="n">
        <f aca="false">ABS(G1122-H1122)</f>
        <v>0.805630878927445</v>
      </c>
    </row>
    <row r="1123" customFormat="false" ht="15" hidden="false" customHeight="false" outlineLevel="0" collapsed="false">
      <c r="B1123" s="0" t="n">
        <f aca="false">B1122-50</f>
        <v>8000</v>
      </c>
      <c r="C1123" s="15" t="n">
        <f aca="false" t="array" ref="C1123:C1123">MATCH(MIN(ABS('LUT Implementation'!$F$9:$F$136-B1123)),ABS('LUT Implementation'!$F$9:$F$136-B1123),0)</f>
        <v>23</v>
      </c>
      <c r="D1123" s="0" t="n">
        <f aca="false">INDEX('LUT Implementation'!$F$9:$F$136,C1123)-INDEX('LUT Implementation'!$F$9:$F$136,C1123+1)</f>
        <v>250</v>
      </c>
      <c r="E1123" s="0" t="n">
        <f aca="false">INDEX('LUT Implementation'!$C$9:$C$136,'Error plots'!C1123)</f>
        <v>1004</v>
      </c>
      <c r="F1123" s="0" t="n">
        <f aca="false">TRUNC('LUT Implementation'!$C$4*(INDEX('LUT Implementation'!$F$9:$F$136,C1123)-B1123)/D1123,0)</f>
        <v>9</v>
      </c>
      <c r="G1123" s="0" t="n">
        <f aca="false">E1123+F1123</f>
        <v>1013</v>
      </c>
      <c r="H1123" s="34" t="n">
        <f aca="false">Theory!$D$5/(SIN(RADIANS(Theory!$D$7*360*(('LUT Implementation'!$C$3*B1123)/1000000000))))</f>
        <v>1013.09452472313</v>
      </c>
      <c r="I1123" s="43" t="n">
        <f aca="false">ABS(E1123-H1123)</f>
        <v>9.09452472312773</v>
      </c>
      <c r="J1123" s="43" t="n">
        <f aca="false">ABS(G1123-H1123)</f>
        <v>0.0945247231277335</v>
      </c>
    </row>
    <row r="1124" customFormat="false" ht="15" hidden="false" customHeight="false" outlineLevel="0" collapsed="false">
      <c r="B1124" s="0" t="n">
        <f aca="false">B1123-50</f>
        <v>7950</v>
      </c>
      <c r="C1124" s="15" t="n">
        <f aca="false" t="array" ref="C1124:C1124">MATCH(MIN(ABS('LUT Implementation'!$F$9:$F$136-B1124)),ABS('LUT Implementation'!$F$9:$F$136-B1124),0)</f>
        <v>23</v>
      </c>
      <c r="D1124" s="0" t="n">
        <f aca="false">INDEX('LUT Implementation'!$F$9:$F$136,C1124)-INDEX('LUT Implementation'!$F$9:$F$136,C1124+1)</f>
        <v>250</v>
      </c>
      <c r="E1124" s="0" t="n">
        <f aca="false">INDEX('LUT Implementation'!$C$9:$C$136,'Error plots'!C1124)</f>
        <v>1004</v>
      </c>
      <c r="F1124" s="0" t="n">
        <f aca="false">TRUNC('LUT Implementation'!$C$4*(INDEX('LUT Implementation'!$F$9:$F$136,C1124)-B1124)/D1124,0)</f>
        <v>15</v>
      </c>
      <c r="G1124" s="0" t="n">
        <f aca="false">E1124+F1124</f>
        <v>1019</v>
      </c>
      <c r="H1124" s="34" t="n">
        <f aca="false">Theory!$D$5/(SIN(RADIANS(Theory!$D$7*360*(('LUT Implementation'!$C$3*B1124)/1000000000))))</f>
        <v>1019.46254699876</v>
      </c>
      <c r="I1124" s="43" t="n">
        <f aca="false">ABS(E1124-H1124)</f>
        <v>15.4625469987615</v>
      </c>
      <c r="J1124" s="43" t="n">
        <f aca="false">ABS(G1124-H1124)</f>
        <v>0.462546998761468</v>
      </c>
    </row>
    <row r="1125" customFormat="false" ht="15" hidden="false" customHeight="false" outlineLevel="0" collapsed="false">
      <c r="B1125" s="0" t="n">
        <f aca="false">B1124-50</f>
        <v>7900</v>
      </c>
      <c r="C1125" s="15" t="n">
        <f aca="false" t="array" ref="C1125:C1125">MATCH(MIN(ABS('LUT Implementation'!$F$9:$F$136-B1125)),ABS('LUT Implementation'!$F$9:$F$136-B1125),0)</f>
        <v>24</v>
      </c>
      <c r="D1125" s="0" t="n">
        <f aca="false">INDEX('LUT Implementation'!$F$9:$F$136,C1125)-INDEX('LUT Implementation'!$F$9:$F$136,C1125+1)</f>
        <v>234</v>
      </c>
      <c r="E1125" s="0" t="n">
        <f aca="false">INDEX('LUT Implementation'!$C$9:$C$136,'Error plots'!C1125)</f>
        <v>1036</v>
      </c>
      <c r="F1125" s="0" t="n">
        <f aca="false">TRUNC('LUT Implementation'!$C$4*(INDEX('LUT Implementation'!$F$9:$F$136,C1125)-B1125)/D1125,0)</f>
        <v>-10</v>
      </c>
      <c r="G1125" s="0" t="n">
        <f aca="false">E1125+F1125</f>
        <v>1026</v>
      </c>
      <c r="H1125" s="34" t="n">
        <f aca="false">Theory!$D$5/(SIN(RADIANS(Theory!$D$7*360*(('LUT Implementation'!$C$3*B1125)/1000000000))))</f>
        <v>1025.91120014406</v>
      </c>
      <c r="I1125" s="43" t="n">
        <f aca="false">ABS(E1125-H1125)</f>
        <v>10.0887998559449</v>
      </c>
      <c r="J1125" s="43" t="n">
        <f aca="false">ABS(G1125-H1125)</f>
        <v>0.0887998559448988</v>
      </c>
    </row>
    <row r="1126" customFormat="false" ht="15" hidden="false" customHeight="false" outlineLevel="0" collapsed="false">
      <c r="B1126" s="0" t="n">
        <f aca="false">B1125-50</f>
        <v>7850</v>
      </c>
      <c r="C1126" s="15" t="n">
        <f aca="false" t="array" ref="C1126:C1126">MATCH(MIN(ABS('LUT Implementation'!$F$9:$F$136-B1126)),ABS('LUT Implementation'!$F$9:$F$136-B1126),0)</f>
        <v>24</v>
      </c>
      <c r="D1126" s="0" t="n">
        <f aca="false">INDEX('LUT Implementation'!$F$9:$F$136,C1126)-INDEX('LUT Implementation'!$F$9:$F$136,C1126+1)</f>
        <v>234</v>
      </c>
      <c r="E1126" s="0" t="n">
        <f aca="false">INDEX('LUT Implementation'!$C$9:$C$136,'Error plots'!C1126)</f>
        <v>1036</v>
      </c>
      <c r="F1126" s="0" t="n">
        <f aca="false">TRUNC('LUT Implementation'!$C$4*(INDEX('LUT Implementation'!$F$9:$F$136,C1126)-B1126)/D1126,0)</f>
        <v>-3</v>
      </c>
      <c r="G1126" s="0" t="n">
        <f aca="false">E1126+F1126</f>
        <v>1033</v>
      </c>
      <c r="H1126" s="34" t="n">
        <f aca="false">Theory!$D$5/(SIN(RADIANS(Theory!$D$7*360*(('LUT Implementation'!$C$3*B1126)/1000000000))))</f>
        <v>1032.44202487592</v>
      </c>
      <c r="I1126" s="43" t="n">
        <f aca="false">ABS(E1126-H1126)</f>
        <v>3.55797512408162</v>
      </c>
      <c r="J1126" s="43" t="n">
        <f aca="false">ABS(G1126-H1126)</f>
        <v>0.557975124081622</v>
      </c>
    </row>
    <row r="1127" customFormat="false" ht="15" hidden="false" customHeight="false" outlineLevel="0" collapsed="false">
      <c r="B1127" s="0" t="n">
        <f aca="false">B1126-50</f>
        <v>7800</v>
      </c>
      <c r="C1127" s="15" t="n">
        <f aca="false" t="array" ref="C1127:C1127">MATCH(MIN(ABS('LUT Implementation'!$F$9:$F$136-B1127)),ABS('LUT Implementation'!$F$9:$F$136-B1127),0)</f>
        <v>24</v>
      </c>
      <c r="D1127" s="0" t="n">
        <f aca="false">INDEX('LUT Implementation'!$F$9:$F$136,C1127)-INDEX('LUT Implementation'!$F$9:$F$136,C1127+1)</f>
        <v>234</v>
      </c>
      <c r="E1127" s="0" t="n">
        <f aca="false">INDEX('LUT Implementation'!$C$9:$C$136,'Error plots'!C1127)</f>
        <v>1036</v>
      </c>
      <c r="F1127" s="0" t="n">
        <f aca="false">TRUNC('LUT Implementation'!$C$4*(INDEX('LUT Implementation'!$F$9:$F$136,C1127)-B1127)/D1127,0)</f>
        <v>3</v>
      </c>
      <c r="G1127" s="0" t="n">
        <f aca="false">E1127+F1127</f>
        <v>1039</v>
      </c>
      <c r="H1127" s="34" t="n">
        <f aca="false">Theory!$D$5/(SIN(RADIANS(Theory!$D$7*360*(('LUT Implementation'!$C$3*B1127)/1000000000))))</f>
        <v>1039.05660141683</v>
      </c>
      <c r="I1127" s="43" t="n">
        <f aca="false">ABS(E1127-H1127)</f>
        <v>3.05660141682506</v>
      </c>
      <c r="J1127" s="43" t="n">
        <f aca="false">ABS(G1127-H1127)</f>
        <v>0.0566014168250604</v>
      </c>
    </row>
    <row r="1128" customFormat="false" ht="15" hidden="false" customHeight="false" outlineLevel="0" collapsed="false">
      <c r="B1128" s="0" t="n">
        <f aca="false">B1127-50</f>
        <v>7750</v>
      </c>
      <c r="C1128" s="15" t="n">
        <f aca="false" t="array" ref="C1128:C1128">MATCH(MIN(ABS('LUT Implementation'!$F$9:$F$136-B1128)),ABS('LUT Implementation'!$F$9:$F$136-B1128),0)</f>
        <v>24</v>
      </c>
      <c r="D1128" s="0" t="n">
        <f aca="false">INDEX('LUT Implementation'!$F$9:$F$136,C1128)-INDEX('LUT Implementation'!$F$9:$F$136,C1128+1)</f>
        <v>234</v>
      </c>
      <c r="E1128" s="0" t="n">
        <f aca="false">INDEX('LUT Implementation'!$C$9:$C$136,'Error plots'!C1128)</f>
        <v>1036</v>
      </c>
      <c r="F1128" s="0" t="n">
        <f aca="false">TRUNC('LUT Implementation'!$C$4*(INDEX('LUT Implementation'!$F$9:$F$136,C1128)-B1128)/D1128,0)</f>
        <v>9</v>
      </c>
      <c r="G1128" s="0" t="n">
        <f aca="false">E1128+F1128</f>
        <v>1045</v>
      </c>
      <c r="H1128" s="34" t="n">
        <f aca="false">Theory!$D$5/(SIN(RADIANS(Theory!$D$7*360*(('LUT Implementation'!$C$3*B1128)/1000000000))))</f>
        <v>1045.75655076919</v>
      </c>
      <c r="I1128" s="43" t="n">
        <f aca="false">ABS(E1128-H1128)</f>
        <v>9.75655076918611</v>
      </c>
      <c r="J1128" s="43" t="n">
        <f aca="false">ABS(G1128-H1128)</f>
        <v>0.756550769186106</v>
      </c>
    </row>
    <row r="1129" customFormat="false" ht="15" hidden="false" customHeight="false" outlineLevel="0" collapsed="false">
      <c r="B1129" s="0" t="n">
        <f aca="false">B1128-50</f>
        <v>7700</v>
      </c>
      <c r="C1129" s="15" t="n">
        <f aca="false" t="array" ref="C1129:C1129">MATCH(MIN(ABS('LUT Implementation'!$F$9:$F$136-B1129)),ABS('LUT Implementation'!$F$9:$F$136-B1129),0)</f>
        <v>25</v>
      </c>
      <c r="D1129" s="0" t="n">
        <f aca="false">INDEX('LUT Implementation'!$F$9:$F$136,C1129)-INDEX('LUT Implementation'!$F$9:$F$136,C1129+1)</f>
        <v>221</v>
      </c>
      <c r="E1129" s="0" t="n">
        <f aca="false">INDEX('LUT Implementation'!$C$9:$C$136,'Error plots'!C1129)</f>
        <v>1068</v>
      </c>
      <c r="F1129" s="0" t="n">
        <f aca="false">TRUNC('LUT Implementation'!$C$4*(INDEX('LUT Implementation'!$F$9:$F$136,C1129)-B1129)/D1129,0)</f>
        <v>-16</v>
      </c>
      <c r="G1129" s="0" t="n">
        <f aca="false">E1129+F1129</f>
        <v>1052</v>
      </c>
      <c r="H1129" s="34" t="n">
        <f aca="false">Theory!$D$5/(SIN(RADIANS(Theory!$D$7*360*(('LUT Implementation'!$C$3*B1129)/1000000000))))</f>
        <v>1052.54353603937</v>
      </c>
      <c r="I1129" s="43" t="n">
        <f aca="false">ABS(E1129-H1129)</f>
        <v>15.4564639606267</v>
      </c>
      <c r="J1129" s="43" t="n">
        <f aca="false">ABS(G1129-H1129)</f>
        <v>0.543536039373294</v>
      </c>
    </row>
    <row r="1130" customFormat="false" ht="15" hidden="false" customHeight="false" outlineLevel="0" collapsed="false">
      <c r="B1130" s="0" t="n">
        <f aca="false">B1129-50</f>
        <v>7650</v>
      </c>
      <c r="C1130" s="15" t="n">
        <f aca="false" t="array" ref="C1130:C1130">MATCH(MIN(ABS('LUT Implementation'!$F$9:$F$136-B1130)),ABS('LUT Implementation'!$F$9:$F$136-B1130),0)</f>
        <v>25</v>
      </c>
      <c r="D1130" s="0" t="n">
        <f aca="false">INDEX('LUT Implementation'!$F$9:$F$136,C1130)-INDEX('LUT Implementation'!$F$9:$F$136,C1130+1)</f>
        <v>221</v>
      </c>
      <c r="E1130" s="0" t="n">
        <f aca="false">INDEX('LUT Implementation'!$C$9:$C$136,'Error plots'!C1130)</f>
        <v>1068</v>
      </c>
      <c r="F1130" s="0" t="n">
        <f aca="false">TRUNC('LUT Implementation'!$C$4*(INDEX('LUT Implementation'!$F$9:$F$136,C1130)-B1130)/D1130,0)</f>
        <v>-8</v>
      </c>
      <c r="G1130" s="0" t="n">
        <f aca="false">E1130+F1130</f>
        <v>1060</v>
      </c>
      <c r="H1130" s="34" t="n">
        <f aca="false">Theory!$D$5/(SIN(RADIANS(Theory!$D$7*360*(('LUT Implementation'!$C$3*B1130)/1000000000))))</f>
        <v>1059.41926381367</v>
      </c>
      <c r="I1130" s="43" t="n">
        <f aca="false">ABS(E1130-H1130)</f>
        <v>8.58073618633375</v>
      </c>
      <c r="J1130" s="43" t="n">
        <f aca="false">ABS(G1130-H1130)</f>
        <v>0.580736186333752</v>
      </c>
    </row>
    <row r="1131" customFormat="false" ht="15" hidden="false" customHeight="false" outlineLevel="0" collapsed="false">
      <c r="B1131" s="0" t="n">
        <f aca="false">B1130-50</f>
        <v>7600</v>
      </c>
      <c r="C1131" s="15" t="n">
        <f aca="false" t="array" ref="C1131:C1131">MATCH(MIN(ABS('LUT Implementation'!$F$9:$F$136-B1131)),ABS('LUT Implementation'!$F$9:$F$136-B1131),0)</f>
        <v>25</v>
      </c>
      <c r="D1131" s="0" t="n">
        <f aca="false">INDEX('LUT Implementation'!$F$9:$F$136,C1131)-INDEX('LUT Implementation'!$F$9:$F$136,C1131+1)</f>
        <v>221</v>
      </c>
      <c r="E1131" s="0" t="n">
        <f aca="false">INDEX('LUT Implementation'!$C$9:$C$136,'Error plots'!C1131)</f>
        <v>1068</v>
      </c>
      <c r="F1131" s="0" t="n">
        <f aca="false">TRUNC('LUT Implementation'!$C$4*(INDEX('LUT Implementation'!$F$9:$F$136,C1131)-B1131)/D1131,0)</f>
        <v>-1</v>
      </c>
      <c r="G1131" s="0" t="n">
        <f aca="false">E1131+F1131</f>
        <v>1067</v>
      </c>
      <c r="H1131" s="34" t="n">
        <f aca="false">Theory!$D$5/(SIN(RADIANS(Theory!$D$7*360*(('LUT Implementation'!$C$3*B1131)/1000000000))))</f>
        <v>1066.38548558851</v>
      </c>
      <c r="I1131" s="43" t="n">
        <f aca="false">ABS(E1131-H1131)</f>
        <v>1.61451441148961</v>
      </c>
      <c r="J1131" s="43" t="n">
        <f aca="false">ABS(G1131-H1131)</f>
        <v>0.614514411489608</v>
      </c>
    </row>
    <row r="1132" customFormat="false" ht="15" hidden="false" customHeight="false" outlineLevel="0" collapsed="false">
      <c r="B1132" s="0" t="n">
        <f aca="false">B1131-50</f>
        <v>7550</v>
      </c>
      <c r="C1132" s="15" t="n">
        <f aca="false" t="array" ref="C1132:C1132">MATCH(MIN(ABS('LUT Implementation'!$F$9:$F$136-B1132)),ABS('LUT Implementation'!$F$9:$F$136-B1132),0)</f>
        <v>25</v>
      </c>
      <c r="D1132" s="0" t="n">
        <f aca="false">INDEX('LUT Implementation'!$F$9:$F$136,C1132)-INDEX('LUT Implementation'!$F$9:$F$136,C1132+1)</f>
        <v>221</v>
      </c>
      <c r="E1132" s="0" t="n">
        <f aca="false">INDEX('LUT Implementation'!$C$9:$C$136,'Error plots'!C1132)</f>
        <v>1068</v>
      </c>
      <c r="F1132" s="0" t="n">
        <f aca="false">TRUNC('LUT Implementation'!$C$4*(INDEX('LUT Implementation'!$F$9:$F$136,C1132)-B1132)/D1132,0)</f>
        <v>5</v>
      </c>
      <c r="G1132" s="0" t="n">
        <f aca="false">E1132+F1132</f>
        <v>1073</v>
      </c>
      <c r="H1132" s="34" t="n">
        <f aca="false">Theory!$D$5/(SIN(RADIANS(Theory!$D$7*360*(('LUT Implementation'!$C$3*B1132)/1000000000))))</f>
        <v>1073.44399925761</v>
      </c>
      <c r="I1132" s="43" t="n">
        <f aca="false">ABS(E1132-H1132)</f>
        <v>5.44399925761286</v>
      </c>
      <c r="J1132" s="43" t="n">
        <f aca="false">ABS(G1132-H1132)</f>
        <v>0.443999257612859</v>
      </c>
    </row>
    <row r="1133" customFormat="false" ht="15" hidden="false" customHeight="false" outlineLevel="0" collapsed="false">
      <c r="B1133" s="0" t="n">
        <f aca="false">B1132-50</f>
        <v>7500</v>
      </c>
      <c r="C1133" s="15" t="n">
        <f aca="false" t="array" ref="C1133:C1133">MATCH(MIN(ABS('LUT Implementation'!$F$9:$F$136-B1133)),ABS('LUT Implementation'!$F$9:$F$136-B1133),0)</f>
        <v>25</v>
      </c>
      <c r="D1133" s="0" t="n">
        <f aca="false">INDEX('LUT Implementation'!$F$9:$F$136,C1133)-INDEX('LUT Implementation'!$F$9:$F$136,C1133+1)</f>
        <v>221</v>
      </c>
      <c r="E1133" s="0" t="n">
        <f aca="false">INDEX('LUT Implementation'!$C$9:$C$136,'Error plots'!C1133)</f>
        <v>1068</v>
      </c>
      <c r="F1133" s="0" t="n">
        <f aca="false">TRUNC('LUT Implementation'!$C$4*(INDEX('LUT Implementation'!$F$9:$F$136,C1133)-B1133)/D1133,0)</f>
        <v>12</v>
      </c>
      <c r="G1133" s="0" t="n">
        <f aca="false">E1133+F1133</f>
        <v>1080</v>
      </c>
      <c r="H1133" s="34" t="n">
        <f aca="false">Theory!$D$5/(SIN(RADIANS(Theory!$D$7*360*(('LUT Implementation'!$C$3*B1133)/1000000000))))</f>
        <v>1080.59665065851</v>
      </c>
      <c r="I1133" s="43" t="n">
        <f aca="false">ABS(E1133-H1133)</f>
        <v>12.596650658513</v>
      </c>
      <c r="J1133" s="43" t="n">
        <f aca="false">ABS(G1133-H1133)</f>
        <v>0.596650658512999</v>
      </c>
    </row>
    <row r="1134" customFormat="false" ht="15" hidden="false" customHeight="false" outlineLevel="0" collapsed="false">
      <c r="B1134" s="0" t="n">
        <f aca="false">B1133-50</f>
        <v>7450</v>
      </c>
      <c r="C1134" s="15" t="n">
        <f aca="false" t="array" ref="C1134:C1134">MATCH(MIN(ABS('LUT Implementation'!$F$9:$F$136-B1134)),ABS('LUT Implementation'!$F$9:$F$136-B1134),0)</f>
        <v>26</v>
      </c>
      <c r="D1134" s="0" t="n">
        <f aca="false">INDEX('LUT Implementation'!$F$9:$F$136,C1134)-INDEX('LUT Implementation'!$F$9:$F$136,C1134+1)</f>
        <v>209</v>
      </c>
      <c r="E1134" s="0" t="n">
        <f aca="false">INDEX('LUT Implementation'!$C$9:$C$136,'Error plots'!C1134)</f>
        <v>1100</v>
      </c>
      <c r="F1134" s="0" t="n">
        <f aca="false">TRUNC('LUT Implementation'!$C$4*(INDEX('LUT Implementation'!$F$9:$F$136,C1134)-B1134)/D1134,0)</f>
        <v>-12</v>
      </c>
      <c r="G1134" s="0" t="n">
        <f aca="false">E1134+F1134</f>
        <v>1088</v>
      </c>
      <c r="H1134" s="34" t="n">
        <f aca="false">Theory!$D$5/(SIN(RADIANS(Theory!$D$7*360*(('LUT Implementation'!$C$3*B1134)/1000000000))))</f>
        <v>1087.84533518144</v>
      </c>
      <c r="I1134" s="43" t="n">
        <f aca="false">ABS(E1134-H1134)</f>
        <v>12.1546648185604</v>
      </c>
      <c r="J1134" s="43" t="n">
        <f aca="false">ABS(G1134-H1134)</f>
        <v>0.154664818560377</v>
      </c>
    </row>
    <row r="1135" customFormat="false" ht="15" hidden="false" customHeight="false" outlineLevel="0" collapsed="false">
      <c r="B1135" s="0" t="n">
        <f aca="false">B1134-50</f>
        <v>7400</v>
      </c>
      <c r="C1135" s="15" t="n">
        <f aca="false" t="array" ref="C1135:C1135">MATCH(MIN(ABS('LUT Implementation'!$F$9:$F$136-B1135)),ABS('LUT Implementation'!$F$9:$F$136-B1135),0)</f>
        <v>26</v>
      </c>
      <c r="D1135" s="0" t="n">
        <f aca="false">INDEX('LUT Implementation'!$F$9:$F$136,C1135)-INDEX('LUT Implementation'!$F$9:$F$136,C1135+1)</f>
        <v>209</v>
      </c>
      <c r="E1135" s="0" t="n">
        <f aca="false">INDEX('LUT Implementation'!$C$9:$C$136,'Error plots'!C1135)</f>
        <v>1100</v>
      </c>
      <c r="F1135" s="0" t="n">
        <f aca="false">TRUNC('LUT Implementation'!$C$4*(INDEX('LUT Implementation'!$F$9:$F$136,C1135)-B1135)/D1135,0)</f>
        <v>-4</v>
      </c>
      <c r="G1135" s="0" t="n">
        <f aca="false">E1135+F1135</f>
        <v>1096</v>
      </c>
      <c r="H1135" s="34" t="n">
        <f aca="false">Theory!$D$5/(SIN(RADIANS(Theory!$D$7*360*(('LUT Implementation'!$C$3*B1135)/1000000000))))</f>
        <v>1095.19199944339</v>
      </c>
      <c r="I1135" s="43" t="n">
        <f aca="false">ABS(E1135-H1135)</f>
        <v>4.80800055661462</v>
      </c>
      <c r="J1135" s="43" t="n">
        <f aca="false">ABS(G1135-H1135)</f>
        <v>0.808000556614616</v>
      </c>
    </row>
    <row r="1136" customFormat="false" ht="15" hidden="false" customHeight="false" outlineLevel="0" collapsed="false">
      <c r="B1136" s="0" t="n">
        <f aca="false">B1135-50</f>
        <v>7350</v>
      </c>
      <c r="C1136" s="15" t="n">
        <f aca="false" t="array" ref="C1136:C1136">MATCH(MIN(ABS('LUT Implementation'!$F$9:$F$136-B1136)),ABS('LUT Implementation'!$F$9:$F$136-B1136),0)</f>
        <v>26</v>
      </c>
      <c r="D1136" s="0" t="n">
        <f aca="false">INDEX('LUT Implementation'!$F$9:$F$136,C1136)-INDEX('LUT Implementation'!$F$9:$F$136,C1136+1)</f>
        <v>209</v>
      </c>
      <c r="E1136" s="0" t="n">
        <f aca="false">INDEX('LUT Implementation'!$C$9:$C$136,'Error plots'!C1136)</f>
        <v>1100</v>
      </c>
      <c r="F1136" s="0" t="n">
        <f aca="false">TRUNC('LUT Implementation'!$C$4*(INDEX('LUT Implementation'!$F$9:$F$136,C1136)-B1136)/D1136,0)</f>
        <v>2</v>
      </c>
      <c r="G1136" s="0" t="n">
        <f aca="false">E1136+F1136</f>
        <v>1102</v>
      </c>
      <c r="H1136" s="34" t="n">
        <f aca="false">Theory!$D$5/(SIN(RADIANS(Theory!$D$7*360*(('LUT Implementation'!$C$3*B1136)/1000000000))))</f>
        <v>1102.63864303052</v>
      </c>
      <c r="I1136" s="43" t="n">
        <f aca="false">ABS(E1136-H1136)</f>
        <v>2.6386430305165</v>
      </c>
      <c r="J1136" s="43" t="n">
        <f aca="false">ABS(G1136-H1136)</f>
        <v>0.638643030516505</v>
      </c>
    </row>
    <row r="1137" customFormat="false" ht="15" hidden="false" customHeight="false" outlineLevel="0" collapsed="false">
      <c r="B1137" s="0" t="n">
        <f aca="false">B1136-50</f>
        <v>7300</v>
      </c>
      <c r="C1137" s="15" t="n">
        <f aca="false" t="array" ref="C1137:C1137">MATCH(MIN(ABS('LUT Implementation'!$F$9:$F$136-B1137)),ABS('LUT Implementation'!$F$9:$F$136-B1137),0)</f>
        <v>26</v>
      </c>
      <c r="D1137" s="0" t="n">
        <f aca="false">INDEX('LUT Implementation'!$F$9:$F$136,C1137)-INDEX('LUT Implementation'!$F$9:$F$136,C1137+1)</f>
        <v>209</v>
      </c>
      <c r="E1137" s="0" t="n">
        <f aca="false">INDEX('LUT Implementation'!$C$9:$C$136,'Error plots'!C1137)</f>
        <v>1100</v>
      </c>
      <c r="F1137" s="0" t="n">
        <f aca="false">TRUNC('LUT Implementation'!$C$4*(INDEX('LUT Implementation'!$F$9:$F$136,C1137)-B1137)/D1137,0)</f>
        <v>10</v>
      </c>
      <c r="G1137" s="0" t="n">
        <f aca="false">E1137+F1137</f>
        <v>1110</v>
      </c>
      <c r="H1137" s="34" t="n">
        <f aca="false">Theory!$D$5/(SIN(RADIANS(Theory!$D$7*360*(('LUT Implementation'!$C$3*B1137)/1000000000))))</f>
        <v>1110.18732031218</v>
      </c>
      <c r="I1137" s="43" t="n">
        <f aca="false">ABS(E1137-H1137)</f>
        <v>10.1873203121831</v>
      </c>
      <c r="J1137" s="43" t="n">
        <f aca="false">ABS(G1137-H1137)</f>
        <v>0.187320312183147</v>
      </c>
    </row>
    <row r="1138" customFormat="false" ht="15" hidden="false" customHeight="false" outlineLevel="0" collapsed="false">
      <c r="B1138" s="0" t="n">
        <f aca="false">B1137-50</f>
        <v>7250</v>
      </c>
      <c r="C1138" s="15" t="n">
        <f aca="false" t="array" ref="C1138:C1138">MATCH(MIN(ABS('LUT Implementation'!$F$9:$F$136-B1138)),ABS('LUT Implementation'!$F$9:$F$136-B1138),0)</f>
        <v>27</v>
      </c>
      <c r="D1138" s="0" t="n">
        <f aca="false">INDEX('LUT Implementation'!$F$9:$F$136,C1138)-INDEX('LUT Implementation'!$F$9:$F$136,C1138+1)</f>
        <v>197</v>
      </c>
      <c r="E1138" s="0" t="n">
        <f aca="false">INDEX('LUT Implementation'!$C$9:$C$136,'Error plots'!C1138)</f>
        <v>1132</v>
      </c>
      <c r="F1138" s="0" t="n">
        <f aca="false">TRUNC('LUT Implementation'!$C$4*(INDEX('LUT Implementation'!$F$9:$F$136,C1138)-B1138)/D1138,0)</f>
        <v>-14</v>
      </c>
      <c r="G1138" s="0" t="n">
        <f aca="false">E1138+F1138</f>
        <v>1118</v>
      </c>
      <c r="H1138" s="34" t="n">
        <f aca="false">Theory!$D$5/(SIN(RADIANS(Theory!$D$7*360*(('LUT Implementation'!$C$3*B1138)/1000000000))))</f>
        <v>1117.84014233</v>
      </c>
      <c r="I1138" s="43" t="n">
        <f aca="false">ABS(E1138-H1138)</f>
        <v>14.1598576700037</v>
      </c>
      <c r="J1138" s="43" t="n">
        <f aca="false">ABS(G1138-H1138)</f>
        <v>0.159857670003703</v>
      </c>
    </row>
    <row r="1139" customFormat="false" ht="15" hidden="false" customHeight="false" outlineLevel="0" collapsed="false">
      <c r="B1139" s="0" t="n">
        <f aca="false">B1138-50</f>
        <v>7200</v>
      </c>
      <c r="C1139" s="15" t="n">
        <f aca="false" t="array" ref="C1139:C1139">MATCH(MIN(ABS('LUT Implementation'!$F$9:$F$136-B1139)),ABS('LUT Implementation'!$F$9:$F$136-B1139),0)</f>
        <v>27</v>
      </c>
      <c r="D1139" s="0" t="n">
        <f aca="false">INDEX('LUT Implementation'!$F$9:$F$136,C1139)-INDEX('LUT Implementation'!$F$9:$F$136,C1139+1)</f>
        <v>197</v>
      </c>
      <c r="E1139" s="0" t="n">
        <f aca="false">INDEX('LUT Implementation'!$C$9:$C$136,'Error plots'!C1139)</f>
        <v>1132</v>
      </c>
      <c r="F1139" s="0" t="n">
        <f aca="false">TRUNC('LUT Implementation'!$C$4*(INDEX('LUT Implementation'!$F$9:$F$136,C1139)-B1139)/D1139,0)</f>
        <v>-6</v>
      </c>
      <c r="G1139" s="0" t="n">
        <f aca="false">E1139+F1139</f>
        <v>1126</v>
      </c>
      <c r="H1139" s="34" t="n">
        <f aca="false">Theory!$D$5/(SIN(RADIANS(Theory!$D$7*360*(('LUT Implementation'!$C$3*B1139)/1000000000))))</f>
        <v>1125.59927876561</v>
      </c>
      <c r="I1139" s="43" t="n">
        <f aca="false">ABS(E1139-H1139)</f>
        <v>6.40072123438608</v>
      </c>
      <c r="J1139" s="43" t="n">
        <f aca="false">ABS(G1139-H1139)</f>
        <v>0.400721234386083</v>
      </c>
    </row>
    <row r="1140" customFormat="false" ht="15" hidden="false" customHeight="false" outlineLevel="0" collapsed="false">
      <c r="B1140" s="0" t="n">
        <f aca="false">B1139-50</f>
        <v>7150</v>
      </c>
      <c r="C1140" s="15" t="n">
        <f aca="false" t="array" ref="C1140:C1140">MATCH(MIN(ABS('LUT Implementation'!$F$9:$F$136-B1140)),ABS('LUT Implementation'!$F$9:$F$136-B1140),0)</f>
        <v>27</v>
      </c>
      <c r="D1140" s="0" t="n">
        <f aca="false">INDEX('LUT Implementation'!$F$9:$F$136,C1140)-INDEX('LUT Implementation'!$F$9:$F$136,C1140+1)</f>
        <v>197</v>
      </c>
      <c r="E1140" s="0" t="n">
        <f aca="false">INDEX('LUT Implementation'!$C$9:$C$136,'Error plots'!C1140)</f>
        <v>1132</v>
      </c>
      <c r="F1140" s="0" t="n">
        <f aca="false">TRUNC('LUT Implementation'!$C$4*(INDEX('LUT Implementation'!$F$9:$F$136,C1140)-B1140)/D1140,0)</f>
        <v>1</v>
      </c>
      <c r="G1140" s="0" t="n">
        <f aca="false">E1140+F1140</f>
        <v>1133</v>
      </c>
      <c r="H1140" s="34" t="n">
        <f aca="false">Theory!$D$5/(SIN(RADIANS(Theory!$D$7*360*(('LUT Implementation'!$C$3*B1140)/1000000000))))</f>
        <v>1133.46695999109</v>
      </c>
      <c r="I1140" s="43" t="n">
        <f aca="false">ABS(E1140-H1140)</f>
        <v>1.46695999109261</v>
      </c>
      <c r="J1140" s="43" t="n">
        <f aca="false">ABS(G1140-H1140)</f>
        <v>0.466959991092608</v>
      </c>
    </row>
    <row r="1141" customFormat="false" ht="15" hidden="false" customHeight="false" outlineLevel="0" collapsed="false">
      <c r="B1141" s="0" t="n">
        <f aca="false">B1140-50</f>
        <v>7100</v>
      </c>
      <c r="C1141" s="15" t="n">
        <f aca="false" t="array" ref="C1141:C1141">MATCH(MIN(ABS('LUT Implementation'!$F$9:$F$136-B1141)),ABS('LUT Implementation'!$F$9:$F$136-B1141),0)</f>
        <v>27</v>
      </c>
      <c r="D1141" s="0" t="n">
        <f aca="false">INDEX('LUT Implementation'!$F$9:$F$136,C1141)-INDEX('LUT Implementation'!$F$9:$F$136,C1141+1)</f>
        <v>197</v>
      </c>
      <c r="E1141" s="0" t="n">
        <f aca="false">INDEX('LUT Implementation'!$C$9:$C$136,'Error plots'!C1141)</f>
        <v>1132</v>
      </c>
      <c r="F1141" s="0" t="n">
        <f aca="false">TRUNC('LUT Implementation'!$C$4*(INDEX('LUT Implementation'!$F$9:$F$136,C1141)-B1141)/D1141,0)</f>
        <v>9</v>
      </c>
      <c r="G1141" s="0" t="n">
        <f aca="false">E1141+F1141</f>
        <v>1141</v>
      </c>
      <c r="H1141" s="34" t="n">
        <f aca="false">Theory!$D$5/(SIN(RADIANS(Theory!$D$7*360*(('LUT Implementation'!$C$3*B1141)/1000000000))))</f>
        <v>1141.44547920587</v>
      </c>
      <c r="I1141" s="43" t="n">
        <f aca="false">ABS(E1141-H1141)</f>
        <v>9.44547920587274</v>
      </c>
      <c r="J1141" s="43" t="n">
        <f aca="false">ABS(G1141-H1141)</f>
        <v>0.445479205872744</v>
      </c>
    </row>
    <row r="1142" customFormat="false" ht="15" hidden="false" customHeight="false" outlineLevel="0" collapsed="false">
      <c r="B1142" s="0" t="n">
        <f aca="false">B1141-50</f>
        <v>7050</v>
      </c>
      <c r="C1142" s="15" t="n">
        <f aca="false" t="array" ref="C1142:C1142">MATCH(MIN(ABS('LUT Implementation'!$F$9:$F$136-B1142)),ABS('LUT Implementation'!$F$9:$F$136-B1142),0)</f>
        <v>28</v>
      </c>
      <c r="D1142" s="0" t="n">
        <f aca="false">INDEX('LUT Implementation'!$F$9:$F$136,C1142)-INDEX('LUT Implementation'!$F$9:$F$136,C1142+1)</f>
        <v>186</v>
      </c>
      <c r="E1142" s="0" t="n">
        <f aca="false">INDEX('LUT Implementation'!$C$9:$C$136,'Error plots'!C1142)</f>
        <v>1164</v>
      </c>
      <c r="F1142" s="0" t="n">
        <f aca="false">TRUNC('LUT Implementation'!$C$4*(INDEX('LUT Implementation'!$F$9:$F$136,C1142)-B1142)/D1142,0)</f>
        <v>-15</v>
      </c>
      <c r="G1142" s="0" t="n">
        <f aca="false">E1142+F1142</f>
        <v>1149</v>
      </c>
      <c r="H1142" s="34" t="n">
        <f aca="false">Theory!$D$5/(SIN(RADIANS(Theory!$D$7*360*(('LUT Implementation'!$C$3*B1142)/1000000000))))</f>
        <v>1149.5371946647</v>
      </c>
      <c r="I1142" s="43" t="n">
        <f aca="false">ABS(E1142-H1142)</f>
        <v>14.4628053352988</v>
      </c>
      <c r="J1142" s="43" t="n">
        <f aca="false">ABS(G1142-H1142)</f>
        <v>0.537194664701246</v>
      </c>
    </row>
    <row r="1143" customFormat="false" ht="15" hidden="false" customHeight="false" outlineLevel="0" collapsed="false">
      <c r="B1143" s="0" t="n">
        <f aca="false">B1142-50</f>
        <v>7000</v>
      </c>
      <c r="C1143" s="15" t="n">
        <f aca="false" t="array" ref="C1143:C1143">MATCH(MIN(ABS('LUT Implementation'!$F$9:$F$136-B1143)),ABS('LUT Implementation'!$F$9:$F$136-B1143),0)</f>
        <v>28</v>
      </c>
      <c r="D1143" s="0" t="n">
        <f aca="false">INDEX('LUT Implementation'!$F$9:$F$136,C1143)-INDEX('LUT Implementation'!$F$9:$F$136,C1143+1)</f>
        <v>186</v>
      </c>
      <c r="E1143" s="0" t="n">
        <f aca="false">INDEX('LUT Implementation'!$C$9:$C$136,'Error plots'!C1143)</f>
        <v>1164</v>
      </c>
      <c r="F1143" s="0" t="n">
        <f aca="false">TRUNC('LUT Implementation'!$C$4*(INDEX('LUT Implementation'!$F$9:$F$136,C1143)-B1143)/D1143,0)</f>
        <v>-6</v>
      </c>
      <c r="G1143" s="0" t="n">
        <f aca="false">E1143+F1143</f>
        <v>1158</v>
      </c>
      <c r="H1143" s="34" t="n">
        <f aca="false">Theory!$D$5/(SIN(RADIANS(Theory!$D$7*360*(('LUT Implementation'!$C$3*B1143)/1000000000))))</f>
        <v>1157.74453200103</v>
      </c>
      <c r="I1143" s="43" t="n">
        <f aca="false">ABS(E1143-H1143)</f>
        <v>6.2554679989662</v>
      </c>
      <c r="J1143" s="43" t="n">
        <f aca="false">ABS(G1143-H1143)</f>
        <v>0.255467998966196</v>
      </c>
    </row>
    <row r="1144" customFormat="false" ht="15" hidden="false" customHeight="false" outlineLevel="0" collapsed="false">
      <c r="B1144" s="0" t="n">
        <f aca="false">B1143-50</f>
        <v>6950</v>
      </c>
      <c r="C1144" s="15" t="n">
        <f aca="false" t="array" ref="C1144:C1144">MATCH(MIN(ABS('LUT Implementation'!$F$9:$F$136-B1144)),ABS('LUT Implementation'!$F$9:$F$136-B1144),0)</f>
        <v>28</v>
      </c>
      <c r="D1144" s="0" t="n">
        <f aca="false">INDEX('LUT Implementation'!$F$9:$F$136,C1144)-INDEX('LUT Implementation'!$F$9:$F$136,C1144+1)</f>
        <v>186</v>
      </c>
      <c r="E1144" s="0" t="n">
        <f aca="false">INDEX('LUT Implementation'!$C$9:$C$136,'Error plots'!C1144)</f>
        <v>1164</v>
      </c>
      <c r="F1144" s="0" t="n">
        <f aca="false">TRUNC('LUT Implementation'!$C$4*(INDEX('LUT Implementation'!$F$9:$F$136,C1144)-B1144)/D1144,0)</f>
        <v>2</v>
      </c>
      <c r="G1144" s="0" t="n">
        <f aca="false">E1144+F1144</f>
        <v>1166</v>
      </c>
      <c r="H1144" s="34" t="n">
        <f aca="false">Theory!$D$5/(SIN(RADIANS(Theory!$D$7*360*(('LUT Implementation'!$C$3*B1144)/1000000000))))</f>
        <v>1166.06998665073</v>
      </c>
      <c r="I1144" s="43" t="n">
        <f aca="false">ABS(E1144-H1144)</f>
        <v>2.06998665073002</v>
      </c>
      <c r="J1144" s="43" t="n">
        <f aca="false">ABS(G1144-H1144)</f>
        <v>0.0699866507300158</v>
      </c>
    </row>
    <row r="1145" customFormat="false" ht="15" hidden="false" customHeight="false" outlineLevel="0" collapsed="false">
      <c r="B1145" s="0" t="n">
        <f aca="false">B1144-50</f>
        <v>6900</v>
      </c>
      <c r="C1145" s="15" t="n">
        <f aca="false" t="array" ref="C1145:C1145">MATCH(MIN(ABS('LUT Implementation'!$F$9:$F$136-B1145)),ABS('LUT Implementation'!$F$9:$F$136-B1145),0)</f>
        <v>28</v>
      </c>
      <c r="D1145" s="0" t="n">
        <f aca="false">INDEX('LUT Implementation'!$F$9:$F$136,C1145)-INDEX('LUT Implementation'!$F$9:$F$136,C1145+1)</f>
        <v>186</v>
      </c>
      <c r="E1145" s="0" t="n">
        <f aca="false">INDEX('LUT Implementation'!$C$9:$C$136,'Error plots'!C1145)</f>
        <v>1164</v>
      </c>
      <c r="F1145" s="0" t="n">
        <f aca="false">TRUNC('LUT Implementation'!$C$4*(INDEX('LUT Implementation'!$F$9:$F$136,C1145)-B1145)/D1145,0)</f>
        <v>10</v>
      </c>
      <c r="G1145" s="0" t="n">
        <f aca="false">E1145+F1145</f>
        <v>1174</v>
      </c>
      <c r="H1145" s="34" t="n">
        <f aca="false">Theory!$D$5/(SIN(RADIANS(Theory!$D$7*360*(('LUT Implementation'!$C$3*B1145)/1000000000))))</f>
        <v>1174.51612638113</v>
      </c>
      <c r="I1145" s="43" t="n">
        <f aca="false">ABS(E1145-H1145)</f>
        <v>10.5161263811267</v>
      </c>
      <c r="J1145" s="43" t="n">
        <f aca="false">ABS(G1145-H1145)</f>
        <v>0.516126381126696</v>
      </c>
    </row>
    <row r="1146" customFormat="false" ht="15" hidden="false" customHeight="false" outlineLevel="0" collapsed="false">
      <c r="B1146" s="0" t="n">
        <f aca="false">B1145-50</f>
        <v>6850</v>
      </c>
      <c r="C1146" s="15" t="n">
        <f aca="false" t="array" ref="C1146:C1146">MATCH(MIN(ABS('LUT Implementation'!$F$9:$F$136-B1146)),ABS('LUT Implementation'!$F$9:$F$136-B1146),0)</f>
        <v>29</v>
      </c>
      <c r="D1146" s="0" t="n">
        <f aca="false">INDEX('LUT Implementation'!$F$9:$F$136,C1146)-INDEX('LUT Implementation'!$F$9:$F$136,C1146+1)</f>
        <v>177</v>
      </c>
      <c r="E1146" s="0" t="n">
        <f aca="false">INDEX('LUT Implementation'!$C$9:$C$136,'Error plots'!C1146)</f>
        <v>1196</v>
      </c>
      <c r="F1146" s="0" t="n">
        <f aca="false">TRUNC('LUT Implementation'!$C$4*(INDEX('LUT Implementation'!$F$9:$F$136,C1146)-B1146)/D1146,0)</f>
        <v>-13</v>
      </c>
      <c r="G1146" s="0" t="n">
        <f aca="false">E1146+F1146</f>
        <v>1183</v>
      </c>
      <c r="H1146" s="34" t="n">
        <f aca="false">Theory!$D$5/(SIN(RADIANS(Theory!$D$7*360*(('LUT Implementation'!$C$3*B1146)/1000000000))))</f>
        <v>1183.08559393087</v>
      </c>
      <c r="I1146" s="43" t="n">
        <f aca="false">ABS(E1146-H1146)</f>
        <v>12.9144060691276</v>
      </c>
      <c r="J1146" s="43" t="n">
        <f aca="false">ABS(G1146-H1146)</f>
        <v>0.0855939308723919</v>
      </c>
    </row>
    <row r="1147" customFormat="false" ht="15" hidden="false" customHeight="false" outlineLevel="0" collapsed="false">
      <c r="B1147" s="0" t="n">
        <f aca="false">B1146-50</f>
        <v>6800</v>
      </c>
      <c r="C1147" s="15" t="n">
        <f aca="false" t="array" ref="C1147:C1147">MATCH(MIN(ABS('LUT Implementation'!$F$9:$F$136-B1147)),ABS('LUT Implementation'!$F$9:$F$136-B1147),0)</f>
        <v>29</v>
      </c>
      <c r="D1147" s="0" t="n">
        <f aca="false">INDEX('LUT Implementation'!$F$9:$F$136,C1147)-INDEX('LUT Implementation'!$F$9:$F$136,C1147+1)</f>
        <v>177</v>
      </c>
      <c r="E1147" s="0" t="n">
        <f aca="false">INDEX('LUT Implementation'!$C$9:$C$136,'Error plots'!C1147)</f>
        <v>1196</v>
      </c>
      <c r="F1147" s="0" t="n">
        <f aca="false">TRUNC('LUT Implementation'!$C$4*(INDEX('LUT Implementation'!$F$9:$F$136,C1147)-B1147)/D1147,0)</f>
        <v>-4</v>
      </c>
      <c r="G1147" s="0" t="n">
        <f aca="false">E1147+F1147</f>
        <v>1192</v>
      </c>
      <c r="H1147" s="34" t="n">
        <f aca="false">Theory!$D$5/(SIN(RADIANS(Theory!$D$7*360*(('LUT Implementation'!$C$3*B1147)/1000000000))))</f>
        <v>1191.78110976622</v>
      </c>
      <c r="I1147" s="43" t="n">
        <f aca="false">ABS(E1147-H1147)</f>
        <v>4.21889023377548</v>
      </c>
      <c r="J1147" s="43" t="n">
        <f aca="false">ABS(G1147-H1147)</f>
        <v>0.218890233775483</v>
      </c>
    </row>
    <row r="1148" customFormat="false" ht="15" hidden="false" customHeight="false" outlineLevel="0" collapsed="false">
      <c r="B1148" s="0" t="n">
        <f aca="false">B1147-50</f>
        <v>6750</v>
      </c>
      <c r="C1148" s="15" t="n">
        <f aca="false" t="array" ref="C1148:C1148">MATCH(MIN(ABS('LUT Implementation'!$F$9:$F$136-B1148)),ABS('LUT Implementation'!$F$9:$F$136-B1148),0)</f>
        <v>29</v>
      </c>
      <c r="D1148" s="0" t="n">
        <f aca="false">INDEX('LUT Implementation'!$F$9:$F$136,C1148)-INDEX('LUT Implementation'!$F$9:$F$136,C1148+1)</f>
        <v>177</v>
      </c>
      <c r="E1148" s="0" t="n">
        <f aca="false">INDEX('LUT Implementation'!$C$9:$C$136,'Error plots'!C1148)</f>
        <v>1196</v>
      </c>
      <c r="F1148" s="0" t="n">
        <f aca="false">TRUNC('LUT Implementation'!$C$4*(INDEX('LUT Implementation'!$F$9:$F$136,C1148)-B1148)/D1148,0)</f>
        <v>4</v>
      </c>
      <c r="G1148" s="0" t="n">
        <f aca="false">E1148+F1148</f>
        <v>1200</v>
      </c>
      <c r="H1148" s="34" t="n">
        <f aca="false">Theory!$D$5/(SIN(RADIANS(Theory!$D$7*360*(('LUT Implementation'!$C$3*B1148)/1000000000))))</f>
        <v>1200.60547495985</v>
      </c>
      <c r="I1148" s="43" t="n">
        <f aca="false">ABS(E1148-H1148)</f>
        <v>4.60547495985179</v>
      </c>
      <c r="J1148" s="43" t="n">
        <f aca="false">ABS(G1148-H1148)</f>
        <v>0.60547495985179</v>
      </c>
    </row>
    <row r="1149" customFormat="false" ht="15" hidden="false" customHeight="false" outlineLevel="0" collapsed="false">
      <c r="B1149" s="0" t="n">
        <f aca="false">B1148-50</f>
        <v>6700</v>
      </c>
      <c r="C1149" s="15" t="n">
        <f aca="false" t="array" ref="C1149:C1149">MATCH(MIN(ABS('LUT Implementation'!$F$9:$F$136-B1149)),ABS('LUT Implementation'!$F$9:$F$136-B1149),0)</f>
        <v>29</v>
      </c>
      <c r="D1149" s="0" t="n">
        <f aca="false">INDEX('LUT Implementation'!$F$9:$F$136,C1149)-INDEX('LUT Implementation'!$F$9:$F$136,C1149+1)</f>
        <v>177</v>
      </c>
      <c r="E1149" s="0" t="n">
        <f aca="false">INDEX('LUT Implementation'!$C$9:$C$136,'Error plots'!C1149)</f>
        <v>1196</v>
      </c>
      <c r="F1149" s="0" t="n">
        <f aca="false">TRUNC('LUT Implementation'!$C$4*(INDEX('LUT Implementation'!$F$9:$F$136,C1149)-B1149)/D1149,0)</f>
        <v>13</v>
      </c>
      <c r="G1149" s="0" t="n">
        <f aca="false">E1149+F1149</f>
        <v>1209</v>
      </c>
      <c r="H1149" s="34" t="n">
        <f aca="false">Theory!$D$5/(SIN(RADIANS(Theory!$D$7*360*(('LUT Implementation'!$C$3*B1149)/1000000000))))</f>
        <v>1209.56157419853</v>
      </c>
      <c r="I1149" s="43" t="n">
        <f aca="false">ABS(E1149-H1149)</f>
        <v>13.5615741985343</v>
      </c>
      <c r="J1149" s="43" t="n">
        <f aca="false">ABS(G1149-H1149)</f>
        <v>0.561574198534345</v>
      </c>
    </row>
    <row r="1150" customFormat="false" ht="15" hidden="false" customHeight="false" outlineLevel="0" collapsed="false">
      <c r="B1150" s="0" t="n">
        <f aca="false">B1149-50</f>
        <v>6650</v>
      </c>
      <c r="C1150" s="15" t="n">
        <f aca="false" t="array" ref="C1150:C1150">MATCH(MIN(ABS('LUT Implementation'!$F$9:$F$136-B1150)),ABS('LUT Implementation'!$F$9:$F$136-B1150),0)</f>
        <v>30</v>
      </c>
      <c r="D1150" s="0" t="n">
        <f aca="false">INDEX('LUT Implementation'!$F$9:$F$136,C1150)-INDEX('LUT Implementation'!$F$9:$F$136,C1150+1)</f>
        <v>167</v>
      </c>
      <c r="E1150" s="0" t="n">
        <f aca="false">INDEX('LUT Implementation'!$C$9:$C$136,'Error plots'!C1150)</f>
        <v>1228</v>
      </c>
      <c r="F1150" s="0" t="n">
        <f aca="false">TRUNC('LUT Implementation'!$C$4*(INDEX('LUT Implementation'!$F$9:$F$136,C1150)-B1150)/D1150,0)</f>
        <v>-9</v>
      </c>
      <c r="G1150" s="0" t="n">
        <f aca="false">E1150+F1150</f>
        <v>1219</v>
      </c>
      <c r="H1150" s="34" t="n">
        <f aca="false">Theory!$D$5/(SIN(RADIANS(Theory!$D$7*360*(('LUT Implementation'!$C$3*B1150)/1000000000))))</f>
        <v>1218.65237892655</v>
      </c>
      <c r="I1150" s="43" t="n">
        <f aca="false">ABS(E1150-H1150)</f>
        <v>9.34762107344795</v>
      </c>
      <c r="J1150" s="43" t="n">
        <f aca="false">ABS(G1150-H1150)</f>
        <v>0.347621073447954</v>
      </c>
    </row>
    <row r="1151" customFormat="false" ht="15" hidden="false" customHeight="false" outlineLevel="0" collapsed="false">
      <c r="B1151" s="0" t="n">
        <f aca="false">B1150-50</f>
        <v>6600</v>
      </c>
      <c r="C1151" s="15" t="n">
        <f aca="false" t="array" ref="C1151:C1151">MATCH(MIN(ABS('LUT Implementation'!$F$9:$F$136-B1151)),ABS('LUT Implementation'!$F$9:$F$136-B1151),0)</f>
        <v>30</v>
      </c>
      <c r="D1151" s="0" t="n">
        <f aca="false">INDEX('LUT Implementation'!$F$9:$F$136,C1151)-INDEX('LUT Implementation'!$F$9:$F$136,C1151+1)</f>
        <v>167</v>
      </c>
      <c r="E1151" s="0" t="n">
        <f aca="false">INDEX('LUT Implementation'!$C$9:$C$136,'Error plots'!C1151)</f>
        <v>1228</v>
      </c>
      <c r="F1151" s="0" t="n">
        <f aca="false">TRUNC('LUT Implementation'!$C$4*(INDEX('LUT Implementation'!$F$9:$F$136,C1151)-B1151)/D1151,0)</f>
        <v>-0</v>
      </c>
      <c r="G1151" s="0" t="n">
        <f aca="false">E1151+F1151</f>
        <v>1228</v>
      </c>
      <c r="H1151" s="34" t="n">
        <f aca="false">Theory!$D$5/(SIN(RADIANS(Theory!$D$7*360*(('LUT Implementation'!$C$3*B1151)/1000000000))))</f>
        <v>1227.88095063195</v>
      </c>
      <c r="I1151" s="43" t="n">
        <f aca="false">ABS(E1151-H1151)</f>
        <v>0.119049368046262</v>
      </c>
      <c r="J1151" s="43" t="n">
        <f aca="false">ABS(G1151-H1151)</f>
        <v>0.119049368046262</v>
      </c>
    </row>
    <row r="1152" customFormat="false" ht="15" hidden="false" customHeight="false" outlineLevel="0" collapsed="false">
      <c r="B1152" s="0" t="n">
        <f aca="false">B1151-50</f>
        <v>6550</v>
      </c>
      <c r="C1152" s="15" t="n">
        <f aca="false" t="array" ref="C1152:C1152">MATCH(MIN(ABS('LUT Implementation'!$F$9:$F$136-B1152)),ABS('LUT Implementation'!$F$9:$F$136-B1152),0)</f>
        <v>30</v>
      </c>
      <c r="D1152" s="0" t="n">
        <f aca="false">INDEX('LUT Implementation'!$F$9:$F$136,C1152)-INDEX('LUT Implementation'!$F$9:$F$136,C1152+1)</f>
        <v>167</v>
      </c>
      <c r="E1152" s="0" t="n">
        <f aca="false">INDEX('LUT Implementation'!$C$9:$C$136,'Error plots'!C1152)</f>
        <v>1228</v>
      </c>
      <c r="F1152" s="0" t="n">
        <f aca="false">TRUNC('LUT Implementation'!$C$4*(INDEX('LUT Implementation'!$F$9:$F$136,C1152)-B1152)/D1152,0)</f>
        <v>9</v>
      </c>
      <c r="G1152" s="0" t="n">
        <f aca="false">E1152+F1152</f>
        <v>1237</v>
      </c>
      <c r="H1152" s="34" t="n">
        <f aca="false">Theory!$D$5/(SIN(RADIANS(Theory!$D$7*360*(('LUT Implementation'!$C$3*B1152)/1000000000))))</f>
        <v>1237.25044428334</v>
      </c>
      <c r="I1152" s="43" t="n">
        <f aca="false">ABS(E1152-H1152)</f>
        <v>9.25044428334172</v>
      </c>
      <c r="J1152" s="43" t="n">
        <f aca="false">ABS(G1152-H1152)</f>
        <v>0.250444283341722</v>
      </c>
    </row>
    <row r="1153" customFormat="false" ht="15" hidden="false" customHeight="false" outlineLevel="0" collapsed="false">
      <c r="B1153" s="0" t="n">
        <f aca="false">B1152-50</f>
        <v>6500</v>
      </c>
      <c r="C1153" s="15" t="n">
        <f aca="false" t="array" ref="C1153:C1153">MATCH(MIN(ABS('LUT Implementation'!$F$9:$F$136-B1153)),ABS('LUT Implementation'!$F$9:$F$136-B1153),0)</f>
        <v>31</v>
      </c>
      <c r="D1153" s="0" t="n">
        <f aca="false">INDEX('LUT Implementation'!$F$9:$F$136,C1153)-INDEX('LUT Implementation'!$F$9:$F$136,C1153+1)</f>
        <v>160</v>
      </c>
      <c r="E1153" s="0" t="n">
        <f aca="false">INDEX('LUT Implementation'!$C$9:$C$136,'Error plots'!C1153)</f>
        <v>1260</v>
      </c>
      <c r="F1153" s="0" t="n">
        <f aca="false">TRUNC('LUT Implementation'!$C$4*(INDEX('LUT Implementation'!$F$9:$F$136,C1153)-B1153)/D1153,0)</f>
        <v>-13</v>
      </c>
      <c r="G1153" s="0" t="n">
        <f aca="false">E1153+F1153</f>
        <v>1247</v>
      </c>
      <c r="H1153" s="34" t="n">
        <f aca="false">Theory!$D$5/(SIN(RADIANS(Theory!$D$7*360*(('LUT Implementation'!$C$3*B1153)/1000000000))))</f>
        <v>1246.76411192528</v>
      </c>
      <c r="I1153" s="43" t="n">
        <f aca="false">ABS(E1153-H1153)</f>
        <v>13.235888074722</v>
      </c>
      <c r="J1153" s="43" t="n">
        <f aca="false">ABS(G1153-H1153)</f>
        <v>0.23588807472197</v>
      </c>
    </row>
    <row r="1154" customFormat="false" ht="15" hidden="false" customHeight="false" outlineLevel="0" collapsed="false">
      <c r="B1154" s="0" t="n">
        <f aca="false">B1153-50</f>
        <v>6450</v>
      </c>
      <c r="C1154" s="15" t="n">
        <f aca="false" t="array" ref="C1154:C1154">MATCH(MIN(ABS('LUT Implementation'!$F$9:$F$136-B1154)),ABS('LUT Implementation'!$F$9:$F$136-B1154),0)</f>
        <v>31</v>
      </c>
      <c r="D1154" s="0" t="n">
        <f aca="false">INDEX('LUT Implementation'!$F$9:$F$136,C1154)-INDEX('LUT Implementation'!$F$9:$F$136,C1154+1)</f>
        <v>160</v>
      </c>
      <c r="E1154" s="0" t="n">
        <f aca="false">INDEX('LUT Implementation'!$C$9:$C$136,'Error plots'!C1154)</f>
        <v>1260</v>
      </c>
      <c r="F1154" s="0" t="n">
        <f aca="false">TRUNC('LUT Implementation'!$C$4*(INDEX('LUT Implementation'!$F$9:$F$136,C1154)-B1154)/D1154,0)</f>
        <v>-3</v>
      </c>
      <c r="G1154" s="0" t="n">
        <f aca="false">E1154+F1154</f>
        <v>1257</v>
      </c>
      <c r="H1154" s="34" t="n">
        <f aca="false">Theory!$D$5/(SIN(RADIANS(Theory!$D$7*360*(('LUT Implementation'!$C$3*B1154)/1000000000))))</f>
        <v>1256.42530644092</v>
      </c>
      <c r="I1154" s="43" t="n">
        <f aca="false">ABS(E1154-H1154)</f>
        <v>3.57469355908211</v>
      </c>
      <c r="J1154" s="43" t="n">
        <f aca="false">ABS(G1154-H1154)</f>
        <v>0.574693559082107</v>
      </c>
    </row>
    <row r="1155" customFormat="false" ht="15" hidden="false" customHeight="false" outlineLevel="0" collapsed="false">
      <c r="B1155" s="0" t="n">
        <f aca="false">B1154-50</f>
        <v>6400</v>
      </c>
      <c r="C1155" s="15" t="n">
        <f aca="false" t="array" ref="C1155:C1155">MATCH(MIN(ABS('LUT Implementation'!$F$9:$F$136-B1155)),ABS('LUT Implementation'!$F$9:$F$136-B1155),0)</f>
        <v>31</v>
      </c>
      <c r="D1155" s="0" t="n">
        <f aca="false">INDEX('LUT Implementation'!$F$9:$F$136,C1155)-INDEX('LUT Implementation'!$F$9:$F$136,C1155+1)</f>
        <v>160</v>
      </c>
      <c r="E1155" s="0" t="n">
        <f aca="false">INDEX('LUT Implementation'!$C$9:$C$136,'Error plots'!C1155)</f>
        <v>1260</v>
      </c>
      <c r="F1155" s="0" t="n">
        <f aca="false">TRUNC('LUT Implementation'!$C$4*(INDEX('LUT Implementation'!$F$9:$F$136,C1155)-B1155)/D1155,0)</f>
        <v>6</v>
      </c>
      <c r="G1155" s="0" t="n">
        <f aca="false">E1155+F1155</f>
        <v>1266</v>
      </c>
      <c r="H1155" s="34" t="n">
        <f aca="false">Theory!$D$5/(SIN(RADIANS(Theory!$D$7*360*(('LUT Implementation'!$C$3*B1155)/1000000000))))</f>
        <v>1266.23748549102</v>
      </c>
      <c r="I1155" s="43" t="n">
        <f aca="false">ABS(E1155-H1155)</f>
        <v>6.23748549101879</v>
      </c>
      <c r="J1155" s="43" t="n">
        <f aca="false">ABS(G1155-H1155)</f>
        <v>0.237485491018788</v>
      </c>
    </row>
    <row r="1156" customFormat="false" ht="15" hidden="false" customHeight="false" outlineLevel="0" collapsed="false">
      <c r="B1156" s="0" t="n">
        <f aca="false">B1155-50</f>
        <v>6350</v>
      </c>
      <c r="C1156" s="15" t="n">
        <f aca="false" t="array" ref="C1156:C1156">MATCH(MIN(ABS('LUT Implementation'!$F$9:$F$136-B1156)),ABS('LUT Implementation'!$F$9:$F$136-B1156),0)</f>
        <v>32</v>
      </c>
      <c r="D1156" s="0" t="n">
        <f aca="false">INDEX('LUT Implementation'!$F$9:$F$136,C1156)-INDEX('LUT Implementation'!$F$9:$F$136,C1156+1)</f>
        <v>151</v>
      </c>
      <c r="E1156" s="0" t="n">
        <f aca="false">INDEX('LUT Implementation'!$C$9:$C$136,'Error plots'!C1156)</f>
        <v>1292</v>
      </c>
      <c r="F1156" s="0" t="n">
        <f aca="false">TRUNC('LUT Implementation'!$C$4*(INDEX('LUT Implementation'!$F$9:$F$136,C1156)-B1156)/D1156,0)</f>
        <v>-16</v>
      </c>
      <c r="G1156" s="0" t="n">
        <f aca="false">E1156+F1156</f>
        <v>1276</v>
      </c>
      <c r="H1156" s="34" t="n">
        <f aca="false">Theory!$D$5/(SIN(RADIANS(Theory!$D$7*360*(('LUT Implementation'!$C$3*B1156)/1000000000))))</f>
        <v>1276.20421563904</v>
      </c>
      <c r="I1156" s="43" t="n">
        <f aca="false">ABS(E1156-H1156)</f>
        <v>15.7957843609586</v>
      </c>
      <c r="J1156" s="43" t="n">
        <f aca="false">ABS(G1156-H1156)</f>
        <v>0.204215639041422</v>
      </c>
    </row>
    <row r="1157" customFormat="false" ht="15" hidden="false" customHeight="false" outlineLevel="0" collapsed="false">
      <c r="B1157" s="0" t="n">
        <f aca="false">B1156-50</f>
        <v>6300</v>
      </c>
      <c r="C1157" s="15" t="n">
        <f aca="false" t="array" ref="C1157:C1157">MATCH(MIN(ABS('LUT Implementation'!$F$9:$F$136-B1157)),ABS('LUT Implementation'!$F$9:$F$136-B1157),0)</f>
        <v>32</v>
      </c>
      <c r="D1157" s="0" t="n">
        <f aca="false">INDEX('LUT Implementation'!$F$9:$F$136,C1157)-INDEX('LUT Implementation'!$F$9:$F$136,C1157+1)</f>
        <v>151</v>
      </c>
      <c r="E1157" s="0" t="n">
        <f aca="false">INDEX('LUT Implementation'!$C$9:$C$136,'Error plots'!C1157)</f>
        <v>1292</v>
      </c>
      <c r="F1157" s="0" t="n">
        <f aca="false">TRUNC('LUT Implementation'!$C$4*(INDEX('LUT Implementation'!$F$9:$F$136,C1157)-B1157)/D1157,0)</f>
        <v>-5</v>
      </c>
      <c r="G1157" s="0" t="n">
        <f aca="false">E1157+F1157</f>
        <v>1287</v>
      </c>
      <c r="H1157" s="34" t="n">
        <f aca="false">Theory!$D$5/(SIN(RADIANS(Theory!$D$7*360*(('LUT Implementation'!$C$3*B1157)/1000000000))))</f>
        <v>1286.32917667269</v>
      </c>
      <c r="I1157" s="43" t="n">
        <f aca="false">ABS(E1157-H1157)</f>
        <v>5.67082332731434</v>
      </c>
      <c r="J1157" s="43" t="n">
        <f aca="false">ABS(G1157-H1157)</f>
        <v>0.670823327314338</v>
      </c>
    </row>
    <row r="1158" customFormat="false" ht="15" hidden="false" customHeight="false" outlineLevel="0" collapsed="false">
      <c r="B1158" s="0" t="n">
        <f aca="false">B1157-50</f>
        <v>6250</v>
      </c>
      <c r="C1158" s="15" t="n">
        <f aca="false" t="array" ref="C1158:C1158">MATCH(MIN(ABS('LUT Implementation'!$F$9:$F$136-B1158)),ABS('LUT Implementation'!$F$9:$F$136-B1158),0)</f>
        <v>32</v>
      </c>
      <c r="D1158" s="0" t="n">
        <f aca="false">INDEX('LUT Implementation'!$F$9:$F$136,C1158)-INDEX('LUT Implementation'!$F$9:$F$136,C1158+1)</f>
        <v>151</v>
      </c>
      <c r="E1158" s="0" t="n">
        <f aca="false">INDEX('LUT Implementation'!$C$9:$C$136,'Error plots'!C1158)</f>
        <v>1292</v>
      </c>
      <c r="F1158" s="0" t="n">
        <f aca="false">TRUNC('LUT Implementation'!$C$4*(INDEX('LUT Implementation'!$F$9:$F$136,C1158)-B1158)/D1158,0)</f>
        <v>4</v>
      </c>
      <c r="G1158" s="0" t="n">
        <f aca="false">E1158+F1158</f>
        <v>1296</v>
      </c>
      <c r="H1158" s="34" t="n">
        <f aca="false">Theory!$D$5/(SIN(RADIANS(Theory!$D$7*360*(('LUT Implementation'!$C$3*B1158)/1000000000))))</f>
        <v>1296.61616613286</v>
      </c>
      <c r="I1158" s="43" t="n">
        <f aca="false">ABS(E1158-H1158)</f>
        <v>4.61616613286174</v>
      </c>
      <c r="J1158" s="43" t="n">
        <f aca="false">ABS(G1158-H1158)</f>
        <v>0.616166132861736</v>
      </c>
    </row>
    <row r="1159" customFormat="false" ht="15" hidden="false" customHeight="false" outlineLevel="0" collapsed="false">
      <c r="B1159" s="0" t="n">
        <f aca="false">B1158-50</f>
        <v>6200</v>
      </c>
      <c r="C1159" s="15" t="n">
        <f aca="false" t="array" ref="C1159:C1159">MATCH(MIN(ABS('LUT Implementation'!$F$9:$F$136-B1159)),ABS('LUT Implementation'!$F$9:$F$136-B1159),0)</f>
        <v>32</v>
      </c>
      <c r="D1159" s="0" t="n">
        <f aca="false">INDEX('LUT Implementation'!$F$9:$F$136,C1159)-INDEX('LUT Implementation'!$F$9:$F$136,C1159+1)</f>
        <v>151</v>
      </c>
      <c r="E1159" s="0" t="n">
        <f aca="false">INDEX('LUT Implementation'!$C$9:$C$136,'Error plots'!C1159)</f>
        <v>1292</v>
      </c>
      <c r="F1159" s="0" t="n">
        <f aca="false">TRUNC('LUT Implementation'!$C$4*(INDEX('LUT Implementation'!$F$9:$F$136,C1159)-B1159)/D1159,0)</f>
        <v>15</v>
      </c>
      <c r="G1159" s="0" t="n">
        <f aca="false">E1159+F1159</f>
        <v>1307</v>
      </c>
      <c r="H1159" s="34" t="n">
        <f aca="false">Theory!$D$5/(SIN(RADIANS(Theory!$D$7*360*(('LUT Implementation'!$C$3*B1159)/1000000000))))</f>
        <v>1307.0691040618</v>
      </c>
      <c r="I1159" s="43" t="n">
        <f aca="false">ABS(E1159-H1159)</f>
        <v>15.0691040618003</v>
      </c>
      <c r="J1159" s="43" t="n">
        <f aca="false">ABS(G1159-H1159)</f>
        <v>0.0691040618003171</v>
      </c>
    </row>
    <row r="1160" customFormat="false" ht="15" hidden="false" customHeight="false" outlineLevel="0" collapsed="false">
      <c r="B1160" s="0" t="n">
        <f aca="false">B1159-50</f>
        <v>6150</v>
      </c>
      <c r="C1160" s="15" t="n">
        <f aca="false" t="array" ref="C1160:C1160">MATCH(MIN(ABS('LUT Implementation'!$F$9:$F$136-B1160)),ABS('LUT Implementation'!$F$9:$F$136-B1160),0)</f>
        <v>33</v>
      </c>
      <c r="D1160" s="0" t="n">
        <f aca="false">INDEX('LUT Implementation'!$F$9:$F$136,C1160)-INDEX('LUT Implementation'!$F$9:$F$136,C1160+1)</f>
        <v>145</v>
      </c>
      <c r="E1160" s="0" t="n">
        <f aca="false">INDEX('LUT Implementation'!$C$9:$C$136,'Error plots'!C1160)</f>
        <v>1324</v>
      </c>
      <c r="F1160" s="0" t="n">
        <f aca="false">TRUNC('LUT Implementation'!$C$4*(INDEX('LUT Implementation'!$F$9:$F$136,C1160)-B1160)/D1160,0)</f>
        <v>-6</v>
      </c>
      <c r="G1160" s="0" t="n">
        <f aca="false">E1160+F1160</f>
        <v>1318</v>
      </c>
      <c r="H1160" s="34" t="n">
        <f aca="false">Theory!$D$5/(SIN(RADIANS(Theory!$D$7*360*(('LUT Implementation'!$C$3*B1160)/1000000000))))</f>
        <v>1317.69203798278</v>
      </c>
      <c r="I1160" s="43" t="n">
        <f aca="false">ABS(E1160-H1160)</f>
        <v>6.30796201721523</v>
      </c>
      <c r="J1160" s="43" t="n">
        <f aca="false">ABS(G1160-H1160)</f>
        <v>0.307962017215232</v>
      </c>
    </row>
    <row r="1161" customFormat="false" ht="15" hidden="false" customHeight="false" outlineLevel="0" collapsed="false">
      <c r="B1161" s="0" t="n">
        <f aca="false">B1160-50</f>
        <v>6100</v>
      </c>
      <c r="C1161" s="15" t="n">
        <f aca="false" t="array" ref="C1161:C1161">MATCH(MIN(ABS('LUT Implementation'!$F$9:$F$136-B1161)),ABS('LUT Implementation'!$F$9:$F$136-B1161),0)</f>
        <v>33</v>
      </c>
      <c r="D1161" s="0" t="n">
        <f aca="false">INDEX('LUT Implementation'!$F$9:$F$136,C1161)-INDEX('LUT Implementation'!$F$9:$F$136,C1161+1)</f>
        <v>145</v>
      </c>
      <c r="E1161" s="0" t="n">
        <f aca="false">INDEX('LUT Implementation'!$C$9:$C$136,'Error plots'!C1161)</f>
        <v>1324</v>
      </c>
      <c r="F1161" s="0" t="n">
        <f aca="false">TRUNC('LUT Implementation'!$C$4*(INDEX('LUT Implementation'!$F$9:$F$136,C1161)-B1161)/D1161,0)</f>
        <v>4</v>
      </c>
      <c r="G1161" s="0" t="n">
        <f aca="false">E1161+F1161</f>
        <v>1328</v>
      </c>
      <c r="H1161" s="34" t="n">
        <f aca="false">Theory!$D$5/(SIN(RADIANS(Theory!$D$7*360*(('LUT Implementation'!$C$3*B1161)/1000000000))))</f>
        <v>1328.48914812478</v>
      </c>
      <c r="I1161" s="43" t="n">
        <f aca="false">ABS(E1161-H1161)</f>
        <v>4.48914812478233</v>
      </c>
      <c r="J1161" s="43" t="n">
        <f aca="false">ABS(G1161-H1161)</f>
        <v>0.489148124782332</v>
      </c>
    </row>
    <row r="1162" customFormat="false" ht="15" hidden="false" customHeight="false" outlineLevel="0" collapsed="false">
      <c r="B1162" s="0" t="n">
        <f aca="false">B1161-50</f>
        <v>6050</v>
      </c>
      <c r="C1162" s="15" t="n">
        <f aca="false" t="array" ref="C1162:C1162">MATCH(MIN(ABS('LUT Implementation'!$F$9:$F$136-B1162)),ABS('LUT Implementation'!$F$9:$F$136-B1162),0)</f>
        <v>33</v>
      </c>
      <c r="D1162" s="0" t="n">
        <f aca="false">INDEX('LUT Implementation'!$F$9:$F$136,C1162)-INDEX('LUT Implementation'!$F$9:$F$136,C1162+1)</f>
        <v>145</v>
      </c>
      <c r="E1162" s="0" t="n">
        <f aca="false">INDEX('LUT Implementation'!$C$9:$C$136,'Error plots'!C1162)</f>
        <v>1324</v>
      </c>
      <c r="F1162" s="0" t="n">
        <f aca="false">TRUNC('LUT Implementation'!$C$4*(INDEX('LUT Implementation'!$F$9:$F$136,C1162)-B1162)/D1162,0)</f>
        <v>15</v>
      </c>
      <c r="G1162" s="0" t="n">
        <f aca="false">E1162+F1162</f>
        <v>1339</v>
      </c>
      <c r="H1162" s="34" t="n">
        <f aca="false">Theory!$D$5/(SIN(RADIANS(Theory!$D$7*360*(('LUT Implementation'!$C$3*B1162)/1000000000))))</f>
        <v>1339.46475290615</v>
      </c>
      <c r="I1162" s="43" t="n">
        <f aca="false">ABS(E1162-H1162)</f>
        <v>15.4647529061497</v>
      </c>
      <c r="J1162" s="43" t="n">
        <f aca="false">ABS(G1162-H1162)</f>
        <v>0.46475290614967</v>
      </c>
    </row>
    <row r="1163" customFormat="false" ht="15" hidden="false" customHeight="false" outlineLevel="0" collapsed="false">
      <c r="B1163" s="0" t="n">
        <f aca="false">B1162-50</f>
        <v>6000</v>
      </c>
      <c r="C1163" s="15" t="n">
        <f aca="false" t="array" ref="C1163:C1163">MATCH(MIN(ABS('LUT Implementation'!$F$9:$F$136-B1163)),ABS('LUT Implementation'!$F$9:$F$136-B1163),0)</f>
        <v>34</v>
      </c>
      <c r="D1163" s="0" t="n">
        <f aca="false">INDEX('LUT Implementation'!$F$9:$F$136,C1163)-INDEX('LUT Implementation'!$F$9:$F$136,C1163+1)</f>
        <v>138</v>
      </c>
      <c r="E1163" s="0" t="n">
        <f aca="false">INDEX('LUT Implementation'!$C$9:$C$136,'Error plots'!C1163)</f>
        <v>1356</v>
      </c>
      <c r="F1163" s="0" t="n">
        <f aca="false">TRUNC('LUT Implementation'!$C$4*(INDEX('LUT Implementation'!$F$9:$F$136,C1163)-B1163)/D1163,0)</f>
        <v>-5</v>
      </c>
      <c r="G1163" s="0" t="n">
        <f aca="false">E1163+F1163</f>
        <v>1351</v>
      </c>
      <c r="H1163" s="34" t="n">
        <f aca="false">Theory!$D$5/(SIN(RADIANS(Theory!$D$7*360*(('LUT Implementation'!$C$3*B1163)/1000000000))))</f>
        <v>1350.62331469253</v>
      </c>
      <c r="I1163" s="43" t="n">
        <f aca="false">ABS(E1163-H1163)</f>
        <v>5.37668530747465</v>
      </c>
      <c r="J1163" s="43" t="n">
        <f aca="false">ABS(G1163-H1163)</f>
        <v>0.376685307474645</v>
      </c>
    </row>
    <row r="1164" customFormat="false" ht="15" hidden="false" customHeight="false" outlineLevel="0" collapsed="false">
      <c r="B1164" s="0" t="n">
        <f aca="false">B1163-50</f>
        <v>5950</v>
      </c>
      <c r="C1164" s="15" t="n">
        <f aca="false" t="array" ref="C1164:C1164">MATCH(MIN(ABS('LUT Implementation'!$F$9:$F$136-B1164)),ABS('LUT Implementation'!$F$9:$F$136-B1164),0)</f>
        <v>34</v>
      </c>
      <c r="D1164" s="0" t="n">
        <f aca="false">INDEX('LUT Implementation'!$F$9:$F$136,C1164)-INDEX('LUT Implementation'!$F$9:$F$136,C1164+1)</f>
        <v>138</v>
      </c>
      <c r="E1164" s="0" t="n">
        <f aca="false">INDEX('LUT Implementation'!$C$9:$C$136,'Error plots'!C1164)</f>
        <v>1356</v>
      </c>
      <c r="F1164" s="0" t="n">
        <f aca="false">TRUNC('LUT Implementation'!$C$4*(INDEX('LUT Implementation'!$F$9:$F$136,C1164)-B1164)/D1164,0)</f>
        <v>6</v>
      </c>
      <c r="G1164" s="0" t="n">
        <f aca="false">E1164+F1164</f>
        <v>1362</v>
      </c>
      <c r="H1164" s="34" t="n">
        <f aca="false">Theory!$D$5/(SIN(RADIANS(Theory!$D$7*360*(('LUT Implementation'!$C$3*B1164)/1000000000))))</f>
        <v>1361.96944584503</v>
      </c>
      <c r="I1164" s="43" t="n">
        <f aca="false">ABS(E1164-H1164)</f>
        <v>5.96944584503422</v>
      </c>
      <c r="J1164" s="43" t="n">
        <f aca="false">ABS(G1164-H1164)</f>
        <v>0.0305541549657846</v>
      </c>
    </row>
    <row r="1165" customFormat="false" ht="15" hidden="false" customHeight="false" outlineLevel="0" collapsed="false">
      <c r="B1165" s="0" t="n">
        <f aca="false">B1164-50</f>
        <v>5900</v>
      </c>
      <c r="C1165" s="15" t="n">
        <f aca="false" t="array" ref="C1165:C1165">MATCH(MIN(ABS('LUT Implementation'!$F$9:$F$136-B1165)),ABS('LUT Implementation'!$F$9:$F$136-B1165),0)</f>
        <v>35</v>
      </c>
      <c r="D1165" s="0" t="n">
        <f aca="false">INDEX('LUT Implementation'!$F$9:$F$136,C1165)-INDEX('LUT Implementation'!$F$9:$F$136,C1165+1)</f>
        <v>131</v>
      </c>
      <c r="E1165" s="0" t="n">
        <f aca="false">INDEX('LUT Implementation'!$C$9:$C$136,'Error plots'!C1165)</f>
        <v>1388</v>
      </c>
      <c r="F1165" s="0" t="n">
        <f aca="false">TRUNC('LUT Implementation'!$C$4*(INDEX('LUT Implementation'!$F$9:$F$136,C1165)-B1165)/D1165,0)</f>
        <v>-15</v>
      </c>
      <c r="G1165" s="0" t="n">
        <f aca="false">E1165+F1165</f>
        <v>1373</v>
      </c>
      <c r="H1165" s="34" t="n">
        <f aca="false">Theory!$D$5/(SIN(RADIANS(Theory!$D$7*360*(('LUT Implementation'!$C$3*B1165)/1000000000))))</f>
        <v>1373.50791507603</v>
      </c>
      <c r="I1165" s="43" t="n">
        <f aca="false">ABS(E1165-H1165)</f>
        <v>14.4920849239707</v>
      </c>
      <c r="J1165" s="43" t="n">
        <f aca="false">ABS(G1165-H1165)</f>
        <v>0.507915076029349</v>
      </c>
    </row>
    <row r="1166" customFormat="false" ht="15" hidden="false" customHeight="false" outlineLevel="0" collapsed="false">
      <c r="B1166" s="0" t="n">
        <f aca="false">B1165-50</f>
        <v>5850</v>
      </c>
      <c r="C1166" s="15" t="n">
        <f aca="false" t="array" ref="C1166:C1166">MATCH(MIN(ABS('LUT Implementation'!$F$9:$F$136-B1166)),ABS('LUT Implementation'!$F$9:$F$136-B1166),0)</f>
        <v>35</v>
      </c>
      <c r="D1166" s="0" t="n">
        <f aca="false">INDEX('LUT Implementation'!$F$9:$F$136,C1166)-INDEX('LUT Implementation'!$F$9:$F$136,C1166+1)</f>
        <v>131</v>
      </c>
      <c r="E1166" s="0" t="n">
        <f aca="false">INDEX('LUT Implementation'!$C$9:$C$136,'Error plots'!C1166)</f>
        <v>1388</v>
      </c>
      <c r="F1166" s="0" t="n">
        <f aca="false">TRUNC('LUT Implementation'!$C$4*(INDEX('LUT Implementation'!$F$9:$F$136,C1166)-B1166)/D1166,0)</f>
        <v>-2</v>
      </c>
      <c r="G1166" s="0" t="n">
        <f aca="false">E1166+F1166</f>
        <v>1386</v>
      </c>
      <c r="H1166" s="34" t="n">
        <f aca="false">Theory!$D$5/(SIN(RADIANS(Theory!$D$7*360*(('LUT Implementation'!$C$3*B1166)/1000000000))))</f>
        <v>1385.24365413077</v>
      </c>
      <c r="I1166" s="43" t="n">
        <f aca="false">ABS(E1166-H1166)</f>
        <v>2.75634586923229</v>
      </c>
      <c r="J1166" s="43" t="n">
        <f aca="false">ABS(G1166-H1166)</f>
        <v>0.756345869232291</v>
      </c>
    </row>
    <row r="1167" customFormat="false" ht="15" hidden="false" customHeight="false" outlineLevel="0" collapsed="false">
      <c r="B1167" s="0" t="n">
        <f aca="false">B1166-50</f>
        <v>5800</v>
      </c>
      <c r="C1167" s="15" t="n">
        <f aca="false" t="array" ref="C1167:C1167">MATCH(MIN(ABS('LUT Implementation'!$F$9:$F$136-B1167)),ABS('LUT Implementation'!$F$9:$F$136-B1167),0)</f>
        <v>35</v>
      </c>
      <c r="D1167" s="0" t="n">
        <f aca="false">INDEX('LUT Implementation'!$F$9:$F$136,C1167)-INDEX('LUT Implementation'!$F$9:$F$136,C1167+1)</f>
        <v>131</v>
      </c>
      <c r="E1167" s="0" t="n">
        <f aca="false">INDEX('LUT Implementation'!$C$9:$C$136,'Error plots'!C1167)</f>
        <v>1388</v>
      </c>
      <c r="F1167" s="0" t="n">
        <f aca="false">TRUNC('LUT Implementation'!$C$4*(INDEX('LUT Implementation'!$F$9:$F$136,C1167)-B1167)/D1167,0)</f>
        <v>9</v>
      </c>
      <c r="G1167" s="0" t="n">
        <f aca="false">E1167+F1167</f>
        <v>1397</v>
      </c>
      <c r="H1167" s="34" t="n">
        <f aca="false">Theory!$D$5/(SIN(RADIANS(Theory!$D$7*360*(('LUT Implementation'!$C$3*B1167)/1000000000))))</f>
        <v>1397.18176481469</v>
      </c>
      <c r="I1167" s="43" t="n">
        <f aca="false">ABS(E1167-H1167)</f>
        <v>9.18176481468868</v>
      </c>
      <c r="J1167" s="43" t="n">
        <f aca="false">ABS(G1167-H1167)</f>
        <v>0.181764814688677</v>
      </c>
    </row>
    <row r="1168" customFormat="false" ht="15" hidden="false" customHeight="false" outlineLevel="0" collapsed="false">
      <c r="B1168" s="0" t="n">
        <f aca="false">B1167-50</f>
        <v>5750</v>
      </c>
      <c r="C1168" s="15" t="n">
        <f aca="false" t="array" ref="C1168:C1168">MATCH(MIN(ABS('LUT Implementation'!$F$9:$F$136-B1168)),ABS('LUT Implementation'!$F$9:$F$136-B1168),0)</f>
        <v>36</v>
      </c>
      <c r="D1168" s="0" t="n">
        <f aca="false">INDEX('LUT Implementation'!$F$9:$F$136,C1168)-INDEX('LUT Implementation'!$F$9:$F$136,C1168+1)</f>
        <v>126</v>
      </c>
      <c r="E1168" s="0" t="n">
        <f aca="false">INDEX('LUT Implementation'!$C$9:$C$136,'Error plots'!C1168)</f>
        <v>1420</v>
      </c>
      <c r="F1168" s="0" t="n">
        <f aca="false">TRUNC('LUT Implementation'!$C$4*(INDEX('LUT Implementation'!$F$9:$F$136,C1168)-B1168)/D1168,0)</f>
        <v>-10</v>
      </c>
      <c r="G1168" s="0" t="n">
        <f aca="false">E1168+F1168</f>
        <v>1410</v>
      </c>
      <c r="H1168" s="34" t="n">
        <f aca="false">Theory!$D$5/(SIN(RADIANS(Theory!$D$7*360*(('LUT Implementation'!$C$3*B1168)/1000000000))))</f>
        <v>1409.32752638734</v>
      </c>
      <c r="I1168" s="43" t="n">
        <f aca="false">ABS(E1168-H1168)</f>
        <v>10.6724736126614</v>
      </c>
      <c r="J1168" s="43" t="n">
        <f aca="false">ABS(G1168-H1168)</f>
        <v>0.672473612661406</v>
      </c>
    </row>
    <row r="1169" customFormat="false" ht="15" hidden="false" customHeight="false" outlineLevel="0" collapsed="false">
      <c r="B1169" s="0" t="n">
        <f aca="false">B1168-50</f>
        <v>5700</v>
      </c>
      <c r="C1169" s="15" t="n">
        <f aca="false" t="array" ref="C1169:C1169">MATCH(MIN(ABS('LUT Implementation'!$F$9:$F$136-B1169)),ABS('LUT Implementation'!$F$9:$F$136-B1169),0)</f>
        <v>36</v>
      </c>
      <c r="D1169" s="0" t="n">
        <f aca="false">INDEX('LUT Implementation'!$F$9:$F$136,C1169)-INDEX('LUT Implementation'!$F$9:$F$136,C1169+1)</f>
        <v>126</v>
      </c>
      <c r="E1169" s="0" t="n">
        <f aca="false">INDEX('LUT Implementation'!$C$9:$C$136,'Error plots'!C1169)</f>
        <v>1420</v>
      </c>
      <c r="F1169" s="0" t="n">
        <f aca="false">TRUNC('LUT Implementation'!$C$4*(INDEX('LUT Implementation'!$F$9:$F$136,C1169)-B1169)/D1169,0)</f>
        <v>1</v>
      </c>
      <c r="G1169" s="0" t="n">
        <f aca="false">E1169+F1169</f>
        <v>1421</v>
      </c>
      <c r="H1169" s="34" t="n">
        <f aca="false">Theory!$D$5/(SIN(RADIANS(Theory!$D$7*360*(('LUT Implementation'!$C$3*B1169)/1000000000))))</f>
        <v>1421.68640334544</v>
      </c>
      <c r="I1169" s="43" t="n">
        <f aca="false">ABS(E1169-H1169)</f>
        <v>1.68640334544352</v>
      </c>
      <c r="J1169" s="43" t="n">
        <f aca="false">ABS(G1169-H1169)</f>
        <v>0.686403345443523</v>
      </c>
    </row>
    <row r="1170" customFormat="false" ht="15" hidden="false" customHeight="false" outlineLevel="0" collapsed="false">
      <c r="B1170" s="0" t="n">
        <f aca="false">B1169-50</f>
        <v>5650</v>
      </c>
      <c r="C1170" s="15" t="n">
        <f aca="false" t="array" ref="C1170:C1170">MATCH(MIN(ABS('LUT Implementation'!$F$9:$F$136-B1170)),ABS('LUT Implementation'!$F$9:$F$136-B1170),0)</f>
        <v>36</v>
      </c>
      <c r="D1170" s="0" t="n">
        <f aca="false">INDEX('LUT Implementation'!$F$9:$F$136,C1170)-INDEX('LUT Implementation'!$F$9:$F$136,C1170+1)</f>
        <v>126</v>
      </c>
      <c r="E1170" s="0" t="n">
        <f aca="false">INDEX('LUT Implementation'!$C$9:$C$136,'Error plots'!C1170)</f>
        <v>1420</v>
      </c>
      <c r="F1170" s="0" t="n">
        <f aca="false">TRUNC('LUT Implementation'!$C$4*(INDEX('LUT Implementation'!$F$9:$F$136,C1170)-B1170)/D1170,0)</f>
        <v>14</v>
      </c>
      <c r="G1170" s="0" t="n">
        <f aca="false">E1170+F1170</f>
        <v>1434</v>
      </c>
      <c r="H1170" s="34" t="n">
        <f aca="false">Theory!$D$5/(SIN(RADIANS(Theory!$D$7*360*(('LUT Implementation'!$C$3*B1170)/1000000000))))</f>
        <v>1434.26405361924</v>
      </c>
      <c r="I1170" s="43" t="n">
        <f aca="false">ABS(E1170-H1170)</f>
        <v>14.2640536192448</v>
      </c>
      <c r="J1170" s="43" t="n">
        <f aca="false">ABS(G1170-H1170)</f>
        <v>0.264053619244805</v>
      </c>
    </row>
    <row r="1171" customFormat="false" ht="15" hidden="false" customHeight="false" outlineLevel="0" collapsed="false">
      <c r="B1171" s="0" t="n">
        <f aca="false">B1170-50</f>
        <v>5600</v>
      </c>
      <c r="C1171" s="15" t="n">
        <f aca="false" t="array" ref="C1171:C1171">MATCH(MIN(ABS('LUT Implementation'!$F$9:$F$136-B1171)),ABS('LUT Implementation'!$F$9:$F$136-B1171),0)</f>
        <v>37</v>
      </c>
      <c r="D1171" s="0" t="n">
        <f aca="false">INDEX('LUT Implementation'!$F$9:$F$136,C1171)-INDEX('LUT Implementation'!$F$9:$F$136,C1171+1)</f>
        <v>120</v>
      </c>
      <c r="E1171" s="0" t="n">
        <f aca="false">INDEX('LUT Implementation'!$C$9:$C$136,'Error plots'!C1171)</f>
        <v>1452</v>
      </c>
      <c r="F1171" s="0" t="n">
        <f aca="false">TRUNC('LUT Implementation'!$C$4*(INDEX('LUT Implementation'!$F$9:$F$136,C1171)-B1171)/D1171,0)</f>
        <v>-5</v>
      </c>
      <c r="G1171" s="0" t="n">
        <f aca="false">E1171+F1171</f>
        <v>1447</v>
      </c>
      <c r="H1171" s="34" t="n">
        <f aca="false">Theory!$D$5/(SIN(RADIANS(Theory!$D$7*360*(('LUT Implementation'!$C$3*B1171)/1000000000))))</f>
        <v>1447.06633720792</v>
      </c>
      <c r="I1171" s="43" t="n">
        <f aca="false">ABS(E1171-H1171)</f>
        <v>4.93366279207612</v>
      </c>
      <c r="J1171" s="43" t="n">
        <f aca="false">ABS(G1171-H1171)</f>
        <v>0.0663372079238798</v>
      </c>
    </row>
    <row r="1172" customFormat="false" ht="15" hidden="false" customHeight="false" outlineLevel="0" collapsed="false">
      <c r="B1172" s="0" t="n">
        <f aca="false">B1171-50</f>
        <v>5550</v>
      </c>
      <c r="C1172" s="15" t="n">
        <f aca="false" t="array" ref="C1172:C1172">MATCH(MIN(ABS('LUT Implementation'!$F$9:$F$136-B1172)),ABS('LUT Implementation'!$F$9:$F$136-B1172),0)</f>
        <v>37</v>
      </c>
      <c r="D1172" s="0" t="n">
        <f aca="false">INDEX('LUT Implementation'!$F$9:$F$136,C1172)-INDEX('LUT Implementation'!$F$9:$F$136,C1172+1)</f>
        <v>120</v>
      </c>
      <c r="E1172" s="0" t="n">
        <f aca="false">INDEX('LUT Implementation'!$C$9:$C$136,'Error plots'!C1172)</f>
        <v>1452</v>
      </c>
      <c r="F1172" s="0" t="n">
        <f aca="false">TRUNC('LUT Implementation'!$C$4*(INDEX('LUT Implementation'!$F$9:$F$136,C1172)-B1172)/D1172,0)</f>
        <v>8</v>
      </c>
      <c r="G1172" s="0" t="n">
        <f aca="false">E1172+F1172</f>
        <v>1460</v>
      </c>
      <c r="H1172" s="34" t="n">
        <f aca="false">Theory!$D$5/(SIN(RADIANS(Theory!$D$7*360*(('LUT Implementation'!$C$3*B1172)/1000000000))))</f>
        <v>1460.09932528181</v>
      </c>
      <c r="I1172" s="43" t="n">
        <f aca="false">ABS(E1172-H1172)</f>
        <v>8.09932528180707</v>
      </c>
      <c r="J1172" s="43" t="n">
        <f aca="false">ABS(G1172-H1172)</f>
        <v>0.0993252818070687</v>
      </c>
    </row>
    <row r="1173" customFormat="false" ht="15" hidden="false" customHeight="false" outlineLevel="0" collapsed="false">
      <c r="B1173" s="0" t="n">
        <f aca="false">B1172-50</f>
        <v>5500</v>
      </c>
      <c r="C1173" s="15" t="n">
        <f aca="false" t="array" ref="C1173:C1173">MATCH(MIN(ABS('LUT Implementation'!$F$9:$F$136-B1173)),ABS('LUT Implementation'!$F$9:$F$136-B1173),0)</f>
        <v>38</v>
      </c>
      <c r="D1173" s="0" t="n">
        <f aca="false">INDEX('LUT Implementation'!$F$9:$F$136,C1173)-INDEX('LUT Implementation'!$F$9:$F$136,C1173+1)</f>
        <v>116</v>
      </c>
      <c r="E1173" s="0" t="n">
        <f aca="false">INDEX('LUT Implementation'!$C$9:$C$136,'Error plots'!C1173)</f>
        <v>1484</v>
      </c>
      <c r="F1173" s="0" t="n">
        <f aca="false">TRUNC('LUT Implementation'!$C$4*(INDEX('LUT Implementation'!$F$9:$F$136,C1173)-B1173)/D1173,0)</f>
        <v>-10</v>
      </c>
      <c r="G1173" s="0" t="n">
        <f aca="false">E1173+F1173</f>
        <v>1474</v>
      </c>
      <c r="H1173" s="34" t="n">
        <f aca="false">Theory!$D$5/(SIN(RADIANS(Theory!$D$7*360*(('LUT Implementation'!$C$3*B1173)/1000000000))))</f>
        <v>1473.36930978105</v>
      </c>
      <c r="I1173" s="43" t="n">
        <f aca="false">ABS(E1173-H1173)</f>
        <v>10.6306902189458</v>
      </c>
      <c r="J1173" s="43" t="n">
        <f aca="false">ABS(G1173-H1173)</f>
        <v>0.630690218945801</v>
      </c>
    </row>
    <row r="1174" customFormat="false" ht="15" hidden="false" customHeight="false" outlineLevel="0" collapsed="false">
      <c r="B1174" s="0" t="n">
        <f aca="false">B1173-50</f>
        <v>5450</v>
      </c>
      <c r="C1174" s="15" t="n">
        <f aca="false" t="array" ref="C1174:C1174">MATCH(MIN(ABS('LUT Implementation'!$F$9:$F$136-B1174)),ABS('LUT Implementation'!$F$9:$F$136-B1174),0)</f>
        <v>38</v>
      </c>
      <c r="D1174" s="0" t="n">
        <f aca="false">INDEX('LUT Implementation'!$F$9:$F$136,C1174)-INDEX('LUT Implementation'!$F$9:$F$136,C1174+1)</f>
        <v>116</v>
      </c>
      <c r="E1174" s="0" t="n">
        <f aca="false">INDEX('LUT Implementation'!$C$9:$C$136,'Error plots'!C1174)</f>
        <v>1484</v>
      </c>
      <c r="F1174" s="0" t="n">
        <f aca="false">TRUNC('LUT Implementation'!$C$4*(INDEX('LUT Implementation'!$F$9:$F$136,C1174)-B1174)/D1174,0)</f>
        <v>3</v>
      </c>
      <c r="G1174" s="0" t="n">
        <f aca="false">E1174+F1174</f>
        <v>1487</v>
      </c>
      <c r="H1174" s="34" t="n">
        <f aca="false">Theory!$D$5/(SIN(RADIANS(Theory!$D$7*360*(('LUT Implementation'!$C$3*B1174)/1000000000))))</f>
        <v>1486.88281354271</v>
      </c>
      <c r="I1174" s="43" t="n">
        <f aca="false">ABS(E1174-H1174)</f>
        <v>2.88281354271453</v>
      </c>
      <c r="J1174" s="43" t="n">
        <f aca="false">ABS(G1174-H1174)</f>
        <v>0.11718645728547</v>
      </c>
    </row>
    <row r="1175" customFormat="false" ht="15" hidden="false" customHeight="false" outlineLevel="0" collapsed="false">
      <c r="B1175" s="0" t="n">
        <f aca="false">B1174-50</f>
        <v>5400</v>
      </c>
      <c r="C1175" s="15" t="n">
        <f aca="false" t="array" ref="C1175:C1175">MATCH(MIN(ABS('LUT Implementation'!$F$9:$F$136-B1175)),ABS('LUT Implementation'!$F$9:$F$136-B1175),0)</f>
        <v>39</v>
      </c>
      <c r="D1175" s="0" t="n">
        <f aca="false">INDEX('LUT Implementation'!$F$9:$F$136,C1175)-INDEX('LUT Implementation'!$F$9:$F$136,C1175+1)</f>
        <v>110</v>
      </c>
      <c r="E1175" s="0" t="n">
        <f aca="false">INDEX('LUT Implementation'!$C$9:$C$136,'Error plots'!C1175)</f>
        <v>1516</v>
      </c>
      <c r="F1175" s="0" t="n">
        <f aca="false">TRUNC('LUT Implementation'!$C$4*(INDEX('LUT Implementation'!$F$9:$F$136,C1175)-B1175)/D1175,0)</f>
        <v>-16</v>
      </c>
      <c r="G1175" s="0" t="n">
        <f aca="false">E1175+F1175</f>
        <v>1500</v>
      </c>
      <c r="H1175" s="34" t="n">
        <f aca="false">Theory!$D$5/(SIN(RADIANS(Theory!$D$7*360*(('LUT Implementation'!$C$3*B1175)/1000000000))))</f>
        <v>1500.6466009904</v>
      </c>
      <c r="I1175" s="43" t="n">
        <f aca="false">ABS(E1175-H1175)</f>
        <v>15.3533990096028</v>
      </c>
      <c r="J1175" s="43" t="n">
        <f aca="false">ABS(G1175-H1175)</f>
        <v>0.646600990397246</v>
      </c>
    </row>
    <row r="1176" customFormat="false" ht="15" hidden="false" customHeight="false" outlineLevel="0" collapsed="false">
      <c r="B1176" s="0" t="n">
        <f aca="false">B1175-50</f>
        <v>5350</v>
      </c>
      <c r="C1176" s="15" t="n">
        <f aca="false" t="array" ref="C1176:C1176">MATCH(MIN(ABS('LUT Implementation'!$F$9:$F$136-B1176)),ABS('LUT Implementation'!$F$9:$F$136-B1176),0)</f>
        <v>39</v>
      </c>
      <c r="D1176" s="0" t="n">
        <f aca="false">INDEX('LUT Implementation'!$F$9:$F$136,C1176)-INDEX('LUT Implementation'!$F$9:$F$136,C1176+1)</f>
        <v>110</v>
      </c>
      <c r="E1176" s="0" t="n">
        <f aca="false">INDEX('LUT Implementation'!$C$9:$C$136,'Error plots'!C1176)</f>
        <v>1516</v>
      </c>
      <c r="F1176" s="0" t="n">
        <f aca="false">TRUNC('LUT Implementation'!$C$4*(INDEX('LUT Implementation'!$F$9:$F$136,C1176)-B1176)/D1176,0)</f>
        <v>-1</v>
      </c>
      <c r="G1176" s="0" t="n">
        <f aca="false">E1176+F1176</f>
        <v>1515</v>
      </c>
      <c r="H1176" s="34" t="n">
        <f aca="false">Theory!$D$5/(SIN(RADIANS(Theory!$D$7*360*(('LUT Implementation'!$C$3*B1176)/1000000000))))</f>
        <v>1514.66768942336</v>
      </c>
      <c r="I1176" s="43" t="n">
        <f aca="false">ABS(E1176-H1176)</f>
        <v>1.33231057663511</v>
      </c>
      <c r="J1176" s="43" t="n">
        <f aca="false">ABS(G1176-H1176)</f>
        <v>0.332310576635109</v>
      </c>
    </row>
    <row r="1177" customFormat="false" ht="15" hidden="false" customHeight="false" outlineLevel="0" collapsed="false">
      <c r="B1177" s="0" t="n">
        <f aca="false">B1176-50</f>
        <v>5300</v>
      </c>
      <c r="C1177" s="15" t="n">
        <f aca="false" t="array" ref="C1177:C1177">MATCH(MIN(ABS('LUT Implementation'!$F$9:$F$136-B1177)),ABS('LUT Implementation'!$F$9:$F$136-B1177),0)</f>
        <v>39</v>
      </c>
      <c r="D1177" s="0" t="n">
        <f aca="false">INDEX('LUT Implementation'!$F$9:$F$136,C1177)-INDEX('LUT Implementation'!$F$9:$F$136,C1177+1)</f>
        <v>110</v>
      </c>
      <c r="E1177" s="0" t="n">
        <f aca="false">INDEX('LUT Implementation'!$C$9:$C$136,'Error plots'!C1177)</f>
        <v>1516</v>
      </c>
      <c r="F1177" s="0" t="n">
        <f aca="false">TRUNC('LUT Implementation'!$C$4*(INDEX('LUT Implementation'!$F$9:$F$136,C1177)-B1177)/D1177,0)</f>
        <v>13</v>
      </c>
      <c r="G1177" s="0" t="n">
        <f aca="false">E1177+F1177</f>
        <v>1529</v>
      </c>
      <c r="H1177" s="34" t="n">
        <f aca="false">Theory!$D$5/(SIN(RADIANS(Theory!$D$7*360*(('LUT Implementation'!$C$3*B1177)/1000000000))))</f>
        <v>1528.95336094463</v>
      </c>
      <c r="I1177" s="43" t="n">
        <f aca="false">ABS(E1177-H1177)</f>
        <v>12.9533609446285</v>
      </c>
      <c r="J1177" s="43" t="n">
        <f aca="false">ABS(G1177-H1177)</f>
        <v>0.0466390553715428</v>
      </c>
    </row>
    <row r="1178" customFormat="false" ht="15" hidden="false" customHeight="false" outlineLevel="0" collapsed="false">
      <c r="B1178" s="0" t="n">
        <f aca="false">B1177-50</f>
        <v>5250</v>
      </c>
      <c r="C1178" s="15" t="n">
        <f aca="false" t="array" ref="C1178:C1178">MATCH(MIN(ABS('LUT Implementation'!$F$9:$F$136-B1178)),ABS('LUT Implementation'!$F$9:$F$136-B1178),0)</f>
        <v>40</v>
      </c>
      <c r="D1178" s="0" t="n">
        <f aca="false">INDEX('LUT Implementation'!$F$9:$F$136,C1178)-INDEX('LUT Implementation'!$F$9:$F$136,C1178+1)</f>
        <v>106</v>
      </c>
      <c r="E1178" s="0" t="n">
        <f aca="false">INDEX('LUT Implementation'!$C$9:$C$136,'Error plots'!C1178)</f>
        <v>1548</v>
      </c>
      <c r="F1178" s="0" t="n">
        <f aca="false">TRUNC('LUT Implementation'!$C$4*(INDEX('LUT Implementation'!$F$9:$F$136,C1178)-B1178)/D1178,0)</f>
        <v>-4</v>
      </c>
      <c r="G1178" s="0" t="n">
        <f aca="false">E1178+F1178</f>
        <v>1544</v>
      </c>
      <c r="H1178" s="34" t="n">
        <f aca="false">Theory!$D$5/(SIN(RADIANS(Theory!$D$7*360*(('LUT Implementation'!$C$3*B1178)/1000000000))))</f>
        <v>1543.51117507065</v>
      </c>
      <c r="I1178" s="43" t="n">
        <f aca="false">ABS(E1178-H1178)</f>
        <v>4.48882492935036</v>
      </c>
      <c r="J1178" s="43" t="n">
        <f aca="false">ABS(G1178-H1178)</f>
        <v>0.488824929350358</v>
      </c>
    </row>
    <row r="1179" customFormat="false" ht="15" hidden="false" customHeight="false" outlineLevel="0" collapsed="false">
      <c r="B1179" s="0" t="n">
        <f aca="false">B1178-50</f>
        <v>5200</v>
      </c>
      <c r="C1179" s="15" t="n">
        <f aca="false" t="array" ref="C1179:C1179">MATCH(MIN(ABS('LUT Implementation'!$F$9:$F$136-B1179)),ABS('LUT Implementation'!$F$9:$F$136-B1179),0)</f>
        <v>40</v>
      </c>
      <c r="D1179" s="0" t="n">
        <f aca="false">INDEX('LUT Implementation'!$F$9:$F$136,C1179)-INDEX('LUT Implementation'!$F$9:$F$136,C1179+1)</f>
        <v>106</v>
      </c>
      <c r="E1179" s="0" t="n">
        <f aca="false">INDEX('LUT Implementation'!$C$9:$C$136,'Error plots'!C1179)</f>
        <v>1548</v>
      </c>
      <c r="F1179" s="0" t="n">
        <f aca="false">TRUNC('LUT Implementation'!$C$4*(INDEX('LUT Implementation'!$F$9:$F$136,C1179)-B1179)/D1179,0)</f>
        <v>10</v>
      </c>
      <c r="G1179" s="0" t="n">
        <f aca="false">E1179+F1179</f>
        <v>1558</v>
      </c>
      <c r="H1179" s="34" t="n">
        <f aca="false">Theory!$D$5/(SIN(RADIANS(Theory!$D$7*360*(('LUT Implementation'!$C$3*B1179)/1000000000))))</f>
        <v>1558.34898206853</v>
      </c>
      <c r="I1179" s="43" t="n">
        <f aca="false">ABS(E1179-H1179)</f>
        <v>10.3489820685272</v>
      </c>
      <c r="J1179" s="43" t="n">
        <f aca="false">ABS(G1179-H1179)</f>
        <v>0.348982068527221</v>
      </c>
    </row>
    <row r="1180" customFormat="false" ht="15" hidden="false" customHeight="false" outlineLevel="0" collapsed="false">
      <c r="B1180" s="0" t="n">
        <f aca="false">B1179-50</f>
        <v>5150</v>
      </c>
      <c r="C1180" s="15" t="n">
        <f aca="false" t="array" ref="C1180:C1180">MATCH(MIN(ABS('LUT Implementation'!$F$9:$F$136-B1180)),ABS('LUT Implementation'!$F$9:$F$136-B1180),0)</f>
        <v>41</v>
      </c>
      <c r="D1180" s="0" t="n">
        <f aca="false">INDEX('LUT Implementation'!$F$9:$F$136,C1180)-INDEX('LUT Implementation'!$F$9:$F$136,C1180+1)</f>
        <v>102</v>
      </c>
      <c r="E1180" s="0" t="n">
        <f aca="false">INDEX('LUT Implementation'!$C$9:$C$136,'Error plots'!C1180)</f>
        <v>1580</v>
      </c>
      <c r="F1180" s="0" t="n">
        <f aca="false">TRUNC('LUT Implementation'!$C$4*(INDEX('LUT Implementation'!$F$9:$F$136,C1180)-B1180)/D1180,0)</f>
        <v>-6</v>
      </c>
      <c r="G1180" s="0" t="n">
        <f aca="false">E1180+F1180</f>
        <v>1574</v>
      </c>
      <c r="H1180" s="34" t="n">
        <f aca="false">Theory!$D$5/(SIN(RADIANS(Theory!$D$7*360*(('LUT Implementation'!$C$3*B1180)/1000000000))))</f>
        <v>1573.4749370701</v>
      </c>
      <c r="I1180" s="43" t="n">
        <f aca="false">ABS(E1180-H1180)</f>
        <v>6.52506292989551</v>
      </c>
      <c r="J1180" s="43" t="n">
        <f aca="false">ABS(G1180-H1180)</f>
        <v>0.525062929895512</v>
      </c>
    </row>
    <row r="1181" customFormat="false" ht="15" hidden="false" customHeight="false" outlineLevel="0" collapsed="false">
      <c r="B1181" s="0" t="n">
        <f aca="false">B1180-50</f>
        <v>5100</v>
      </c>
      <c r="C1181" s="15" t="n">
        <f aca="false" t="array" ref="C1181:C1181">MATCH(MIN(ABS('LUT Implementation'!$F$9:$F$136-B1181)),ABS('LUT Implementation'!$F$9:$F$136-B1181),0)</f>
        <v>41</v>
      </c>
      <c r="D1181" s="0" t="n">
        <f aca="false">INDEX('LUT Implementation'!$F$9:$F$136,C1181)-INDEX('LUT Implementation'!$F$9:$F$136,C1181+1)</f>
        <v>102</v>
      </c>
      <c r="E1181" s="0" t="n">
        <f aca="false">INDEX('LUT Implementation'!$C$9:$C$136,'Error plots'!C1181)</f>
        <v>1580</v>
      </c>
      <c r="F1181" s="0" t="n">
        <f aca="false">TRUNC('LUT Implementation'!$C$4*(INDEX('LUT Implementation'!$F$9:$F$136,C1181)-B1181)/D1181,0)</f>
        <v>9</v>
      </c>
      <c r="G1181" s="0" t="n">
        <f aca="false">E1181+F1181</f>
        <v>1589</v>
      </c>
      <c r="H1181" s="34" t="n">
        <f aca="false">Theory!$D$5/(SIN(RADIANS(Theory!$D$7*360*(('LUT Implementation'!$C$3*B1181)/1000000000))))</f>
        <v>1588.89751501632</v>
      </c>
      <c r="I1181" s="43" t="n">
        <f aca="false">ABS(E1181-H1181)</f>
        <v>8.89751501632122</v>
      </c>
      <c r="J1181" s="43" t="n">
        <f aca="false">ABS(G1181-H1181)</f>
        <v>0.102484983678778</v>
      </c>
    </row>
    <row r="1182" customFormat="false" ht="15" hidden="false" customHeight="false" outlineLevel="0" collapsed="false">
      <c r="B1182" s="0" t="n">
        <f aca="false">B1181-50</f>
        <v>5050</v>
      </c>
      <c r="C1182" s="15" t="n">
        <f aca="false" t="array" ref="C1182:C1182">MATCH(MIN(ABS('LUT Implementation'!$F$9:$F$136-B1182)),ABS('LUT Implementation'!$F$9:$F$136-B1182),0)</f>
        <v>42</v>
      </c>
      <c r="D1182" s="0" t="n">
        <f aca="false">INDEX('LUT Implementation'!$F$9:$F$136,C1182)-INDEX('LUT Implementation'!$F$9:$F$136,C1182+1)</f>
        <v>98</v>
      </c>
      <c r="E1182" s="0" t="n">
        <f aca="false">INDEX('LUT Implementation'!$C$9:$C$136,'Error plots'!C1182)</f>
        <v>1612</v>
      </c>
      <c r="F1182" s="0" t="n">
        <f aca="false">TRUNC('LUT Implementation'!$C$4*(INDEX('LUT Implementation'!$F$9:$F$136,C1182)-B1182)/D1182,0)</f>
        <v>-7</v>
      </c>
      <c r="G1182" s="0" t="n">
        <f aca="false">E1182+F1182</f>
        <v>1605</v>
      </c>
      <c r="H1182" s="34" t="n">
        <f aca="false">Theory!$D$5/(SIN(RADIANS(Theory!$D$7*360*(('LUT Implementation'!$C$3*B1182)/1000000000))))</f>
        <v>1604.62552648934</v>
      </c>
      <c r="I1182" s="43" t="n">
        <f aca="false">ABS(E1182-H1182)</f>
        <v>7.37447351065566</v>
      </c>
      <c r="J1182" s="43" t="n">
        <f aca="false">ABS(G1182-H1182)</f>
        <v>0.374473510655662</v>
      </c>
    </row>
    <row r="1183" customFormat="false" ht="15" hidden="false" customHeight="false" outlineLevel="0" collapsed="false">
      <c r="B1183" s="0" t="n">
        <f aca="false">B1182-50</f>
        <v>5000</v>
      </c>
      <c r="C1183" s="15" t="n">
        <f aca="false" t="array" ref="C1183:C1183">MATCH(MIN(ABS('LUT Implementation'!$F$9:$F$136-B1183)),ABS('LUT Implementation'!$F$9:$F$136-B1183),0)</f>
        <v>42</v>
      </c>
      <c r="D1183" s="0" t="n">
        <f aca="false">INDEX('LUT Implementation'!$F$9:$F$136,C1183)-INDEX('LUT Implementation'!$F$9:$F$136,C1183+1)</f>
        <v>98</v>
      </c>
      <c r="E1183" s="0" t="n">
        <f aca="false">INDEX('LUT Implementation'!$C$9:$C$136,'Error plots'!C1183)</f>
        <v>1612</v>
      </c>
      <c r="F1183" s="0" t="n">
        <f aca="false">TRUNC('LUT Implementation'!$C$4*(INDEX('LUT Implementation'!$F$9:$F$136,C1183)-B1183)/D1183,0)</f>
        <v>8</v>
      </c>
      <c r="G1183" s="0" t="n">
        <f aca="false">E1183+F1183</f>
        <v>1620</v>
      </c>
      <c r="H1183" s="34" t="n">
        <f aca="false">Theory!$D$5/(SIN(RADIANS(Theory!$D$7*360*(('LUT Implementation'!$C$3*B1183)/1000000000))))</f>
        <v>1620.66813449463</v>
      </c>
      <c r="I1183" s="43" t="n">
        <f aca="false">ABS(E1183-H1183)</f>
        <v>8.66813449463211</v>
      </c>
      <c r="J1183" s="43" t="n">
        <f aca="false">ABS(G1183-H1183)</f>
        <v>0.668134494632113</v>
      </c>
    </row>
    <row r="1184" customFormat="false" ht="15" hidden="false" customHeight="false" outlineLevel="0" collapsed="false">
      <c r="B1184" s="0" t="n">
        <f aca="false">B1183-50</f>
        <v>4950</v>
      </c>
      <c r="C1184" s="15" t="n">
        <f aca="false" t="array" ref="C1184:C1184">MATCH(MIN(ABS('LUT Implementation'!$F$9:$F$136-B1184)),ABS('LUT Implementation'!$F$9:$F$136-B1184),0)</f>
        <v>43</v>
      </c>
      <c r="D1184" s="0" t="n">
        <f aca="false">INDEX('LUT Implementation'!$F$9:$F$136,C1184)-INDEX('LUT Implementation'!$F$9:$F$136,C1184+1)</f>
        <v>94</v>
      </c>
      <c r="E1184" s="0" t="n">
        <f aca="false">INDEX('LUT Implementation'!$C$9:$C$136,'Error plots'!C1184)</f>
        <v>1644</v>
      </c>
      <c r="F1184" s="0" t="n">
        <f aca="false">TRUNC('LUT Implementation'!$C$4*(INDEX('LUT Implementation'!$F$9:$F$136,C1184)-B1184)/D1184,0)</f>
        <v>-7</v>
      </c>
      <c r="G1184" s="0" t="n">
        <f aca="false">E1184+F1184</f>
        <v>1637</v>
      </c>
      <c r="H1184" s="34" t="n">
        <f aca="false">Theory!$D$5/(SIN(RADIANS(Theory!$D$7*360*(('LUT Implementation'!$C$3*B1184)/1000000000))))</f>
        <v>1637.03487226009</v>
      </c>
      <c r="I1184" s="43" t="n">
        <f aca="false">ABS(E1184-H1184)</f>
        <v>6.96512773991208</v>
      </c>
      <c r="J1184" s="43" t="n">
        <f aca="false">ABS(G1184-H1184)</f>
        <v>0.0348722600879228</v>
      </c>
    </row>
    <row r="1185" customFormat="false" ht="15" hidden="false" customHeight="false" outlineLevel="0" collapsed="false">
      <c r="B1185" s="0" t="n">
        <f aca="false">B1184-50</f>
        <v>4900</v>
      </c>
      <c r="C1185" s="15" t="n">
        <f aca="false" t="array" ref="C1185:C1185">MATCH(MIN(ABS('LUT Implementation'!$F$9:$F$136-B1185)),ABS('LUT Implementation'!$F$9:$F$136-B1185),0)</f>
        <v>43</v>
      </c>
      <c r="D1185" s="0" t="n">
        <f aca="false">INDEX('LUT Implementation'!$F$9:$F$136,C1185)-INDEX('LUT Implementation'!$F$9:$F$136,C1185+1)</f>
        <v>94</v>
      </c>
      <c r="E1185" s="0" t="n">
        <f aca="false">INDEX('LUT Implementation'!$C$9:$C$136,'Error plots'!C1185)</f>
        <v>1644</v>
      </c>
      <c r="F1185" s="0" t="n">
        <f aca="false">TRUNC('LUT Implementation'!$C$4*(INDEX('LUT Implementation'!$F$9:$F$136,C1185)-B1185)/D1185,0)</f>
        <v>9</v>
      </c>
      <c r="G1185" s="0" t="n">
        <f aca="false">E1185+F1185</f>
        <v>1653</v>
      </c>
      <c r="H1185" s="34" t="n">
        <f aca="false">Theory!$D$5/(SIN(RADIANS(Theory!$D$7*360*(('LUT Implementation'!$C$3*B1185)/1000000000))))</f>
        <v>1653.73566212496</v>
      </c>
      <c r="I1185" s="43" t="n">
        <f aca="false">ABS(E1185-H1185)</f>
        <v>9.73566212496235</v>
      </c>
      <c r="J1185" s="43" t="n">
        <f aca="false">ABS(G1185-H1185)</f>
        <v>0.735662124962346</v>
      </c>
    </row>
    <row r="1186" customFormat="false" ht="15" hidden="false" customHeight="false" outlineLevel="0" collapsed="false">
      <c r="B1186" s="0" t="n">
        <f aca="false">B1185-50</f>
        <v>4850</v>
      </c>
      <c r="C1186" s="15" t="n">
        <f aca="false" t="array" ref="C1186:C1186">MATCH(MIN(ABS('LUT Implementation'!$F$9:$F$136-B1186)),ABS('LUT Implementation'!$F$9:$F$136-B1186),0)</f>
        <v>44</v>
      </c>
      <c r="D1186" s="0" t="n">
        <f aca="false">INDEX('LUT Implementation'!$F$9:$F$136,C1186)-INDEX('LUT Implementation'!$F$9:$F$136,C1186+1)</f>
        <v>91</v>
      </c>
      <c r="E1186" s="0" t="n">
        <f aca="false">INDEX('LUT Implementation'!$C$9:$C$136,'Error plots'!C1186)</f>
        <v>1676</v>
      </c>
      <c r="F1186" s="0" t="n">
        <f aca="false">TRUNC('LUT Implementation'!$C$4*(INDEX('LUT Implementation'!$F$9:$F$136,C1186)-B1186)/D1186,0)</f>
        <v>-5</v>
      </c>
      <c r="G1186" s="0" t="n">
        <f aca="false">E1186+F1186</f>
        <v>1671</v>
      </c>
      <c r="H1186" s="34" t="n">
        <f aca="false">Theory!$D$5/(SIN(RADIANS(Theory!$D$7*360*(('LUT Implementation'!$C$3*B1186)/1000000000))))</f>
        <v>1670.78083559714</v>
      </c>
      <c r="I1186" s="43" t="n">
        <f aca="false">ABS(E1186-H1186)</f>
        <v>5.21916440286191</v>
      </c>
      <c r="J1186" s="43" t="n">
        <f aca="false">ABS(G1186-H1186)</f>
        <v>0.219164402861907</v>
      </c>
    </row>
    <row r="1187" customFormat="false" ht="15" hidden="false" customHeight="false" outlineLevel="0" collapsed="false">
      <c r="B1187" s="0" t="n">
        <f aca="false">B1186-50</f>
        <v>4800</v>
      </c>
      <c r="C1187" s="15" t="n">
        <f aca="false" t="array" ref="C1187:C1187">MATCH(MIN(ABS('LUT Implementation'!$F$9:$F$136-B1187)),ABS('LUT Implementation'!$F$9:$F$136-B1187),0)</f>
        <v>44</v>
      </c>
      <c r="D1187" s="0" t="n">
        <f aca="false">INDEX('LUT Implementation'!$F$9:$F$136,C1187)-INDEX('LUT Implementation'!$F$9:$F$136,C1187+1)</f>
        <v>91</v>
      </c>
      <c r="E1187" s="0" t="n">
        <f aca="false">INDEX('LUT Implementation'!$C$9:$C$136,'Error plots'!C1187)</f>
        <v>1676</v>
      </c>
      <c r="F1187" s="0" t="n">
        <f aca="false">TRUNC('LUT Implementation'!$C$4*(INDEX('LUT Implementation'!$F$9:$F$136,C1187)-B1187)/D1187,0)</f>
        <v>12</v>
      </c>
      <c r="G1187" s="0" t="n">
        <f aca="false">E1187+F1187</f>
        <v>1688</v>
      </c>
      <c r="H1187" s="34" t="n">
        <f aca="false">Theory!$D$5/(SIN(RADIANS(Theory!$D$7*360*(('LUT Implementation'!$C$3*B1187)/1000000000))))</f>
        <v>1688.181154664</v>
      </c>
      <c r="I1187" s="43" t="n">
        <f aca="false">ABS(E1187-H1187)</f>
        <v>12.1811546639967</v>
      </c>
      <c r="J1187" s="43" t="n">
        <f aca="false">ABS(G1187-H1187)</f>
        <v>0.181154663996722</v>
      </c>
    </row>
    <row r="1188" customFormat="false" ht="15" hidden="false" customHeight="false" outlineLevel="0" collapsed="false">
      <c r="B1188" s="0" t="n">
        <f aca="false">B1187-50</f>
        <v>4750</v>
      </c>
      <c r="C1188" s="15" t="n">
        <f aca="false" t="array" ref="C1188:C1188">MATCH(MIN(ABS('LUT Implementation'!$F$9:$F$136-B1188)),ABS('LUT Implementation'!$F$9:$F$136-B1188),0)</f>
        <v>45</v>
      </c>
      <c r="D1188" s="0" t="n">
        <f aca="false">INDEX('LUT Implementation'!$F$9:$F$136,C1188)-INDEX('LUT Implementation'!$F$9:$F$136,C1188+1)</f>
        <v>87</v>
      </c>
      <c r="E1188" s="0" t="n">
        <f aca="false">INDEX('LUT Implementation'!$C$9:$C$136,'Error plots'!C1188)</f>
        <v>1708</v>
      </c>
      <c r="F1188" s="0" t="n">
        <f aca="false">TRUNC('LUT Implementation'!$C$4*(INDEX('LUT Implementation'!$F$9:$F$136,C1188)-B1188)/D1188,0)</f>
        <v>-2</v>
      </c>
      <c r="G1188" s="0" t="n">
        <f aca="false">E1188+F1188</f>
        <v>1706</v>
      </c>
      <c r="H1188" s="34" t="n">
        <f aca="false">Theory!$D$5/(SIN(RADIANS(Theory!$D$7*360*(('LUT Implementation'!$C$3*B1188)/1000000000))))</f>
        <v>1705.94783444923</v>
      </c>
      <c r="I1188" s="43" t="n">
        <f aca="false">ABS(E1188-H1188)</f>
        <v>2.05216555076618</v>
      </c>
      <c r="J1188" s="43" t="n">
        <f aca="false">ABS(G1188-H1188)</f>
        <v>0.0521655507661762</v>
      </c>
    </row>
    <row r="1189" customFormat="false" ht="15" hidden="false" customHeight="false" outlineLevel="0" collapsed="false">
      <c r="B1189" s="0" t="n">
        <f aca="false">B1188-50</f>
        <v>4700</v>
      </c>
      <c r="C1189" s="15" t="n">
        <f aca="false" t="array" ref="C1189:C1189">MATCH(MIN(ABS('LUT Implementation'!$F$9:$F$136-B1189)),ABS('LUT Implementation'!$F$9:$F$136-B1189),0)</f>
        <v>46</v>
      </c>
      <c r="D1189" s="0" t="n">
        <f aca="false">INDEX('LUT Implementation'!$F$9:$F$136,C1189)-INDEX('LUT Implementation'!$F$9:$F$136,C1189+1)</f>
        <v>84</v>
      </c>
      <c r="E1189" s="0" t="n">
        <f aca="false">INDEX('LUT Implementation'!$C$9:$C$136,'Error plots'!C1189)</f>
        <v>1740</v>
      </c>
      <c r="F1189" s="0" t="n">
        <f aca="false">TRUNC('LUT Implementation'!$C$4*(INDEX('LUT Implementation'!$F$9:$F$136,C1189)-B1189)/D1189,0)</f>
        <v>-16</v>
      </c>
      <c r="G1189" s="0" t="n">
        <f aca="false">E1189+F1189</f>
        <v>1724</v>
      </c>
      <c r="H1189" s="34" t="n">
        <f aca="false">Theory!$D$5/(SIN(RADIANS(Theory!$D$7*360*(('LUT Implementation'!$C$3*B1189)/1000000000))))</f>
        <v>1724.09256731586</v>
      </c>
      <c r="I1189" s="43" t="n">
        <f aca="false">ABS(E1189-H1189)</f>
        <v>15.9074326841444</v>
      </c>
      <c r="J1189" s="43" t="n">
        <f aca="false">ABS(G1189-H1189)</f>
        <v>0.0925673158556037</v>
      </c>
    </row>
    <row r="1190" customFormat="false" ht="15" hidden="false" customHeight="false" outlineLevel="0" collapsed="false">
      <c r="B1190" s="0" t="n">
        <f aca="false">B1189-50</f>
        <v>4650</v>
      </c>
      <c r="C1190" s="15" t="n">
        <f aca="false" t="array" ref="C1190:C1190">MATCH(MIN(ABS('LUT Implementation'!$F$9:$F$136-B1190)),ABS('LUT Implementation'!$F$9:$F$136-B1190),0)</f>
        <v>46</v>
      </c>
      <c r="D1190" s="0" t="n">
        <f aca="false">INDEX('LUT Implementation'!$F$9:$F$136,C1190)-INDEX('LUT Implementation'!$F$9:$F$136,C1190+1)</f>
        <v>84</v>
      </c>
      <c r="E1190" s="0" t="n">
        <f aca="false">INDEX('LUT Implementation'!$C$9:$C$136,'Error plots'!C1190)</f>
        <v>1740</v>
      </c>
      <c r="F1190" s="0" t="n">
        <f aca="false">TRUNC('LUT Implementation'!$C$4*(INDEX('LUT Implementation'!$F$9:$F$136,C1190)-B1190)/D1190,0)</f>
        <v>2</v>
      </c>
      <c r="G1190" s="0" t="n">
        <f aca="false">E1190+F1190</f>
        <v>1742</v>
      </c>
      <c r="H1190" s="34" t="n">
        <f aca="false">Theory!$D$5/(SIN(RADIANS(Theory!$D$7*360*(('LUT Implementation'!$C$3*B1190)/1000000000))))</f>
        <v>1742.6275485242</v>
      </c>
      <c r="I1190" s="43" t="n">
        <f aca="false">ABS(E1190-H1190)</f>
        <v>2.62754852420449</v>
      </c>
      <c r="J1190" s="43" t="n">
        <f aca="false">ABS(G1190-H1190)</f>
        <v>0.627548524204485</v>
      </c>
    </row>
    <row r="1191" customFormat="false" ht="15" hidden="false" customHeight="false" outlineLevel="0" collapsed="false">
      <c r="B1191" s="0" t="n">
        <f aca="false">B1190-50</f>
        <v>4600</v>
      </c>
      <c r="C1191" s="15" t="n">
        <f aca="false" t="array" ref="C1191:C1191">MATCH(MIN(ABS('LUT Implementation'!$F$9:$F$136-B1191)),ABS('LUT Implementation'!$F$9:$F$136-B1191),0)</f>
        <v>47</v>
      </c>
      <c r="D1191" s="0" t="n">
        <f aca="false">INDEX('LUT Implementation'!$F$9:$F$136,C1191)-INDEX('LUT Implementation'!$F$9:$F$136,C1191+1)</f>
        <v>81</v>
      </c>
      <c r="E1191" s="0" t="n">
        <f aca="false">INDEX('LUT Implementation'!$C$9:$C$136,'Error plots'!C1191)</f>
        <v>1772</v>
      </c>
      <c r="F1191" s="0" t="n">
        <f aca="false">TRUNC('LUT Implementation'!$C$4*(INDEX('LUT Implementation'!$F$9:$F$136,C1191)-B1191)/D1191,0)</f>
        <v>-10</v>
      </c>
      <c r="G1191" s="0" t="n">
        <f aca="false">E1191+F1191</f>
        <v>1762</v>
      </c>
      <c r="H1191" s="34" t="n">
        <f aca="false">Theory!$D$5/(SIN(RADIANS(Theory!$D$7*360*(('LUT Implementation'!$C$3*B1191)/1000000000))))</f>
        <v>1761.56550356334</v>
      </c>
      <c r="I1191" s="43" t="n">
        <f aca="false">ABS(E1191-H1191)</f>
        <v>10.4344964366619</v>
      </c>
      <c r="J1191" s="43" t="n">
        <f aca="false">ABS(G1191-H1191)</f>
        <v>0.434496436661902</v>
      </c>
    </row>
    <row r="1192" customFormat="false" ht="15" hidden="false" customHeight="false" outlineLevel="0" collapsed="false">
      <c r="B1192" s="0" t="n">
        <f aca="false">B1191-50</f>
        <v>4550</v>
      </c>
      <c r="C1192" s="15" t="n">
        <f aca="false" t="array" ref="C1192:C1192">MATCH(MIN(ABS('LUT Implementation'!$F$9:$F$136-B1192)),ABS('LUT Implementation'!$F$9:$F$136-B1192),0)</f>
        <v>47</v>
      </c>
      <c r="D1192" s="0" t="n">
        <f aca="false">INDEX('LUT Implementation'!$F$9:$F$136,C1192)-INDEX('LUT Implementation'!$F$9:$F$136,C1192+1)</f>
        <v>81</v>
      </c>
      <c r="E1192" s="0" t="n">
        <f aca="false">INDEX('LUT Implementation'!$C$9:$C$136,'Error plots'!C1192)</f>
        <v>1772</v>
      </c>
      <c r="F1192" s="0" t="n">
        <f aca="false">TRUNC('LUT Implementation'!$C$4*(INDEX('LUT Implementation'!$F$9:$F$136,C1192)-B1192)/D1192,0)</f>
        <v>9</v>
      </c>
      <c r="G1192" s="0" t="n">
        <f aca="false">E1192+F1192</f>
        <v>1781</v>
      </c>
      <c r="H1192" s="34" t="n">
        <f aca="false">Theory!$D$5/(SIN(RADIANS(Theory!$D$7*360*(('LUT Implementation'!$C$3*B1192)/1000000000))))</f>
        <v>1780.91971728447</v>
      </c>
      <c r="I1192" s="43" t="n">
        <f aca="false">ABS(E1192-H1192)</f>
        <v>8.91971728447402</v>
      </c>
      <c r="J1192" s="43" t="n">
        <f aca="false">ABS(G1192-H1192)</f>
        <v>0.080282715525982</v>
      </c>
    </row>
    <row r="1193" customFormat="false" ht="15" hidden="false" customHeight="false" outlineLevel="0" collapsed="false">
      <c r="B1193" s="0" t="n">
        <f aca="false">B1192-50</f>
        <v>4500</v>
      </c>
      <c r="C1193" s="15" t="n">
        <f aca="false" t="array" ref="C1193:C1193">MATCH(MIN(ABS('LUT Implementation'!$F$9:$F$136-B1193)),ABS('LUT Implementation'!$F$9:$F$136-B1193),0)</f>
        <v>48</v>
      </c>
      <c r="D1193" s="0" t="n">
        <f aca="false">INDEX('LUT Implementation'!$F$9:$F$136,C1193)-INDEX('LUT Implementation'!$F$9:$F$136,C1193+1)</f>
        <v>79</v>
      </c>
      <c r="E1193" s="0" t="n">
        <f aca="false">INDEX('LUT Implementation'!$C$9:$C$136,'Error plots'!C1193)</f>
        <v>1804</v>
      </c>
      <c r="F1193" s="0" t="n">
        <f aca="false">TRUNC('LUT Implementation'!$C$4*(INDEX('LUT Implementation'!$F$9:$F$136,C1193)-B1193)/D1193,0)</f>
        <v>-3</v>
      </c>
      <c r="G1193" s="0" t="n">
        <f aca="false">E1193+F1193</f>
        <v>1801</v>
      </c>
      <c r="H1193" s="34" t="n">
        <f aca="false">Theory!$D$5/(SIN(RADIANS(Theory!$D$7*360*(('LUT Implementation'!$C$3*B1193)/1000000000))))</f>
        <v>1800.70406497666</v>
      </c>
      <c r="I1193" s="43" t="n">
        <f aca="false">ABS(E1193-H1193)</f>
        <v>3.29593502333546</v>
      </c>
      <c r="J1193" s="43" t="n">
        <f aca="false">ABS(G1193-H1193)</f>
        <v>0.29593502333546</v>
      </c>
    </row>
    <row r="1194" customFormat="false" ht="15" hidden="false" customHeight="false" outlineLevel="0" collapsed="false">
      <c r="B1194" s="0" t="n">
        <f aca="false">B1193-50</f>
        <v>4450</v>
      </c>
      <c r="C1194" s="15" t="n">
        <f aca="false" t="array" ref="C1194:C1194">MATCH(MIN(ABS('LUT Implementation'!$F$9:$F$136-B1194)),ABS('LUT Implementation'!$F$9:$F$136-B1194),0)</f>
        <v>49</v>
      </c>
      <c r="D1194" s="0" t="n">
        <f aca="false">INDEX('LUT Implementation'!$F$9:$F$136,C1194)-INDEX('LUT Implementation'!$F$9:$F$136,C1194+1)</f>
        <v>75</v>
      </c>
      <c r="E1194" s="0" t="n">
        <f aca="false">INDEX('LUT Implementation'!$C$9:$C$136,'Error plots'!C1194)</f>
        <v>1836</v>
      </c>
      <c r="F1194" s="0" t="n">
        <f aca="false">TRUNC('LUT Implementation'!$C$4*(INDEX('LUT Implementation'!$F$9:$F$136,C1194)-B1194)/D1194,0)</f>
        <v>-15</v>
      </c>
      <c r="G1194" s="0" t="n">
        <f aca="false">E1194+F1194</f>
        <v>1821</v>
      </c>
      <c r="H1194" s="34" t="n">
        <f aca="false">Theory!$D$5/(SIN(RADIANS(Theory!$D$7*360*(('LUT Implementation'!$C$3*B1194)/1000000000))))</f>
        <v>1820.93304553746</v>
      </c>
      <c r="I1194" s="43" t="n">
        <f aca="false">ABS(E1194-H1194)</f>
        <v>15.0669544625357</v>
      </c>
      <c r="J1194" s="43" t="n">
        <f aca="false">ABS(G1194-H1194)</f>
        <v>0.0669544625357048</v>
      </c>
    </row>
    <row r="1195" customFormat="false" ht="15" hidden="false" customHeight="false" outlineLevel="0" collapsed="false">
      <c r="B1195" s="0" t="n">
        <f aca="false">B1194-50</f>
        <v>4400</v>
      </c>
      <c r="C1195" s="15" t="n">
        <f aca="false" t="array" ref="C1195:C1195">MATCH(MIN(ABS('LUT Implementation'!$F$9:$F$136-B1195)),ABS('LUT Implementation'!$F$9:$F$136-B1195),0)</f>
        <v>49</v>
      </c>
      <c r="D1195" s="0" t="n">
        <f aca="false">INDEX('LUT Implementation'!$F$9:$F$136,C1195)-INDEX('LUT Implementation'!$F$9:$F$136,C1195+1)</f>
        <v>75</v>
      </c>
      <c r="E1195" s="0" t="n">
        <f aca="false">INDEX('LUT Implementation'!$C$9:$C$136,'Error plots'!C1195)</f>
        <v>1836</v>
      </c>
      <c r="F1195" s="0" t="n">
        <f aca="false">TRUNC('LUT Implementation'!$C$4*(INDEX('LUT Implementation'!$F$9:$F$136,C1195)-B1195)/D1195,0)</f>
        <v>5</v>
      </c>
      <c r="G1195" s="0" t="n">
        <f aca="false">E1195+F1195</f>
        <v>1841</v>
      </c>
      <c r="H1195" s="34" t="n">
        <f aca="false">Theory!$D$5/(SIN(RADIANS(Theory!$D$7*360*(('LUT Implementation'!$C$3*B1195)/1000000000))))</f>
        <v>1841.62181690523</v>
      </c>
      <c r="I1195" s="43" t="n">
        <f aca="false">ABS(E1195-H1195)</f>
        <v>5.62181690522743</v>
      </c>
      <c r="J1195" s="43" t="n">
        <f aca="false">ABS(G1195-H1195)</f>
        <v>0.621816905227433</v>
      </c>
    </row>
    <row r="1196" customFormat="false" ht="15" hidden="false" customHeight="false" outlineLevel="0" collapsed="false">
      <c r="B1196" s="0" t="n">
        <f aca="false">B1195-50</f>
        <v>4350</v>
      </c>
      <c r="C1196" s="15" t="n">
        <f aca="false" t="array" ref="C1196:C1196">MATCH(MIN(ABS('LUT Implementation'!$F$9:$F$136-B1196)),ABS('LUT Implementation'!$F$9:$F$136-B1196),0)</f>
        <v>50</v>
      </c>
      <c r="D1196" s="0" t="n">
        <f aca="false">INDEX('LUT Implementation'!$F$9:$F$136,C1196)-INDEX('LUT Implementation'!$F$9:$F$136,C1196+1)</f>
        <v>73</v>
      </c>
      <c r="E1196" s="0" t="n">
        <f aca="false">INDEX('LUT Implementation'!$C$9:$C$136,'Error plots'!C1196)</f>
        <v>1868</v>
      </c>
      <c r="F1196" s="0" t="n">
        <f aca="false">TRUNC('LUT Implementation'!$C$4*(INDEX('LUT Implementation'!$F$9:$F$136,C1196)-B1196)/D1196,0)</f>
        <v>-5</v>
      </c>
      <c r="G1196" s="0" t="n">
        <f aca="false">E1196+F1196</f>
        <v>1863</v>
      </c>
      <c r="H1196" s="34" t="n">
        <f aca="false">Theory!$D$5/(SIN(RADIANS(Theory!$D$7*360*(('LUT Implementation'!$C$3*B1196)/1000000000))))</f>
        <v>1862.78623393502</v>
      </c>
      <c r="I1196" s="43" t="n">
        <f aca="false">ABS(E1196-H1196)</f>
        <v>5.21376606497938</v>
      </c>
      <c r="J1196" s="43" t="n">
        <f aca="false">ABS(G1196-H1196)</f>
        <v>0.213766064979382</v>
      </c>
    </row>
    <row r="1197" customFormat="false" ht="15" hidden="false" customHeight="false" outlineLevel="0" collapsed="false">
      <c r="B1197" s="0" t="n">
        <f aca="false">B1196-50</f>
        <v>4300</v>
      </c>
      <c r="C1197" s="15" t="n">
        <f aca="false" t="array" ref="C1197:C1197">MATCH(MIN(ABS('LUT Implementation'!$F$9:$F$136-B1197)),ABS('LUT Implementation'!$F$9:$F$136-B1197),0)</f>
        <v>51</v>
      </c>
      <c r="D1197" s="0" t="n">
        <f aca="false">INDEX('LUT Implementation'!$F$9:$F$136,C1197)-INDEX('LUT Implementation'!$F$9:$F$136,C1197+1)</f>
        <v>71</v>
      </c>
      <c r="E1197" s="0" t="n">
        <f aca="false">INDEX('LUT Implementation'!$C$9:$C$136,'Error plots'!C1197)</f>
        <v>1900</v>
      </c>
      <c r="F1197" s="0" t="n">
        <f aca="false">TRUNC('LUT Implementation'!$C$4*(INDEX('LUT Implementation'!$F$9:$F$136,C1197)-B1197)/D1197,0)</f>
        <v>-15</v>
      </c>
      <c r="G1197" s="0" t="n">
        <f aca="false">E1197+F1197</f>
        <v>1885</v>
      </c>
      <c r="H1197" s="34" t="n">
        <f aca="false">Theory!$D$5/(SIN(RADIANS(Theory!$D$7*360*(('LUT Implementation'!$C$3*B1197)/1000000000))))</f>
        <v>1884.44288891703</v>
      </c>
      <c r="I1197" s="43" t="n">
        <f aca="false">ABS(E1197-H1197)</f>
        <v>15.5571110829687</v>
      </c>
      <c r="J1197" s="43" t="n">
        <f aca="false">ABS(G1197-H1197)</f>
        <v>0.557111082968731</v>
      </c>
    </row>
    <row r="1198" customFormat="false" ht="15" hidden="false" customHeight="false" outlineLevel="0" collapsed="false">
      <c r="B1198" s="0" t="n">
        <f aca="false">B1197-50</f>
        <v>4250</v>
      </c>
      <c r="C1198" s="15" t="n">
        <f aca="false" t="array" ref="C1198:C1198">MATCH(MIN(ABS('LUT Implementation'!$F$9:$F$136-B1198)),ABS('LUT Implementation'!$F$9:$F$136-B1198),0)</f>
        <v>51</v>
      </c>
      <c r="D1198" s="0" t="n">
        <f aca="false">INDEX('LUT Implementation'!$F$9:$F$136,C1198)-INDEX('LUT Implementation'!$F$9:$F$136,C1198+1)</f>
        <v>71</v>
      </c>
      <c r="E1198" s="0" t="n">
        <f aca="false">INDEX('LUT Implementation'!$C$9:$C$136,'Error plots'!C1198)</f>
        <v>1900</v>
      </c>
      <c r="F1198" s="0" t="n">
        <f aca="false">TRUNC('LUT Implementation'!$C$4*(INDEX('LUT Implementation'!$F$9:$F$136,C1198)-B1198)/D1198,0)</f>
        <v>6</v>
      </c>
      <c r="G1198" s="0" t="n">
        <f aca="false">E1198+F1198</f>
        <v>1906</v>
      </c>
      <c r="H1198" s="34" t="n">
        <f aca="false">Theory!$D$5/(SIN(RADIANS(Theory!$D$7*360*(('LUT Implementation'!$C$3*B1198)/1000000000))))</f>
        <v>1906.60915495511</v>
      </c>
      <c r="I1198" s="43" t="n">
        <f aca="false">ABS(E1198-H1198)</f>
        <v>6.60915495510881</v>
      </c>
      <c r="J1198" s="43" t="n">
        <f aca="false">ABS(G1198-H1198)</f>
        <v>0.609154955108806</v>
      </c>
    </row>
    <row r="1199" customFormat="false" ht="15" hidden="false" customHeight="false" outlineLevel="0" collapsed="false">
      <c r="B1199" s="0" t="n">
        <f aca="false">B1198-50</f>
        <v>4200</v>
      </c>
      <c r="C1199" s="15" t="n">
        <f aca="false" t="array" ref="C1199:C1199">MATCH(MIN(ABS('LUT Implementation'!$F$9:$F$136-B1199)),ABS('LUT Implementation'!$F$9:$F$136-B1199),0)</f>
        <v>52</v>
      </c>
      <c r="D1199" s="0" t="n">
        <f aca="false">INDEX('LUT Implementation'!$F$9:$F$136,C1199)-INDEX('LUT Implementation'!$F$9:$F$136,C1199+1)</f>
        <v>68</v>
      </c>
      <c r="E1199" s="0" t="n">
        <f aca="false">INDEX('LUT Implementation'!$C$9:$C$136,'Error plots'!C1199)</f>
        <v>1932</v>
      </c>
      <c r="F1199" s="0" t="n">
        <f aca="false">TRUNC('LUT Implementation'!$C$4*(INDEX('LUT Implementation'!$F$9:$F$136,C1199)-B1199)/D1199,0)</f>
        <v>-2</v>
      </c>
      <c r="G1199" s="0" t="n">
        <f aca="false">E1199+F1199</f>
        <v>1930</v>
      </c>
      <c r="H1199" s="34" t="n">
        <f aca="false">Theory!$D$5/(SIN(RADIANS(Theory!$D$7*360*(('LUT Implementation'!$C$3*B1199)/1000000000))))</f>
        <v>1929.30323244376</v>
      </c>
      <c r="I1199" s="43" t="n">
        <f aca="false">ABS(E1199-H1199)</f>
        <v>2.6967675562355</v>
      </c>
      <c r="J1199" s="43" t="n">
        <f aca="false">ABS(G1199-H1199)</f>
        <v>0.6967675562355</v>
      </c>
    </row>
    <row r="1200" customFormat="false" ht="15" hidden="false" customHeight="false" outlineLevel="0" collapsed="false">
      <c r="B1200" s="0" t="n">
        <f aca="false">B1199-50</f>
        <v>4150</v>
      </c>
      <c r="C1200" s="15" t="n">
        <f aca="false" t="array" ref="C1200:C1200">MATCH(MIN(ABS('LUT Implementation'!$F$9:$F$136-B1200)),ABS('LUT Implementation'!$F$9:$F$136-B1200),0)</f>
        <v>53</v>
      </c>
      <c r="D1200" s="0" t="n">
        <f aca="false">INDEX('LUT Implementation'!$F$9:$F$136,C1200)-INDEX('LUT Implementation'!$F$9:$F$136,C1200+1)</f>
        <v>66</v>
      </c>
      <c r="E1200" s="0" t="n">
        <f aca="false">INDEX('LUT Implementation'!$C$9:$C$136,'Error plots'!C1200)</f>
        <v>1964</v>
      </c>
      <c r="F1200" s="0" t="n">
        <f aca="false">TRUNC('LUT Implementation'!$C$4*(INDEX('LUT Implementation'!$F$9:$F$136,C1200)-B1200)/D1200,0)</f>
        <v>-11</v>
      </c>
      <c r="G1200" s="0" t="n">
        <f aca="false">E1200+F1200</f>
        <v>1953</v>
      </c>
      <c r="H1200" s="34" t="n">
        <f aca="false">Theory!$D$5/(SIN(RADIANS(Theory!$D$7*360*(('LUT Implementation'!$C$3*B1200)/1000000000))))</f>
        <v>1952.54419890496</v>
      </c>
      <c r="I1200" s="43" t="n">
        <f aca="false">ABS(E1200-H1200)</f>
        <v>11.4558010950382</v>
      </c>
      <c r="J1200" s="43" t="n">
        <f aca="false">ABS(G1200-H1200)</f>
        <v>0.455801095038169</v>
      </c>
    </row>
    <row r="1201" customFormat="false" ht="15" hidden="false" customHeight="false" outlineLevel="0" collapsed="false">
      <c r="B1201" s="0" t="n">
        <f aca="false">B1200-50</f>
        <v>4100</v>
      </c>
      <c r="C1201" s="15" t="n">
        <f aca="false" t="array" ref="C1201:C1201">MATCH(MIN(ABS('LUT Implementation'!$F$9:$F$136-B1201)),ABS('LUT Implementation'!$F$9:$F$136-B1201),0)</f>
        <v>53</v>
      </c>
      <c r="D1201" s="0" t="n">
        <f aca="false">INDEX('LUT Implementation'!$F$9:$F$136,C1201)-INDEX('LUT Implementation'!$F$9:$F$136,C1201+1)</f>
        <v>66</v>
      </c>
      <c r="E1201" s="0" t="n">
        <f aca="false">INDEX('LUT Implementation'!$C$9:$C$136,'Error plots'!C1201)</f>
        <v>1964</v>
      </c>
      <c r="F1201" s="0" t="n">
        <f aca="false">TRUNC('LUT Implementation'!$C$4*(INDEX('LUT Implementation'!$F$9:$F$136,C1201)-B1201)/D1201,0)</f>
        <v>12</v>
      </c>
      <c r="G1201" s="0" t="n">
        <f aca="false">E1201+F1201</f>
        <v>1976</v>
      </c>
      <c r="H1201" s="34" t="n">
        <f aca="false">Theory!$D$5/(SIN(RADIANS(Theory!$D$7*360*(('LUT Implementation'!$C$3*B1201)/1000000000))))</f>
        <v>1976.35206247149</v>
      </c>
      <c r="I1201" s="43" t="n">
        <f aca="false">ABS(E1201-H1201)</f>
        <v>12.3520624714943</v>
      </c>
      <c r="J1201" s="43" t="n">
        <f aca="false">ABS(G1201-H1201)</f>
        <v>0.352062471494264</v>
      </c>
    </row>
    <row r="1202" customFormat="false" ht="15" hidden="false" customHeight="false" outlineLevel="0" collapsed="false">
      <c r="B1202" s="0" t="n">
        <f aca="false">B1201-50</f>
        <v>4050</v>
      </c>
      <c r="C1202" s="15" t="n">
        <f aca="false" t="array" ref="C1202:C1202">MATCH(MIN(ABS('LUT Implementation'!$F$9:$F$136-B1202)),ABS('LUT Implementation'!$F$9:$F$136-B1202),0)</f>
        <v>54</v>
      </c>
      <c r="D1202" s="0" t="n">
        <f aca="false">INDEX('LUT Implementation'!$F$9:$F$136,C1202)-INDEX('LUT Implementation'!$F$9:$F$136,C1202+1)</f>
        <v>64</v>
      </c>
      <c r="E1202" s="0" t="n">
        <f aca="false">INDEX('LUT Implementation'!$C$9:$C$136,'Error plots'!C1202)</f>
        <v>1996</v>
      </c>
      <c r="F1202" s="0" t="n">
        <f aca="false">TRUNC('LUT Implementation'!$C$4*(INDEX('LUT Implementation'!$F$9:$F$136,C1202)-B1202)/D1202,0)</f>
        <v>5</v>
      </c>
      <c r="G1202" s="0" t="n">
        <f aca="false">E1202+F1202</f>
        <v>2001</v>
      </c>
      <c r="H1202" s="34" t="n">
        <f aca="false">Theory!$D$5/(SIN(RADIANS(Theory!$D$7*360*(('LUT Implementation'!$C$3*B1202)/1000000000))))</f>
        <v>2000.7478193321</v>
      </c>
      <c r="I1202" s="43" t="n">
        <f aca="false">ABS(E1202-H1202)</f>
        <v>4.74781933210147</v>
      </c>
      <c r="J1202" s="43" t="n">
        <f aca="false">ABS(G1202-H1202)</f>
        <v>0.252180667898529</v>
      </c>
    </row>
    <row r="1203" customFormat="false" ht="15" hidden="false" customHeight="false" outlineLevel="0" collapsed="false">
      <c r="B1203" s="0" t="n">
        <f aca="false">B1202-50</f>
        <v>4000</v>
      </c>
      <c r="C1203" s="15" t="n">
        <f aca="false" t="array" ref="C1203:C1203">MATCH(MIN(ABS('LUT Implementation'!$F$9:$F$136-B1203)),ABS('LUT Implementation'!$F$9:$F$136-B1203),0)</f>
        <v>55</v>
      </c>
      <c r="D1203" s="0" t="n">
        <f aca="false">INDEX('LUT Implementation'!$F$9:$F$136,C1203)-INDEX('LUT Implementation'!$F$9:$F$136,C1203+1)</f>
        <v>63</v>
      </c>
      <c r="E1203" s="0" t="n">
        <f aca="false">INDEX('LUT Implementation'!$C$9:$C$136,'Error plots'!C1203)</f>
        <v>2028</v>
      </c>
      <c r="F1203" s="0" t="n">
        <f aca="false">TRUNC('LUT Implementation'!$C$4*(INDEX('LUT Implementation'!$F$9:$F$136,C1203)-B1203)/D1203,0)</f>
        <v>-2</v>
      </c>
      <c r="G1203" s="0" t="n">
        <f aca="false">E1203+F1203</f>
        <v>2026</v>
      </c>
      <c r="H1203" s="34" t="n">
        <f aca="false">Theory!$D$5/(SIN(RADIANS(Theory!$D$7*360*(('LUT Implementation'!$C$3*B1203)/1000000000))))</f>
        <v>2025.75351548496</v>
      </c>
      <c r="I1203" s="43" t="n">
        <f aca="false">ABS(E1203-H1203)</f>
        <v>2.24648451503799</v>
      </c>
      <c r="J1203" s="43" t="n">
        <f aca="false">ABS(G1203-H1203)</f>
        <v>0.246484515037992</v>
      </c>
    </row>
    <row r="1204" customFormat="false" ht="15" hidden="false" customHeight="false" outlineLevel="0" collapsed="false">
      <c r="B1204" s="0" t="n">
        <f aca="false">B1203-50</f>
        <v>3950</v>
      </c>
      <c r="C1204" s="15" t="n">
        <f aca="false" t="array" ref="C1204:C1204">MATCH(MIN(ABS('LUT Implementation'!$F$9:$F$136-B1204)),ABS('LUT Implementation'!$F$9:$F$136-B1204),0)</f>
        <v>56</v>
      </c>
      <c r="D1204" s="0" t="n">
        <f aca="false">INDEX('LUT Implementation'!$F$9:$F$136,C1204)-INDEX('LUT Implementation'!$F$9:$F$136,C1204+1)</f>
        <v>60</v>
      </c>
      <c r="E1204" s="0" t="n">
        <f aca="false">INDEX('LUT Implementation'!$C$9:$C$136,'Error plots'!C1204)</f>
        <v>2060</v>
      </c>
      <c r="F1204" s="0" t="n">
        <f aca="false">TRUNC('LUT Implementation'!$C$4*(INDEX('LUT Implementation'!$F$9:$F$136,C1204)-B1204)/D1204,0)</f>
        <v>-9</v>
      </c>
      <c r="G1204" s="0" t="n">
        <f aca="false">E1204+F1204</f>
        <v>2051</v>
      </c>
      <c r="H1204" s="34" t="n">
        <f aca="false">Theory!$D$5/(SIN(RADIANS(Theory!$D$7*360*(('LUT Implementation'!$C$3*B1204)/1000000000))))</f>
        <v>2051.39231318133</v>
      </c>
      <c r="I1204" s="43" t="n">
        <f aca="false">ABS(E1204-H1204)</f>
        <v>8.60768681866512</v>
      </c>
      <c r="J1204" s="43" t="n">
        <f aca="false">ABS(G1204-H1204)</f>
        <v>0.392313181334885</v>
      </c>
    </row>
    <row r="1205" customFormat="false" ht="15" hidden="false" customHeight="false" outlineLevel="0" collapsed="false">
      <c r="B1205" s="0" t="n">
        <f aca="false">B1204-50</f>
        <v>3900</v>
      </c>
      <c r="C1205" s="15" t="n">
        <f aca="false" t="array" ref="C1205:C1205">MATCH(MIN(ABS('LUT Implementation'!$F$9:$F$136-B1205)),ABS('LUT Implementation'!$F$9:$F$136-B1205),0)</f>
        <v>57</v>
      </c>
      <c r="D1205" s="0" t="n">
        <f aca="false">INDEX('LUT Implementation'!$F$9:$F$136,C1205)-INDEX('LUT Implementation'!$F$9:$F$136,C1205+1)</f>
        <v>58</v>
      </c>
      <c r="E1205" s="0" t="n">
        <f aca="false">INDEX('LUT Implementation'!$C$9:$C$136,'Error plots'!C1205)</f>
        <v>2092</v>
      </c>
      <c r="F1205" s="0" t="n">
        <f aca="false">TRUNC('LUT Implementation'!$C$4*(INDEX('LUT Implementation'!$F$9:$F$136,C1205)-B1205)/D1205,0)</f>
        <v>-14</v>
      </c>
      <c r="G1205" s="0" t="n">
        <f aca="false">E1205+F1205</f>
        <v>2078</v>
      </c>
      <c r="H1205" s="34" t="n">
        <f aca="false">Theory!$D$5/(SIN(RADIANS(Theory!$D$7*360*(('LUT Implementation'!$C$3*B1205)/1000000000))))</f>
        <v>2077.68856248024</v>
      </c>
      <c r="I1205" s="43" t="n">
        <f aca="false">ABS(E1205-H1205)</f>
        <v>14.3114375197638</v>
      </c>
      <c r="J1205" s="43" t="n">
        <f aca="false">ABS(G1205-H1205)</f>
        <v>0.311437519763786</v>
      </c>
    </row>
    <row r="1206" customFormat="false" ht="15" hidden="false" customHeight="false" outlineLevel="0" collapsed="false">
      <c r="B1206" s="0" t="n">
        <f aca="false">B1205-50</f>
        <v>3850</v>
      </c>
      <c r="C1206" s="15" t="n">
        <f aca="false" t="array" ref="C1206:C1206">MATCH(MIN(ABS('LUT Implementation'!$F$9:$F$136-B1206)),ABS('LUT Implementation'!$F$9:$F$136-B1206),0)</f>
        <v>57</v>
      </c>
      <c r="D1206" s="0" t="n">
        <f aca="false">INDEX('LUT Implementation'!$F$9:$F$136,C1206)-INDEX('LUT Implementation'!$F$9:$F$136,C1206+1)</f>
        <v>58</v>
      </c>
      <c r="E1206" s="0" t="n">
        <f aca="false">INDEX('LUT Implementation'!$C$9:$C$136,'Error plots'!C1206)</f>
        <v>2092</v>
      </c>
      <c r="F1206" s="0" t="n">
        <f aca="false">TRUNC('LUT Implementation'!$C$4*(INDEX('LUT Implementation'!$F$9:$F$136,C1206)-B1206)/D1206,0)</f>
        <v>12</v>
      </c>
      <c r="G1206" s="0" t="n">
        <f aca="false">E1206+F1206</f>
        <v>2104</v>
      </c>
      <c r="H1206" s="34" t="n">
        <f aca="false">Theory!$D$5/(SIN(RADIANS(Theory!$D$7*360*(('LUT Implementation'!$C$3*B1206)/1000000000))))</f>
        <v>2104.66787837882</v>
      </c>
      <c r="I1206" s="43" t="n">
        <f aca="false">ABS(E1206-H1206)</f>
        <v>12.6678783788198</v>
      </c>
      <c r="J1206" s="43" t="n">
        <f aca="false">ABS(G1206-H1206)</f>
        <v>0.667878378819751</v>
      </c>
    </row>
    <row r="1207" customFormat="false" ht="15" hidden="false" customHeight="false" outlineLevel="0" collapsed="false">
      <c r="B1207" s="0" t="n">
        <f aca="false">B1206-50</f>
        <v>3800</v>
      </c>
      <c r="C1207" s="15" t="n">
        <f aca="false" t="array" ref="C1207:C1207">MATCH(MIN(ABS('LUT Implementation'!$F$9:$F$136-B1207)),ABS('LUT Implementation'!$F$9:$F$136-B1207),0)</f>
        <v>58</v>
      </c>
      <c r="D1207" s="0" t="n">
        <f aca="false">INDEX('LUT Implementation'!$F$9:$F$136,C1207)-INDEX('LUT Implementation'!$F$9:$F$136,C1207+1)</f>
        <v>57</v>
      </c>
      <c r="E1207" s="0" t="n">
        <f aca="false">INDEX('LUT Implementation'!$C$9:$C$136,'Error plots'!C1207)</f>
        <v>2124</v>
      </c>
      <c r="F1207" s="0" t="n">
        <f aca="false">TRUNC('LUT Implementation'!$C$4*(INDEX('LUT Implementation'!$F$9:$F$136,C1207)-B1207)/D1207,0)</f>
        <v>8</v>
      </c>
      <c r="G1207" s="0" t="n">
        <f aca="false">E1207+F1207</f>
        <v>2132</v>
      </c>
      <c r="H1207" s="34" t="n">
        <f aca="false">Theory!$D$5/(SIN(RADIANS(Theory!$D$7*360*(('LUT Implementation'!$C$3*B1207)/1000000000))))</f>
        <v>2132.35722403199</v>
      </c>
      <c r="I1207" s="43" t="n">
        <f aca="false">ABS(E1207-H1207)</f>
        <v>8.3572240319877</v>
      </c>
      <c r="J1207" s="43" t="n">
        <f aca="false">ABS(G1207-H1207)</f>
        <v>0.357224031987698</v>
      </c>
    </row>
    <row r="1208" customFormat="false" ht="15" hidden="false" customHeight="false" outlineLevel="0" collapsed="false">
      <c r="B1208" s="0" t="n">
        <f aca="false">B1207-50</f>
        <v>3750</v>
      </c>
      <c r="C1208" s="15" t="n">
        <f aca="false" t="array" ref="C1208:C1208">MATCH(MIN(ABS('LUT Implementation'!$F$9:$F$136-B1208)),ABS('LUT Implementation'!$F$9:$F$136-B1208),0)</f>
        <v>59</v>
      </c>
      <c r="D1208" s="0" t="n">
        <f aca="false">INDEX('LUT Implementation'!$F$9:$F$136,C1208)-INDEX('LUT Implementation'!$F$9:$F$136,C1208+1)</f>
        <v>55</v>
      </c>
      <c r="E1208" s="0" t="n">
        <f aca="false">INDEX('LUT Implementation'!$C$9:$C$136,'Error plots'!C1208)</f>
        <v>2156</v>
      </c>
      <c r="F1208" s="0" t="n">
        <f aca="false">TRUNC('LUT Implementation'!$C$4*(INDEX('LUT Implementation'!$F$9:$F$136,C1208)-B1208)/D1208,0)</f>
        <v>4</v>
      </c>
      <c r="G1208" s="0" t="n">
        <f aca="false">E1208+F1208</f>
        <v>2160</v>
      </c>
      <c r="H1208" s="34" t="n">
        <f aca="false">Theory!$D$5/(SIN(RADIANS(Theory!$D$7*360*(('LUT Implementation'!$C$3*B1208)/1000000000))))</f>
        <v>2160.78500062958</v>
      </c>
      <c r="I1208" s="43" t="n">
        <f aca="false">ABS(E1208-H1208)</f>
        <v>4.78500062957573</v>
      </c>
      <c r="J1208" s="43" t="n">
        <f aca="false">ABS(G1208-H1208)</f>
        <v>0.785000629575734</v>
      </c>
    </row>
    <row r="1209" customFormat="false" ht="15" hidden="false" customHeight="false" outlineLevel="0" collapsed="false">
      <c r="B1209" s="0" t="n">
        <f aca="false">B1208-50</f>
        <v>3700</v>
      </c>
      <c r="C1209" s="15" t="n">
        <f aca="false" t="array" ref="C1209:C1209">MATCH(MIN(ABS('LUT Implementation'!$F$9:$F$136-B1209)),ABS('LUT Implementation'!$F$9:$F$136-B1209),0)</f>
        <v>60</v>
      </c>
      <c r="D1209" s="0" t="n">
        <f aca="false">INDEX('LUT Implementation'!$F$9:$F$136,C1209)-INDEX('LUT Implementation'!$F$9:$F$136,C1209+1)</f>
        <v>53</v>
      </c>
      <c r="E1209" s="0" t="n">
        <f aca="false">INDEX('LUT Implementation'!$C$9:$C$136,'Error plots'!C1209)</f>
        <v>2188</v>
      </c>
      <c r="F1209" s="0" t="n">
        <f aca="false">TRUNC('LUT Implementation'!$C$4*(INDEX('LUT Implementation'!$F$9:$F$136,C1209)-B1209)/D1209,0)</f>
        <v>1</v>
      </c>
      <c r="G1209" s="0" t="n">
        <f aca="false">E1209+F1209</f>
        <v>2189</v>
      </c>
      <c r="H1209" s="34" t="n">
        <f aca="false">Theory!$D$5/(SIN(RADIANS(Theory!$D$7*360*(('LUT Implementation'!$C$3*B1209)/1000000000))))</f>
        <v>2189.98114456087</v>
      </c>
      <c r="I1209" s="43" t="n">
        <f aca="false">ABS(E1209-H1209)</f>
        <v>1.98114456087478</v>
      </c>
      <c r="J1209" s="43" t="n">
        <f aca="false">ABS(G1209-H1209)</f>
        <v>0.981144560874782</v>
      </c>
    </row>
    <row r="1210" customFormat="false" ht="15" hidden="false" customHeight="false" outlineLevel="0" collapsed="false">
      <c r="B1210" s="0" t="n">
        <f aca="false">B1209-50</f>
        <v>3650</v>
      </c>
      <c r="C1210" s="15" t="n">
        <f aca="false" t="array" ref="C1210:C1210">MATCH(MIN(ABS('LUT Implementation'!$F$9:$F$136-B1210)),ABS('LUT Implementation'!$F$9:$F$136-B1210),0)</f>
        <v>61</v>
      </c>
      <c r="D1210" s="0" t="n">
        <f aca="false">INDEX('LUT Implementation'!$F$9:$F$136,C1210)-INDEX('LUT Implementation'!$F$9:$F$136,C1210+1)</f>
        <v>52</v>
      </c>
      <c r="E1210" s="0" t="n">
        <f aca="false">INDEX('LUT Implementation'!$C$9:$C$136,'Error plots'!C1210)</f>
        <v>2220</v>
      </c>
      <c r="F1210" s="0" t="n">
        <f aca="false">TRUNC('LUT Implementation'!$C$4*(INDEX('LUT Implementation'!$F$9:$F$136,C1210)-B1210)/D1210,0)</f>
        <v>0</v>
      </c>
      <c r="G1210" s="0" t="n">
        <f aca="false">E1210+F1210</f>
        <v>2220</v>
      </c>
      <c r="H1210" s="34" t="n">
        <f aca="false">Theory!$D$5/(SIN(RADIANS(Theory!$D$7*360*(('LUT Implementation'!$C$3*B1210)/1000000000))))</f>
        <v>2219.97723256528</v>
      </c>
      <c r="I1210" s="43" t="n">
        <f aca="false">ABS(E1210-H1210)</f>
        <v>0.0227674347229367</v>
      </c>
      <c r="J1210" s="43" t="n">
        <f aca="false">ABS(G1210-H1210)</f>
        <v>0.0227674347229367</v>
      </c>
    </row>
    <row r="1211" customFormat="false" ht="15" hidden="false" customHeight="false" outlineLevel="0" collapsed="false">
      <c r="B1211" s="0" t="n">
        <f aca="false">B1210-50</f>
        <v>3600</v>
      </c>
      <c r="C1211" s="15" t="n">
        <f aca="false" t="array" ref="C1211:C1211">MATCH(MIN(ABS('LUT Implementation'!$F$9:$F$136-B1211)),ABS('LUT Implementation'!$F$9:$F$136-B1211),0)</f>
        <v>62</v>
      </c>
      <c r="D1211" s="0" t="n">
        <f aca="false">INDEX('LUT Implementation'!$F$9:$F$136,C1211)-INDEX('LUT Implementation'!$F$9:$F$136,C1211+1)</f>
        <v>50</v>
      </c>
      <c r="E1211" s="0" t="n">
        <f aca="false">INDEX('LUT Implementation'!$C$9:$C$136,'Error plots'!C1211)</f>
        <v>2252</v>
      </c>
      <c r="F1211" s="0" t="n">
        <f aca="false">TRUNC('LUT Implementation'!$C$4*(INDEX('LUT Implementation'!$F$9:$F$136,C1211)-B1211)/D1211,0)</f>
        <v>-1</v>
      </c>
      <c r="G1211" s="0" t="n">
        <f aca="false">E1211+F1211</f>
        <v>2251</v>
      </c>
      <c r="H1211" s="34" t="n">
        <f aca="false">Theory!$D$5/(SIN(RADIANS(Theory!$D$7*360*(('LUT Implementation'!$C$3*B1211)/1000000000))))</f>
        <v>2250.80659564548</v>
      </c>
      <c r="I1211" s="43" t="n">
        <f aca="false">ABS(E1211-H1211)</f>
        <v>1.19340435451977</v>
      </c>
      <c r="J1211" s="43" t="n">
        <f aca="false">ABS(G1211-H1211)</f>
        <v>0.193404354519771</v>
      </c>
    </row>
    <row r="1212" customFormat="false" ht="15" hidden="false" customHeight="false" outlineLevel="0" collapsed="false">
      <c r="B1212" s="0" t="n">
        <f aca="false">B1211-50</f>
        <v>3550</v>
      </c>
      <c r="C1212" s="15" t="n">
        <f aca="false" t="array" ref="C1212:C1212">MATCH(MIN(ABS('LUT Implementation'!$F$9:$F$136-B1212)),ABS('LUT Implementation'!$F$9:$F$136-B1212),0)</f>
        <v>63</v>
      </c>
      <c r="D1212" s="0" t="n">
        <f aca="false">INDEX('LUT Implementation'!$F$9:$F$136,C1212)-INDEX('LUT Implementation'!$F$9:$F$136,C1212+1)</f>
        <v>49</v>
      </c>
      <c r="E1212" s="0" t="n">
        <f aca="false">INDEX('LUT Implementation'!$C$9:$C$136,'Error plots'!C1212)</f>
        <v>2284</v>
      </c>
      <c r="F1212" s="0" t="n">
        <f aca="false">TRUNC('LUT Implementation'!$C$4*(INDEX('LUT Implementation'!$F$9:$F$136,C1212)-B1212)/D1212,0)</f>
        <v>-1</v>
      </c>
      <c r="G1212" s="0" t="n">
        <f aca="false">E1212+F1212</f>
        <v>2283</v>
      </c>
      <c r="H1212" s="34" t="n">
        <f aca="false">Theory!$D$5/(SIN(RADIANS(Theory!$D$7*360*(('LUT Implementation'!$C$3*B1212)/1000000000))))</f>
        <v>2282.50444260716</v>
      </c>
      <c r="I1212" s="43" t="n">
        <f aca="false">ABS(E1212-H1212)</f>
        <v>1.4955573928446</v>
      </c>
      <c r="J1212" s="43" t="n">
        <f aca="false">ABS(G1212-H1212)</f>
        <v>0.495557392844603</v>
      </c>
    </row>
    <row r="1213" customFormat="false" ht="15" hidden="false" customHeight="false" outlineLevel="0" collapsed="false">
      <c r="B1213" s="0" t="n">
        <f aca="false">B1212-50</f>
        <v>3500</v>
      </c>
      <c r="C1213" s="15" t="n">
        <f aca="false" t="array" ref="C1213:C1213">MATCH(MIN(ABS('LUT Implementation'!$F$9:$F$136-B1213)),ABS('LUT Implementation'!$F$9:$F$136-B1213),0)</f>
        <v>64</v>
      </c>
      <c r="D1213" s="0" t="n">
        <f aca="false">INDEX('LUT Implementation'!$F$9:$F$136,C1213)-INDEX('LUT Implementation'!$F$9:$F$136,C1213+1)</f>
        <v>48</v>
      </c>
      <c r="E1213" s="0" t="n">
        <f aca="false">INDEX('LUT Implementation'!$C$9:$C$136,'Error plots'!C1213)</f>
        <v>2316</v>
      </c>
      <c r="F1213" s="0" t="n">
        <f aca="false">TRUNC('LUT Implementation'!$C$4*(INDEX('LUT Implementation'!$F$9:$F$136,C1213)-B1213)/D1213,0)</f>
        <v>-0</v>
      </c>
      <c r="G1213" s="0" t="n">
        <f aca="false">E1213+F1213</f>
        <v>2316</v>
      </c>
      <c r="H1213" s="34" t="n">
        <f aca="false">Theory!$D$5/(SIN(RADIANS(Theory!$D$7*360*(('LUT Implementation'!$C$3*B1213)/1000000000))))</f>
        <v>2315.10799418773</v>
      </c>
      <c r="I1213" s="43" t="n">
        <f aca="false">ABS(E1213-H1213)</f>
        <v>0.892005812267144</v>
      </c>
      <c r="J1213" s="43" t="n">
        <f aca="false">ABS(G1213-H1213)</f>
        <v>0.892005812267144</v>
      </c>
    </row>
    <row r="1214" customFormat="false" ht="15" hidden="false" customHeight="false" outlineLevel="0" collapsed="false">
      <c r="B1214" s="0" t="n">
        <f aca="false">B1213-50</f>
        <v>3450</v>
      </c>
      <c r="C1214" s="15" t="n">
        <f aca="false" t="array" ref="C1214:C1214">MATCH(MIN(ABS('LUT Implementation'!$F$9:$F$136-B1214)),ABS('LUT Implementation'!$F$9:$F$136-B1214),0)</f>
        <v>65</v>
      </c>
      <c r="D1214" s="0" t="n">
        <f aca="false">INDEX('LUT Implementation'!$F$9:$F$136,C1214)-INDEX('LUT Implementation'!$F$9:$F$136,C1214+1)</f>
        <v>46</v>
      </c>
      <c r="E1214" s="0" t="n">
        <f aca="false">INDEX('LUT Implementation'!$C$9:$C$136,'Error plots'!C1214)</f>
        <v>2348</v>
      </c>
      <c r="F1214" s="0" t="n">
        <f aca="false">TRUNC('LUT Implementation'!$C$4*(INDEX('LUT Implementation'!$F$9:$F$136,C1214)-B1214)/D1214,0)</f>
        <v>0</v>
      </c>
      <c r="G1214" s="0" t="n">
        <f aca="false">E1214+F1214</f>
        <v>2348</v>
      </c>
      <c r="H1214" s="34" t="n">
        <f aca="false">Theory!$D$5/(SIN(RADIANS(Theory!$D$7*360*(('LUT Implementation'!$C$3*B1214)/1000000000))))</f>
        <v>2348.65662884855</v>
      </c>
      <c r="I1214" s="43" t="n">
        <f aca="false">ABS(E1214-H1214)</f>
        <v>0.656628848553282</v>
      </c>
      <c r="J1214" s="43" t="n">
        <f aca="false">ABS(G1214-H1214)</f>
        <v>0.656628848553282</v>
      </c>
    </row>
    <row r="1215" customFormat="false" ht="15" hidden="false" customHeight="false" outlineLevel="0" collapsed="false">
      <c r="B1215" s="0" t="n">
        <f aca="false">B1214-50</f>
        <v>3400</v>
      </c>
      <c r="C1215" s="15" t="n">
        <f aca="false" t="array" ref="C1215:C1215">MATCH(MIN(ABS('LUT Implementation'!$F$9:$F$136-B1215)),ABS('LUT Implementation'!$F$9:$F$136-B1215),0)</f>
        <v>66</v>
      </c>
      <c r="D1215" s="0" t="n">
        <f aca="false">INDEX('LUT Implementation'!$F$9:$F$136,C1215)-INDEX('LUT Implementation'!$F$9:$F$136,C1215+1)</f>
        <v>46</v>
      </c>
      <c r="E1215" s="0" t="n">
        <f aca="false">INDEX('LUT Implementation'!$C$9:$C$136,'Error plots'!C1215)</f>
        <v>2380</v>
      </c>
      <c r="F1215" s="0" t="n">
        <f aca="false">TRUNC('LUT Implementation'!$C$4*(INDEX('LUT Implementation'!$F$9:$F$136,C1215)-B1215)/D1215,0)</f>
        <v>3</v>
      </c>
      <c r="G1215" s="0" t="n">
        <f aca="false">E1215+F1215</f>
        <v>2383</v>
      </c>
      <c r="H1215" s="34" t="n">
        <f aca="false">Theory!$D$5/(SIN(RADIANS(Theory!$D$7*360*(('LUT Implementation'!$C$3*B1215)/1000000000))))</f>
        <v>2383.19204143105</v>
      </c>
      <c r="I1215" s="43" t="n">
        <f aca="false">ABS(E1215-H1215)</f>
        <v>3.19204143104525</v>
      </c>
      <c r="J1215" s="43" t="n">
        <f aca="false">ABS(G1215-H1215)</f>
        <v>0.192041431045254</v>
      </c>
    </row>
    <row r="1216" customFormat="false" ht="15" hidden="false" customHeight="false" outlineLevel="0" collapsed="false">
      <c r="B1216" s="0" t="n">
        <f aca="false">B1215-50</f>
        <v>3350</v>
      </c>
      <c r="C1216" s="15" t="n">
        <f aca="false" t="array" ref="C1216:C1216">MATCH(MIN(ABS('LUT Implementation'!$F$9:$F$136-B1216)),ABS('LUT Implementation'!$F$9:$F$136-B1216),0)</f>
        <v>67</v>
      </c>
      <c r="D1216" s="0" t="n">
        <f aca="false">INDEX('LUT Implementation'!$F$9:$F$136,C1216)-INDEX('LUT Implementation'!$F$9:$F$136,C1216+1)</f>
        <v>44</v>
      </c>
      <c r="E1216" s="0" t="n">
        <f aca="false">INDEX('LUT Implementation'!$C$9:$C$136,'Error plots'!C1216)</f>
        <v>2412</v>
      </c>
      <c r="F1216" s="0" t="n">
        <f aca="false">TRUNC('LUT Implementation'!$C$4*(INDEX('LUT Implementation'!$F$9:$F$136,C1216)-B1216)/D1216,0)</f>
        <v>6</v>
      </c>
      <c r="G1216" s="0" t="n">
        <f aca="false">E1216+F1216</f>
        <v>2418</v>
      </c>
      <c r="H1216" s="34" t="n">
        <f aca="false">Theory!$D$5/(SIN(RADIANS(Theory!$D$7*360*(('LUT Implementation'!$C$3*B1216)/1000000000))))</f>
        <v>2418.7584160209</v>
      </c>
      <c r="I1216" s="43" t="n">
        <f aca="false">ABS(E1216-H1216)</f>
        <v>6.75841602090259</v>
      </c>
      <c r="J1216" s="43" t="n">
        <f aca="false">ABS(G1216-H1216)</f>
        <v>0.758416020902587</v>
      </c>
    </row>
    <row r="1217" customFormat="false" ht="15" hidden="false" customHeight="false" outlineLevel="0" collapsed="false">
      <c r="B1217" s="0" t="n">
        <f aca="false">B1216-50</f>
        <v>3300</v>
      </c>
      <c r="C1217" s="15" t="n">
        <f aca="false" t="array" ref="C1217:C1217">MATCH(MIN(ABS('LUT Implementation'!$F$9:$F$136-B1217)),ABS('LUT Implementation'!$F$9:$F$136-B1217),0)</f>
        <v>68</v>
      </c>
      <c r="D1217" s="0" t="n">
        <f aca="false">INDEX('LUT Implementation'!$F$9:$F$136,C1217)-INDEX('LUT Implementation'!$F$9:$F$136,C1217+1)</f>
        <v>42</v>
      </c>
      <c r="E1217" s="0" t="n">
        <f aca="false">INDEX('LUT Implementation'!$C$9:$C$136,'Error plots'!C1217)</f>
        <v>2444</v>
      </c>
      <c r="F1217" s="0" t="n">
        <f aca="false">TRUNC('LUT Implementation'!$C$4*(INDEX('LUT Implementation'!$F$9:$F$136,C1217)-B1217)/D1217,0)</f>
        <v>11</v>
      </c>
      <c r="G1217" s="0" t="n">
        <f aca="false">E1217+F1217</f>
        <v>2455</v>
      </c>
      <c r="H1217" s="34" t="n">
        <f aca="false">Theory!$D$5/(SIN(RADIANS(Theory!$D$7*360*(('LUT Implementation'!$C$3*B1217)/1000000000))))</f>
        <v>2455.4026145272</v>
      </c>
      <c r="I1217" s="43" t="n">
        <f aca="false">ABS(E1217-H1217)</f>
        <v>11.4026145272028</v>
      </c>
      <c r="J1217" s="43" t="n">
        <f aca="false">ABS(G1217-H1217)</f>
        <v>0.402614527202786</v>
      </c>
    </row>
    <row r="1218" customFormat="false" ht="15" hidden="false" customHeight="false" outlineLevel="0" collapsed="false">
      <c r="B1218" s="0" t="n">
        <f aca="false">B1217-50</f>
        <v>3250</v>
      </c>
      <c r="C1218" s="15" t="n">
        <f aca="false" t="array" ref="C1218:C1218">MATCH(MIN(ABS('LUT Implementation'!$F$9:$F$136-B1218)),ABS('LUT Implementation'!$F$9:$F$136-B1218),0)</f>
        <v>70</v>
      </c>
      <c r="D1218" s="0" t="n">
        <f aca="false">INDEX('LUT Implementation'!$F$9:$F$136,C1218)-INDEX('LUT Implementation'!$F$9:$F$136,C1218+1)</f>
        <v>41</v>
      </c>
      <c r="E1218" s="0" t="n">
        <f aca="false">INDEX('LUT Implementation'!$C$9:$C$136,'Error plots'!C1218)</f>
        <v>2508</v>
      </c>
      <c r="F1218" s="0" t="n">
        <f aca="false">TRUNC('LUT Implementation'!$C$4*(INDEX('LUT Implementation'!$F$9:$F$136,C1218)-B1218)/D1218,0)</f>
        <v>-14</v>
      </c>
      <c r="G1218" s="0" t="n">
        <f aca="false">E1218+F1218</f>
        <v>2494</v>
      </c>
      <c r="H1218" s="34" t="n">
        <f aca="false">Theory!$D$5/(SIN(RADIANS(Theory!$D$7*360*(('LUT Implementation'!$C$3*B1218)/1000000000))))</f>
        <v>2493.17438266882</v>
      </c>
      <c r="I1218" s="43" t="n">
        <f aca="false">ABS(E1218-H1218)</f>
        <v>14.8256173311811</v>
      </c>
      <c r="J1218" s="43" t="n">
        <f aca="false">ABS(G1218-H1218)</f>
        <v>0.825617331181093</v>
      </c>
    </row>
    <row r="1219" customFormat="false" ht="15" hidden="false" customHeight="false" outlineLevel="0" collapsed="false">
      <c r="B1219" s="0" t="n">
        <f aca="false">B1218-50</f>
        <v>3200</v>
      </c>
      <c r="C1219" s="15" t="n">
        <f aca="false" t="array" ref="C1219:C1219">MATCH(MIN(ABS('LUT Implementation'!$F$9:$F$136-B1219)),ABS('LUT Implementation'!$F$9:$F$136-B1219),0)</f>
        <v>71</v>
      </c>
      <c r="D1219" s="0" t="n">
        <f aca="false">INDEX('LUT Implementation'!$F$9:$F$136,C1219)-INDEX('LUT Implementation'!$F$9:$F$136,C1219+1)</f>
        <v>40</v>
      </c>
      <c r="E1219" s="0" t="n">
        <f aca="false">INDEX('LUT Implementation'!$C$9:$C$136,'Error plots'!C1219)</f>
        <v>2540</v>
      </c>
      <c r="F1219" s="0" t="n">
        <f aca="false">TRUNC('LUT Implementation'!$C$4*(INDEX('LUT Implementation'!$F$9:$F$136,C1219)-B1219)/D1219,0)</f>
        <v>-8</v>
      </c>
      <c r="G1219" s="0" t="n">
        <f aca="false">E1219+F1219</f>
        <v>2532</v>
      </c>
      <c r="H1219" s="34" t="n">
        <f aca="false">Theory!$D$5/(SIN(RADIANS(Theory!$D$7*360*(('LUT Implementation'!$C$3*B1219)/1000000000))))</f>
        <v>2532.12657527205</v>
      </c>
      <c r="I1219" s="43" t="n">
        <f aca="false">ABS(E1219-H1219)</f>
        <v>7.87342472794626</v>
      </c>
      <c r="J1219" s="43" t="n">
        <f aca="false">ABS(G1219-H1219)</f>
        <v>0.126575272053742</v>
      </c>
    </row>
    <row r="1220" customFormat="false" ht="15" hidden="false" customHeight="false" outlineLevel="0" collapsed="false">
      <c r="B1220" s="0" t="n">
        <f aca="false">B1219-50</f>
        <v>3150</v>
      </c>
      <c r="C1220" s="15" t="n">
        <f aca="false" t="array" ref="C1220:C1220">MATCH(MIN(ABS('LUT Implementation'!$F$9:$F$136-B1220)),ABS('LUT Implementation'!$F$9:$F$136-B1220),0)</f>
        <v>72</v>
      </c>
      <c r="D1220" s="0" t="n">
        <f aca="false">INDEX('LUT Implementation'!$F$9:$F$136,C1220)-INDEX('LUT Implementation'!$F$9:$F$136,C1220+1)</f>
        <v>38</v>
      </c>
      <c r="E1220" s="0" t="n">
        <f aca="false">INDEX('LUT Implementation'!$C$9:$C$136,'Error plots'!C1220)</f>
        <v>2572</v>
      </c>
      <c r="F1220" s="0" t="n">
        <f aca="false">TRUNC('LUT Implementation'!$C$4*(INDEX('LUT Implementation'!$F$9:$F$136,C1220)-B1220)/D1220,0)</f>
        <v>0</v>
      </c>
      <c r="G1220" s="0" t="n">
        <f aca="false">E1220+F1220</f>
        <v>2572</v>
      </c>
      <c r="H1220" s="34" t="n">
        <f aca="false">Theory!$D$5/(SIN(RADIANS(Theory!$D$7*360*(('LUT Implementation'!$C$3*B1220)/1000000000))))</f>
        <v>2572.31540302521</v>
      </c>
      <c r="I1220" s="43" t="n">
        <f aca="false">ABS(E1220-H1220)</f>
        <v>0.315403025209434</v>
      </c>
      <c r="J1220" s="43" t="n">
        <f aca="false">ABS(G1220-H1220)</f>
        <v>0.315403025209434</v>
      </c>
    </row>
    <row r="1221" customFormat="false" ht="15" hidden="false" customHeight="false" outlineLevel="0" collapsed="false">
      <c r="B1221" s="0" t="n">
        <f aca="false">B1220-50</f>
        <v>3100</v>
      </c>
      <c r="C1221" s="15" t="n">
        <f aca="false" t="array" ref="C1221:C1221">MATCH(MIN(ABS('LUT Implementation'!$F$9:$F$136-B1221)),ABS('LUT Implementation'!$F$9:$F$136-B1221),0)</f>
        <v>73</v>
      </c>
      <c r="D1221" s="0" t="n">
        <f aca="false">INDEX('LUT Implementation'!$F$9:$F$136,C1221)-INDEX('LUT Implementation'!$F$9:$F$136,C1221+1)</f>
        <v>38</v>
      </c>
      <c r="E1221" s="0" t="n">
        <f aca="false">INDEX('LUT Implementation'!$C$9:$C$136,'Error plots'!C1221)</f>
        <v>2604</v>
      </c>
      <c r="F1221" s="0" t="n">
        <f aca="false">TRUNC('LUT Implementation'!$C$4*(INDEX('LUT Implementation'!$F$9:$F$136,C1221)-B1221)/D1221,0)</f>
        <v>10</v>
      </c>
      <c r="G1221" s="0" t="n">
        <f aca="false">E1221+F1221</f>
        <v>2614</v>
      </c>
      <c r="H1221" s="34" t="n">
        <f aca="false">Theory!$D$5/(SIN(RADIANS(Theory!$D$7*360*(('LUT Implementation'!$C$3*B1221)/1000000000))))</f>
        <v>2613.80070311261</v>
      </c>
      <c r="I1221" s="43" t="n">
        <f aca="false">ABS(E1221-H1221)</f>
        <v>9.80070311260806</v>
      </c>
      <c r="J1221" s="43" t="n">
        <f aca="false">ABS(G1221-H1221)</f>
        <v>0.199296887391938</v>
      </c>
    </row>
    <row r="1222" customFormat="false" ht="15" hidden="false" customHeight="false" outlineLevel="0" collapsed="false">
      <c r="B1222" s="0" t="n">
        <f aca="false">B1221-50</f>
        <v>3050</v>
      </c>
      <c r="C1222" s="15" t="n">
        <f aca="false" t="array" ref="C1222:C1222">MATCH(MIN(ABS('LUT Implementation'!$F$9:$F$136-B1222)),ABS('LUT Implementation'!$F$9:$F$136-B1222),0)</f>
        <v>75</v>
      </c>
      <c r="D1222" s="0" t="n">
        <f aca="false">INDEX('LUT Implementation'!$F$9:$F$136,C1222)-INDEX('LUT Implementation'!$F$9:$F$136,C1222+1)</f>
        <v>36</v>
      </c>
      <c r="E1222" s="0" t="n">
        <f aca="false">INDEX('LUT Implementation'!$C$9:$C$136,'Error plots'!C1222)</f>
        <v>2668</v>
      </c>
      <c r="F1222" s="0" t="n">
        <f aca="false">TRUNC('LUT Implementation'!$C$4*(INDEX('LUT Implementation'!$F$9:$F$136,C1222)-B1222)/D1222,0)</f>
        <v>-11</v>
      </c>
      <c r="G1222" s="0" t="n">
        <f aca="false">E1222+F1222</f>
        <v>2657</v>
      </c>
      <c r="H1222" s="34" t="n">
        <f aca="false">Theory!$D$5/(SIN(RADIANS(Theory!$D$7*360*(('LUT Implementation'!$C$3*B1222)/1000000000))))</f>
        <v>2656.64623646837</v>
      </c>
      <c r="I1222" s="43" t="n">
        <f aca="false">ABS(E1222-H1222)</f>
        <v>11.3537635316284</v>
      </c>
      <c r="J1222" s="43" t="n">
        <f aca="false">ABS(G1222-H1222)</f>
        <v>0.353763531628374</v>
      </c>
    </row>
    <row r="1223" customFormat="false" ht="15" hidden="false" customHeight="false" outlineLevel="0" collapsed="false">
      <c r="B1223" s="0" t="n">
        <f aca="false">B1222-50</f>
        <v>3000</v>
      </c>
      <c r="C1223" s="15" t="n">
        <f aca="false" t="array" ref="C1223:C1223">MATCH(MIN(ABS('LUT Implementation'!$F$9:$F$136-B1223)),ABS('LUT Implementation'!$F$9:$F$136-B1223),0)</f>
        <v>76</v>
      </c>
      <c r="D1223" s="0" t="n">
        <f aca="false">INDEX('LUT Implementation'!$F$9:$F$136,C1223)-INDEX('LUT Implementation'!$F$9:$F$136,C1223+1)</f>
        <v>35</v>
      </c>
      <c r="E1223" s="0" t="n">
        <f aca="false">INDEX('LUT Implementation'!$C$9:$C$136,'Error plots'!C1223)</f>
        <v>2700</v>
      </c>
      <c r="F1223" s="0" t="n">
        <f aca="false">TRUNC('LUT Implementation'!$C$4*(INDEX('LUT Implementation'!$F$9:$F$136,C1223)-B1223)/D1223,0)</f>
        <v>0</v>
      </c>
      <c r="G1223" s="0" t="n">
        <f aca="false">E1223+F1223</f>
        <v>2700</v>
      </c>
      <c r="H1223" s="34" t="n">
        <f aca="false">Theory!$D$5/(SIN(RADIANS(Theory!$D$7*360*(('LUT Implementation'!$C$3*B1223)/1000000000))))</f>
        <v>2700.92001475557</v>
      </c>
      <c r="I1223" s="43" t="n">
        <f aca="false">ABS(E1223-H1223)</f>
        <v>0.920014755569355</v>
      </c>
      <c r="J1223" s="43" t="n">
        <f aca="false">ABS(G1223-H1223)</f>
        <v>0.920014755569355</v>
      </c>
    </row>
    <row r="1224" customFormat="false" ht="15" hidden="false" customHeight="false" outlineLevel="0" collapsed="false">
      <c r="B1224" s="0" t="n">
        <f aca="false">B1223-50</f>
        <v>2950</v>
      </c>
      <c r="C1224" s="15" t="n">
        <f aca="false" t="array" ref="C1224:C1224">MATCH(MIN(ABS('LUT Implementation'!$F$9:$F$136-B1224)),ABS('LUT Implementation'!$F$9:$F$136-B1224),0)</f>
        <v>77</v>
      </c>
      <c r="D1224" s="0" t="n">
        <f aca="false">INDEX('LUT Implementation'!$F$9:$F$136,C1224)-INDEX('LUT Implementation'!$F$9:$F$136,C1224+1)</f>
        <v>34</v>
      </c>
      <c r="E1224" s="0" t="n">
        <f aca="false">INDEX('LUT Implementation'!$C$9:$C$136,'Error plots'!C1224)</f>
        <v>2732</v>
      </c>
      <c r="F1224" s="0" t="n">
        <f aca="false">TRUNC('LUT Implementation'!$C$4*(INDEX('LUT Implementation'!$F$9:$F$136,C1224)-B1224)/D1224,0)</f>
        <v>15</v>
      </c>
      <c r="G1224" s="0" t="n">
        <f aca="false">E1224+F1224</f>
        <v>2747</v>
      </c>
      <c r="H1224" s="34" t="n">
        <f aca="false">Theory!$D$5/(SIN(RADIANS(Theory!$D$7*360*(('LUT Implementation'!$C$3*B1224)/1000000000))))</f>
        <v>2746.69466059748</v>
      </c>
      <c r="I1224" s="43" t="n">
        <f aca="false">ABS(E1224-H1224)</f>
        <v>14.6946605974813</v>
      </c>
      <c r="J1224" s="43" t="n">
        <f aca="false">ABS(G1224-H1224)</f>
        <v>0.305339402518712</v>
      </c>
    </row>
    <row r="1225" customFormat="false" ht="15" hidden="false" customHeight="false" outlineLevel="0" collapsed="false">
      <c r="B1225" s="0" t="n">
        <f aca="false">B1224-50</f>
        <v>2900</v>
      </c>
      <c r="C1225" s="15" t="n">
        <f aca="false" t="array" ref="C1225:C1225">MATCH(MIN(ABS('LUT Implementation'!$F$9:$F$136-B1225)),ABS('LUT Implementation'!$F$9:$F$136-B1225),0)</f>
        <v>79</v>
      </c>
      <c r="D1225" s="0" t="n">
        <f aca="false">INDEX('LUT Implementation'!$F$9:$F$136,C1225)-INDEX('LUT Implementation'!$F$9:$F$136,C1225+1)</f>
        <v>33</v>
      </c>
      <c r="E1225" s="0" t="n">
        <f aca="false">INDEX('LUT Implementation'!$C$9:$C$136,'Error plots'!C1225)</f>
        <v>2796</v>
      </c>
      <c r="F1225" s="0" t="n">
        <f aca="false">TRUNC('LUT Implementation'!$C$4*(INDEX('LUT Implementation'!$F$9:$F$136,C1225)-B1225)/D1225,0)</f>
        <v>-1</v>
      </c>
      <c r="G1225" s="0" t="n">
        <f aca="false">E1225+F1225</f>
        <v>2795</v>
      </c>
      <c r="H1225" s="34" t="n">
        <f aca="false">Theory!$D$5/(SIN(RADIANS(Theory!$D$7*360*(('LUT Implementation'!$C$3*B1225)/1000000000))))</f>
        <v>2794.04780507418</v>
      </c>
      <c r="I1225" s="43" t="n">
        <f aca="false">ABS(E1225-H1225)</f>
        <v>1.95219492582373</v>
      </c>
      <c r="J1225" s="43" t="n">
        <f aca="false">ABS(G1225-H1225)</f>
        <v>0.952194925823733</v>
      </c>
    </row>
    <row r="1226" customFormat="false" ht="15" hidden="false" customHeight="false" outlineLevel="0" collapsed="false">
      <c r="B1226" s="0" t="n">
        <f aca="false">B1225-50</f>
        <v>2850</v>
      </c>
      <c r="C1226" s="15" t="n">
        <f aca="false" t="array" ref="C1226:C1226">MATCH(MIN(ABS('LUT Implementation'!$F$9:$F$136-B1226)),ABS('LUT Implementation'!$F$9:$F$136-B1226),0)</f>
        <v>80</v>
      </c>
      <c r="D1226" s="0" t="n">
        <f aca="false">INDEX('LUT Implementation'!$F$9:$F$136,C1226)-INDEX('LUT Implementation'!$F$9:$F$136,C1226+1)</f>
        <v>32</v>
      </c>
      <c r="E1226" s="0" t="n">
        <f aca="false">INDEX('LUT Implementation'!$C$9:$C$136,'Error plots'!C1226)</f>
        <v>2828</v>
      </c>
      <c r="F1226" s="0" t="n">
        <f aca="false">TRUNC('LUT Implementation'!$C$4*(INDEX('LUT Implementation'!$F$9:$F$136,C1226)-B1226)/D1226,0)</f>
        <v>15</v>
      </c>
      <c r="G1226" s="0" t="n">
        <f aca="false">E1226+F1226</f>
        <v>2843</v>
      </c>
      <c r="H1226" s="34" t="n">
        <f aca="false">Theory!$D$5/(SIN(RADIANS(Theory!$D$7*360*(('LUT Implementation'!$C$3*B1226)/1000000000))))</f>
        <v>2843.06252706082</v>
      </c>
      <c r="I1226" s="43" t="n">
        <f aca="false">ABS(E1226-H1226)</f>
        <v>15.0625270608175</v>
      </c>
      <c r="J1226" s="43" t="n">
        <f aca="false">ABS(G1226-H1226)</f>
        <v>0.0625270608175015</v>
      </c>
    </row>
    <row r="1227" customFormat="false" ht="15" hidden="false" customHeight="false" outlineLevel="0" collapsed="false">
      <c r="B1227" s="0" t="n">
        <f aca="false">B1226-50</f>
        <v>2800</v>
      </c>
      <c r="C1227" s="15" t="n">
        <f aca="false" t="array" ref="C1227:C1227">MATCH(MIN(ABS('LUT Implementation'!$F$9:$F$136-B1227)),ABS('LUT Implementation'!$F$9:$F$136-B1227),0)</f>
        <v>82</v>
      </c>
      <c r="D1227" s="0" t="n">
        <f aca="false">INDEX('LUT Implementation'!$F$9:$F$136,C1227)-INDEX('LUT Implementation'!$F$9:$F$136,C1227+1)</f>
        <v>31</v>
      </c>
      <c r="E1227" s="0" t="n">
        <f aca="false">INDEX('LUT Implementation'!$C$9:$C$136,'Error plots'!C1227)</f>
        <v>2892</v>
      </c>
      <c r="F1227" s="0" t="n">
        <f aca="false">TRUNC('LUT Implementation'!$C$4*(INDEX('LUT Implementation'!$F$9:$F$136,C1227)-B1227)/D1227,0)</f>
        <v>2</v>
      </c>
      <c r="G1227" s="0" t="n">
        <f aca="false">E1227+F1227</f>
        <v>2894</v>
      </c>
      <c r="H1227" s="34" t="n">
        <f aca="false">Theory!$D$5/(SIN(RADIANS(Theory!$D$7*360*(('LUT Implementation'!$C$3*B1227)/1000000000))))</f>
        <v>2893.82783963794</v>
      </c>
      <c r="I1227" s="43" t="n">
        <f aca="false">ABS(E1227-H1227)</f>
        <v>1.82783963794373</v>
      </c>
      <c r="J1227" s="43" t="n">
        <f aca="false">ABS(G1227-H1227)</f>
        <v>0.172160362056275</v>
      </c>
    </row>
    <row r="1228" customFormat="false" ht="15" hidden="false" customHeight="false" outlineLevel="0" collapsed="false">
      <c r="B1228" s="0" t="n">
        <f aca="false">B1227-50</f>
        <v>2750</v>
      </c>
      <c r="C1228" s="15" t="n">
        <f aca="false" t="array" ref="C1228:C1228">MATCH(MIN(ABS('LUT Implementation'!$F$9:$F$136-B1228)),ABS('LUT Implementation'!$F$9:$F$136-B1228),0)</f>
        <v>84</v>
      </c>
      <c r="D1228" s="0" t="n">
        <f aca="false">INDEX('LUT Implementation'!$F$9:$F$136,C1228)-INDEX('LUT Implementation'!$F$9:$F$136,C1228+1)</f>
        <v>29</v>
      </c>
      <c r="E1228" s="0" t="n">
        <f aca="false">INDEX('LUT Implementation'!$C$9:$C$136,'Error plots'!C1228)</f>
        <v>2956</v>
      </c>
      <c r="F1228" s="0" t="n">
        <f aca="false">TRUNC('LUT Implementation'!$C$4*(INDEX('LUT Implementation'!$F$9:$F$136,C1228)-B1228)/D1228,0)</f>
        <v>-9</v>
      </c>
      <c r="G1228" s="0" t="n">
        <f aca="false">E1228+F1228</f>
        <v>2947</v>
      </c>
      <c r="H1228" s="34" t="n">
        <f aca="false">Theory!$D$5/(SIN(RADIANS(Theory!$D$7*360*(('LUT Implementation'!$C$3*B1228)/1000000000))))</f>
        <v>2946.43922956469</v>
      </c>
      <c r="I1228" s="43" t="n">
        <f aca="false">ABS(E1228-H1228)</f>
        <v>9.56077043531332</v>
      </c>
      <c r="J1228" s="43" t="n">
        <f aca="false">ABS(G1228-H1228)</f>
        <v>0.560770435313316</v>
      </c>
    </row>
    <row r="1229" customFormat="false" ht="15" hidden="false" customHeight="false" outlineLevel="0" collapsed="false">
      <c r="B1229" s="0" t="n">
        <f aca="false">B1228-50</f>
        <v>2700</v>
      </c>
      <c r="C1229" s="15" t="n">
        <f aca="false" t="array" ref="C1229:C1229">MATCH(MIN(ABS('LUT Implementation'!$F$9:$F$136-B1229)),ABS('LUT Implementation'!$F$9:$F$136-B1229),0)</f>
        <v>85</v>
      </c>
      <c r="D1229" s="0" t="n">
        <f aca="false">INDEX('LUT Implementation'!$F$9:$F$136,C1229)-INDEX('LUT Implementation'!$F$9:$F$136,C1229+1)</f>
        <v>29</v>
      </c>
      <c r="E1229" s="0" t="n">
        <f aca="false">INDEX('LUT Implementation'!$C$9:$C$136,'Error plots'!C1229)</f>
        <v>2988</v>
      </c>
      <c r="F1229" s="0" t="n">
        <f aca="false">TRUNC('LUT Implementation'!$C$4*(INDEX('LUT Implementation'!$F$9:$F$136,C1229)-B1229)/D1229,0)</f>
        <v>13</v>
      </c>
      <c r="G1229" s="0" t="n">
        <f aca="false">E1229+F1229</f>
        <v>3001</v>
      </c>
      <c r="H1229" s="34" t="n">
        <f aca="false">Theory!$D$5/(SIN(RADIANS(Theory!$D$7*360*(('LUT Implementation'!$C$3*B1229)/1000000000))))</f>
        <v>3000.99925669345</v>
      </c>
      <c r="I1229" s="43" t="n">
        <f aca="false">ABS(E1229-H1229)</f>
        <v>12.999256693452</v>
      </c>
      <c r="J1229" s="43" t="n">
        <f aca="false">ABS(G1229-H1229)</f>
        <v>0.000743306547974498</v>
      </c>
    </row>
    <row r="1230" customFormat="false" ht="15" hidden="false" customHeight="false" outlineLevel="0" collapsed="false">
      <c r="B1230" s="0" t="n">
        <f aca="false">B1229-50</f>
        <v>2650</v>
      </c>
      <c r="C1230" s="15" t="n">
        <f aca="false" t="array" ref="C1230:C1230">MATCH(MIN(ABS('LUT Implementation'!$F$9:$F$136-B1230)),ABS('LUT Implementation'!$F$9:$F$136-B1230),0)</f>
        <v>87</v>
      </c>
      <c r="D1230" s="0" t="n">
        <f aca="false">INDEX('LUT Implementation'!$F$9:$F$136,C1230)-INDEX('LUT Implementation'!$F$9:$F$136,C1230+1)</f>
        <v>28</v>
      </c>
      <c r="E1230" s="0" t="n">
        <f aca="false">INDEX('LUT Implementation'!$C$9:$C$136,'Error plots'!C1230)</f>
        <v>3052</v>
      </c>
      <c r="F1230" s="0" t="n">
        <f aca="false">TRUNC('LUT Implementation'!$C$4*(INDEX('LUT Implementation'!$F$9:$F$136,C1230)-B1230)/D1230,0)</f>
        <v>5</v>
      </c>
      <c r="G1230" s="0" t="n">
        <f aca="false">E1230+F1230</f>
        <v>3057</v>
      </c>
      <c r="H1230" s="34" t="n">
        <f aca="false">Theory!$D$5/(SIN(RADIANS(Theory!$D$7*360*(('LUT Implementation'!$C$3*B1230)/1000000000))))</f>
        <v>3057.61822124287</v>
      </c>
      <c r="I1230" s="43" t="n">
        <f aca="false">ABS(E1230-H1230)</f>
        <v>5.61822124287119</v>
      </c>
      <c r="J1230" s="43" t="n">
        <f aca="false">ABS(G1230-H1230)</f>
        <v>0.618221242871186</v>
      </c>
    </row>
    <row r="1231" customFormat="false" ht="15" hidden="false" customHeight="false" outlineLevel="0" collapsed="false">
      <c r="B1231" s="0" t="n">
        <f aca="false">B1230-50</f>
        <v>2600</v>
      </c>
      <c r="C1231" s="15" t="n">
        <f aca="false" t="array" ref="C1231:C1231">MATCH(MIN(ABS('LUT Implementation'!$F$9:$F$136-B1231)),ABS('LUT Implementation'!$F$9:$F$136-B1231),0)</f>
        <v>89</v>
      </c>
      <c r="D1231" s="0" t="n">
        <f aca="false">INDEX('LUT Implementation'!$F$9:$F$136,C1231)-INDEX('LUT Implementation'!$F$9:$F$136,C1231+1)</f>
        <v>26</v>
      </c>
      <c r="E1231" s="0" t="n">
        <f aca="false">INDEX('LUT Implementation'!$C$9:$C$136,'Error plots'!C1231)</f>
        <v>3116</v>
      </c>
      <c r="F1231" s="0" t="n">
        <f aca="false">TRUNC('LUT Implementation'!$C$4*(INDEX('LUT Implementation'!$F$9:$F$136,C1231)-B1231)/D1231,0)</f>
        <v>0</v>
      </c>
      <c r="G1231" s="0" t="n">
        <f aca="false">E1231+F1231</f>
        <v>3116</v>
      </c>
      <c r="H1231" s="34" t="n">
        <f aca="false">Theory!$D$5/(SIN(RADIANS(Theory!$D$7*360*(('LUT Implementation'!$C$3*B1231)/1000000000))))</f>
        <v>3116.41490806378</v>
      </c>
      <c r="I1231" s="43" t="n">
        <f aca="false">ABS(E1231-H1231)</f>
        <v>0.414908063783969</v>
      </c>
      <c r="J1231" s="43" t="n">
        <f aca="false">ABS(G1231-H1231)</f>
        <v>0.414908063783969</v>
      </c>
    </row>
    <row r="1232" customFormat="false" ht="15" hidden="false" customHeight="false" outlineLevel="0" collapsed="false">
      <c r="B1232" s="0" t="n">
        <f aca="false">B1231-50</f>
        <v>2550</v>
      </c>
      <c r="C1232" s="15" t="n">
        <f aca="false" t="array" ref="C1232:C1232">MATCH(MIN(ABS('LUT Implementation'!$F$9:$F$136-B1232)),ABS('LUT Implementation'!$F$9:$F$136-B1232),0)</f>
        <v>91</v>
      </c>
      <c r="D1232" s="0" t="n">
        <f aca="false">INDEX('LUT Implementation'!$F$9:$F$136,C1232)-INDEX('LUT Implementation'!$F$9:$F$136,C1232+1)</f>
        <v>25</v>
      </c>
      <c r="E1232" s="0" t="n">
        <f aca="false">INDEX('LUT Implementation'!$C$9:$C$136,'Error plots'!C1232)</f>
        <v>3180</v>
      </c>
      <c r="F1232" s="0" t="n">
        <f aca="false">TRUNC('LUT Implementation'!$C$4*(INDEX('LUT Implementation'!$F$9:$F$136,C1232)-B1232)/D1232,0)</f>
        <v>-2</v>
      </c>
      <c r="G1232" s="0" t="n">
        <f aca="false">E1232+F1232</f>
        <v>3178</v>
      </c>
      <c r="H1232" s="34" t="n">
        <f aca="false">Theory!$D$5/(SIN(RADIANS(Theory!$D$7*360*(('LUT Implementation'!$C$3*B1232)/1000000000))))</f>
        <v>3177.51741846593</v>
      </c>
      <c r="I1232" s="43" t="n">
        <f aca="false">ABS(E1232-H1232)</f>
        <v>2.48258153407369</v>
      </c>
      <c r="J1232" s="43" t="n">
        <f aca="false">ABS(G1232-H1232)</f>
        <v>0.482581534073688</v>
      </c>
    </row>
    <row r="1233" customFormat="false" ht="15" hidden="false" customHeight="false" outlineLevel="0" collapsed="false">
      <c r="B1233" s="0" t="n">
        <f aca="false">B1232-50</f>
        <v>2500</v>
      </c>
      <c r="C1233" s="15" t="n">
        <f aca="false" t="array" ref="C1233:C1233">MATCH(MIN(ABS('LUT Implementation'!$F$9:$F$136-B1233)),ABS('LUT Implementation'!$F$9:$F$136-B1233),0)</f>
        <v>93</v>
      </c>
      <c r="D1233" s="0" t="n">
        <f aca="false">INDEX('LUT Implementation'!$F$9:$F$136,C1233)-INDEX('LUT Implementation'!$F$9:$F$136,C1233+1)</f>
        <v>25</v>
      </c>
      <c r="E1233" s="0" t="n">
        <f aca="false">INDEX('LUT Implementation'!$C$9:$C$136,'Error plots'!C1233)</f>
        <v>3244</v>
      </c>
      <c r="F1233" s="0" t="n">
        <f aca="false">TRUNC('LUT Implementation'!$C$4*(INDEX('LUT Implementation'!$F$9:$F$136,C1233)-B1233)/D1233,0)</f>
        <v>-2</v>
      </c>
      <c r="G1233" s="0" t="n">
        <f aca="false">E1233+F1233</f>
        <v>3242</v>
      </c>
      <c r="H1233" s="34" t="n">
        <f aca="false">Theory!$D$5/(SIN(RADIANS(Theory!$D$7*360*(('LUT Implementation'!$C$3*B1233)/1000000000))))</f>
        <v>3241.06410186382</v>
      </c>
      <c r="I1233" s="43" t="n">
        <f aca="false">ABS(E1233-H1233)</f>
        <v>2.93589813617746</v>
      </c>
      <c r="J1233" s="43" t="n">
        <f aca="false">ABS(G1233-H1233)</f>
        <v>0.935898136177457</v>
      </c>
    </row>
    <row r="1234" customFormat="false" ht="15" hidden="false" customHeight="false" outlineLevel="0" collapsed="false">
      <c r="B1234" s="0" t="n">
        <f aca="false">B1233-50</f>
        <v>2450</v>
      </c>
      <c r="C1234" s="15" t="n">
        <f aca="false" t="array" ref="C1234:C1234">MATCH(MIN(ABS('LUT Implementation'!$F$9:$F$136-B1234)),ABS('LUT Implementation'!$F$9:$F$136-B1234),0)</f>
        <v>95</v>
      </c>
      <c r="D1234" s="0" t="n">
        <f aca="false">INDEX('LUT Implementation'!$F$9:$F$136,C1234)-INDEX('LUT Implementation'!$F$9:$F$136,C1234+1)</f>
        <v>23</v>
      </c>
      <c r="E1234" s="0" t="n">
        <f aca="false">INDEX('LUT Implementation'!$C$9:$C$136,'Error plots'!C1234)</f>
        <v>3308</v>
      </c>
      <c r="F1234" s="0" t="n">
        <f aca="false">TRUNC('LUT Implementation'!$C$4*(INDEX('LUT Implementation'!$F$9:$F$136,C1234)-B1234)/D1234,0)</f>
        <v>-1</v>
      </c>
      <c r="G1234" s="0" t="n">
        <f aca="false">E1234+F1234</f>
        <v>3307</v>
      </c>
      <c r="H1234" s="34" t="n">
        <f aca="false">Theory!$D$5/(SIN(RADIANS(Theory!$D$7*360*(('LUT Implementation'!$C$3*B1234)/1000000000))))</f>
        <v>3307.20460150176</v>
      </c>
      <c r="I1234" s="43" t="n">
        <f aca="false">ABS(E1234-H1234)</f>
        <v>0.795398498242321</v>
      </c>
      <c r="J1234" s="43" t="n">
        <f aca="false">ABS(G1234-H1234)</f>
        <v>0.204601501757679</v>
      </c>
    </row>
    <row r="1235" customFormat="false" ht="15" hidden="false" customHeight="false" outlineLevel="0" collapsed="false">
      <c r="B1235" s="0" t="n">
        <f aca="false">B1234-50</f>
        <v>2400</v>
      </c>
      <c r="C1235" s="15" t="n">
        <f aca="false" t="array" ref="C1235:C1235">MATCH(MIN(ABS('LUT Implementation'!$F$9:$F$136-B1235)),ABS('LUT Implementation'!$F$9:$F$136-B1235),0)</f>
        <v>97</v>
      </c>
      <c r="D1235" s="0" t="n">
        <f aca="false">INDEX('LUT Implementation'!$F$9:$F$136,C1235)-INDEX('LUT Implementation'!$F$9:$F$136,C1235+1)</f>
        <v>23</v>
      </c>
      <c r="E1235" s="0" t="n">
        <f aca="false">INDEX('LUT Implementation'!$C$9:$C$136,'Error plots'!C1235)</f>
        <v>3372</v>
      </c>
      <c r="F1235" s="0" t="n">
        <f aca="false">TRUNC('LUT Implementation'!$C$4*(INDEX('LUT Implementation'!$F$9:$F$136,C1235)-B1235)/D1235,0)</f>
        <v>4</v>
      </c>
      <c r="G1235" s="0" t="n">
        <f aca="false">E1235+F1235</f>
        <v>3376</v>
      </c>
      <c r="H1235" s="34" t="n">
        <f aca="false">Theory!$D$5/(SIN(RADIANS(Theory!$D$7*360*(('LUT Implementation'!$C$3*B1235)/1000000000))))</f>
        <v>3376.10103089438</v>
      </c>
      <c r="I1235" s="43" t="n">
        <f aca="false">ABS(E1235-H1235)</f>
        <v>4.10103089438189</v>
      </c>
      <c r="J1235" s="43" t="n">
        <f aca="false">ABS(G1235-H1235)</f>
        <v>0.101030894381893</v>
      </c>
    </row>
    <row r="1236" customFormat="false" ht="15" hidden="false" customHeight="false" outlineLevel="0" collapsed="false">
      <c r="B1236" s="0" t="n">
        <f aca="false">B1235-50</f>
        <v>2350</v>
      </c>
      <c r="C1236" s="15" t="n">
        <f aca="false" t="array" ref="C1236:C1236">MATCH(MIN(ABS('LUT Implementation'!$F$9:$F$136-B1236)),ABS('LUT Implementation'!$F$9:$F$136-B1236),0)</f>
        <v>99</v>
      </c>
      <c r="D1236" s="0" t="n">
        <f aca="false">INDEX('LUT Implementation'!$F$9:$F$136,C1236)-INDEX('LUT Implementation'!$F$9:$F$136,C1236+1)</f>
        <v>22</v>
      </c>
      <c r="E1236" s="0" t="n">
        <f aca="false">INDEX('LUT Implementation'!$C$9:$C$136,'Error plots'!C1236)</f>
        <v>3436</v>
      </c>
      <c r="F1236" s="0" t="n">
        <f aca="false">TRUNC('LUT Implementation'!$C$4*(INDEX('LUT Implementation'!$F$9:$F$136,C1236)-B1236)/D1236,0)</f>
        <v>11</v>
      </c>
      <c r="G1236" s="0" t="n">
        <f aca="false">E1236+F1236</f>
        <v>3447</v>
      </c>
      <c r="H1236" s="34" t="n">
        <f aca="false">Theory!$D$5/(SIN(RADIANS(Theory!$D$7*360*(('LUT Implementation'!$C$3*B1236)/1000000000))))</f>
        <v>3447.92930045122</v>
      </c>
      <c r="I1236" s="43" t="n">
        <f aca="false">ABS(E1236-H1236)</f>
        <v>11.9293004512183</v>
      </c>
      <c r="J1236" s="43" t="n">
        <f aca="false">ABS(G1236-H1236)</f>
        <v>0.929300451218296</v>
      </c>
    </row>
    <row r="1237" customFormat="false" ht="15" hidden="false" customHeight="false" outlineLevel="0" collapsed="false">
      <c r="B1237" s="0" t="n">
        <f aca="false">B1236-50</f>
        <v>2300</v>
      </c>
      <c r="C1237" s="15" t="n">
        <f aca="false" t="array" ref="C1237:C1237">MATCH(MIN(ABS('LUT Implementation'!$F$9:$F$136-B1237)),ABS('LUT Implementation'!$F$9:$F$136-B1237),0)</f>
        <v>102</v>
      </c>
      <c r="D1237" s="0" t="n">
        <f aca="false">INDEX('LUT Implementation'!$F$9:$F$136,C1237)-INDEX('LUT Implementation'!$F$9:$F$136,C1237+1)</f>
        <v>21</v>
      </c>
      <c r="E1237" s="0" t="n">
        <f aca="false">INDEX('LUT Implementation'!$C$9:$C$136,'Error plots'!C1237)</f>
        <v>3532</v>
      </c>
      <c r="F1237" s="0" t="n">
        <f aca="false">TRUNC('LUT Implementation'!$C$4*(INDEX('LUT Implementation'!$F$9:$F$136,C1237)-B1237)/D1237,0)</f>
        <v>-9</v>
      </c>
      <c r="G1237" s="0" t="n">
        <f aca="false">E1237+F1237</f>
        <v>3523</v>
      </c>
      <c r="H1237" s="34" t="n">
        <f aca="false">Theory!$D$5/(SIN(RADIANS(Theory!$D$7*360*(('LUT Implementation'!$C$3*B1237)/1000000000))))</f>
        <v>3522.88061713914</v>
      </c>
      <c r="I1237" s="43" t="n">
        <f aca="false">ABS(E1237-H1237)</f>
        <v>9.11938286085706</v>
      </c>
      <c r="J1237" s="43" t="n">
        <f aca="false">ABS(G1237-H1237)</f>
        <v>0.119382860857058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2012-08-05T12:38:23Z</dcterms:created>
  <dc:creator>Paul</dc:creator>
  <dc:description/>
  <dc:language>fr-FR</dc:language>
  <cp:lastModifiedBy/>
  <dcterms:modified xsi:type="dcterms:W3CDTF">2017-03-13T20:47:29Z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