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895" windowHeight="12780" activeTab="1"/>
  </bookViews>
  <sheets>
    <sheet name="Theory" sheetId="1" r:id="rId1"/>
    <sheet name="Theory plot" sheetId="2" r:id="rId2"/>
    <sheet name="LUT Implementation" sheetId="3" r:id="rId3"/>
    <sheet name="Error plots" sheetId="4" r:id="rId4"/>
  </sheets>
  <calcPr calcId="124519"/>
</workbook>
</file>

<file path=xl/calcChain.xml><?xml version="1.0" encoding="utf-8"?>
<calcChain xmlns="http://schemas.openxmlformats.org/spreadsheetml/2006/main">
  <c r="B1196" i="4"/>
  <c r="C1196" a="1"/>
  <c r="C1196" s="1"/>
  <c r="H1196"/>
  <c r="B1197"/>
  <c r="B1198" s="1"/>
  <c r="C1197" a="1"/>
  <c r="C1197" s="1"/>
  <c r="E1197" s="1"/>
  <c r="H1197"/>
  <c r="C1198" a="1"/>
  <c r="C1198"/>
  <c r="E1198" s="1"/>
  <c r="H1198"/>
  <c r="B1199"/>
  <c r="B1200" s="1"/>
  <c r="C1199" a="1"/>
  <c r="C1199" s="1"/>
  <c r="F1199" s="1"/>
  <c r="D1199"/>
  <c r="H1199"/>
  <c r="C1200" a="1"/>
  <c r="C1200"/>
  <c r="E1200" s="1"/>
  <c r="D1200"/>
  <c r="H1200"/>
  <c r="B1201"/>
  <c r="B1202" s="1"/>
  <c r="C1201" a="1"/>
  <c r="C1201" s="1"/>
  <c r="H1201"/>
  <c r="C1202" a="1"/>
  <c r="C1202"/>
  <c r="E1202" s="1"/>
  <c r="H1202"/>
  <c r="B1203"/>
  <c r="B1204" s="1"/>
  <c r="H1204" s="1"/>
  <c r="C1204" a="1"/>
  <c r="C1204" s="1"/>
  <c r="B5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86" s="1"/>
  <c r="B687" s="1"/>
  <c r="B688" s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718" s="1"/>
  <c r="B719" s="1"/>
  <c r="B720" s="1"/>
  <c r="B721" s="1"/>
  <c r="B722" s="1"/>
  <c r="B723" s="1"/>
  <c r="B724" s="1"/>
  <c r="B725" s="1"/>
  <c r="B726" s="1"/>
  <c r="B727" s="1"/>
  <c r="B728" s="1"/>
  <c r="B729" s="1"/>
  <c r="B730" s="1"/>
  <c r="B731" s="1"/>
  <c r="B732" s="1"/>
  <c r="B733" s="1"/>
  <c r="B734" s="1"/>
  <c r="B735" s="1"/>
  <c r="B736" s="1"/>
  <c r="B737" s="1"/>
  <c r="B738" s="1"/>
  <c r="B739" s="1"/>
  <c r="B740" s="1"/>
  <c r="B741" s="1"/>
  <c r="B742" s="1"/>
  <c r="B743" s="1"/>
  <c r="B744" s="1"/>
  <c r="B745" s="1"/>
  <c r="B746" s="1"/>
  <c r="B747" s="1"/>
  <c r="B748" s="1"/>
  <c r="B749" s="1"/>
  <c r="B750" s="1"/>
  <c r="B751" s="1"/>
  <c r="B752" s="1"/>
  <c r="B753" s="1"/>
  <c r="B754" s="1"/>
  <c r="B755" s="1"/>
  <c r="B756" s="1"/>
  <c r="B757" s="1"/>
  <c r="B758" s="1"/>
  <c r="B759" s="1"/>
  <c r="B760" s="1"/>
  <c r="B761" s="1"/>
  <c r="B762" s="1"/>
  <c r="B763" s="1"/>
  <c r="B764" s="1"/>
  <c r="B765" s="1"/>
  <c r="B766" s="1"/>
  <c r="B767" s="1"/>
  <c r="B768" s="1"/>
  <c r="B769" s="1"/>
  <c r="B770" s="1"/>
  <c r="B771" s="1"/>
  <c r="B772" s="1"/>
  <c r="B773" s="1"/>
  <c r="B774" s="1"/>
  <c r="B775" s="1"/>
  <c r="B776" s="1"/>
  <c r="B777" s="1"/>
  <c r="B778" s="1"/>
  <c r="B779" s="1"/>
  <c r="B780" s="1"/>
  <c r="B781" s="1"/>
  <c r="B782" s="1"/>
  <c r="B783" s="1"/>
  <c r="B784" s="1"/>
  <c r="B785" s="1"/>
  <c r="B786" s="1"/>
  <c r="B787" s="1"/>
  <c r="B788" s="1"/>
  <c r="B789" s="1"/>
  <c r="B790" s="1"/>
  <c r="B791" s="1"/>
  <c r="B792" s="1"/>
  <c r="B793" s="1"/>
  <c r="B794" s="1"/>
  <c r="B795" s="1"/>
  <c r="B796" s="1"/>
  <c r="B797" s="1"/>
  <c r="B798" s="1"/>
  <c r="B799" s="1"/>
  <c r="B800" s="1"/>
  <c r="B801" s="1"/>
  <c r="B802" s="1"/>
  <c r="B803" s="1"/>
  <c r="B804" s="1"/>
  <c r="B805" s="1"/>
  <c r="B806" s="1"/>
  <c r="B807" s="1"/>
  <c r="B808" s="1"/>
  <c r="B809" s="1"/>
  <c r="B810" s="1"/>
  <c r="B811" s="1"/>
  <c r="B812" s="1"/>
  <c r="B813" s="1"/>
  <c r="B814" s="1"/>
  <c r="B815" s="1"/>
  <c r="B816" s="1"/>
  <c r="B817" s="1"/>
  <c r="B818" s="1"/>
  <c r="B819" s="1"/>
  <c r="B820" s="1"/>
  <c r="B821" s="1"/>
  <c r="B822" s="1"/>
  <c r="B823" s="1"/>
  <c r="B824" s="1"/>
  <c r="B825" s="1"/>
  <c r="B826" s="1"/>
  <c r="B827" s="1"/>
  <c r="B828" s="1"/>
  <c r="B829" s="1"/>
  <c r="B830" s="1"/>
  <c r="B831" s="1"/>
  <c r="B832" s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B907" s="1"/>
  <c r="B908" s="1"/>
  <c r="B909" s="1"/>
  <c r="B910" s="1"/>
  <c r="B911" s="1"/>
  <c r="B912" s="1"/>
  <c r="B913" s="1"/>
  <c r="B914" s="1"/>
  <c r="B915" s="1"/>
  <c r="B916" s="1"/>
  <c r="B917" s="1"/>
  <c r="B918" s="1"/>
  <c r="B919" s="1"/>
  <c r="B920" s="1"/>
  <c r="B921" s="1"/>
  <c r="B922" s="1"/>
  <c r="B923" s="1"/>
  <c r="B924" s="1"/>
  <c r="B925" s="1"/>
  <c r="B926" s="1"/>
  <c r="B927" s="1"/>
  <c r="B928" s="1"/>
  <c r="B929" s="1"/>
  <c r="B930" s="1"/>
  <c r="B931" s="1"/>
  <c r="B932" s="1"/>
  <c r="B933" s="1"/>
  <c r="B934" s="1"/>
  <c r="B935" s="1"/>
  <c r="B936" s="1"/>
  <c r="B937" s="1"/>
  <c r="B938" s="1"/>
  <c r="B939" s="1"/>
  <c r="B940" s="1"/>
  <c r="B941" s="1"/>
  <c r="B942" s="1"/>
  <c r="B943" s="1"/>
  <c r="B944" s="1"/>
  <c r="B945" s="1"/>
  <c r="B946" s="1"/>
  <c r="B947" s="1"/>
  <c r="B948" s="1"/>
  <c r="B949" s="1"/>
  <c r="B950" s="1"/>
  <c r="B951" s="1"/>
  <c r="B952" s="1"/>
  <c r="B953" s="1"/>
  <c r="B954" s="1"/>
  <c r="B955" s="1"/>
  <c r="B956" s="1"/>
  <c r="B957" s="1"/>
  <c r="B958" s="1"/>
  <c r="B959" s="1"/>
  <c r="B960" s="1"/>
  <c r="B961" s="1"/>
  <c r="B962" s="1"/>
  <c r="B963" s="1"/>
  <c r="B964" s="1"/>
  <c r="B965" s="1"/>
  <c r="B966" s="1"/>
  <c r="B967" s="1"/>
  <c r="B968" s="1"/>
  <c r="B969" s="1"/>
  <c r="B970" s="1"/>
  <c r="B971" s="1"/>
  <c r="B972" s="1"/>
  <c r="B973" s="1"/>
  <c r="B974" s="1"/>
  <c r="B975" s="1"/>
  <c r="B976" s="1"/>
  <c r="B977" s="1"/>
  <c r="B978" s="1"/>
  <c r="B979" s="1"/>
  <c r="B980" s="1"/>
  <c r="B981" s="1"/>
  <c r="B982" s="1"/>
  <c r="B983" s="1"/>
  <c r="B984" s="1"/>
  <c r="B985" s="1"/>
  <c r="B986" s="1"/>
  <c r="B987" s="1"/>
  <c r="B988" s="1"/>
  <c r="B989" s="1"/>
  <c r="B990" s="1"/>
  <c r="B991" s="1"/>
  <c r="B992" s="1"/>
  <c r="B993" s="1"/>
  <c r="B994" s="1"/>
  <c r="B995" s="1"/>
  <c r="B996" s="1"/>
  <c r="B997" s="1"/>
  <c r="B998" s="1"/>
  <c r="B999" s="1"/>
  <c r="B1000" s="1"/>
  <c r="B1001" s="1"/>
  <c r="B1002" s="1"/>
  <c r="B1003" s="1"/>
  <c r="B1004" s="1"/>
  <c r="B1005" s="1"/>
  <c r="B1006" s="1"/>
  <c r="B1007" s="1"/>
  <c r="B1008" s="1"/>
  <c r="B1009" s="1"/>
  <c r="B1010" s="1"/>
  <c r="B1011" s="1"/>
  <c r="B1012" s="1"/>
  <c r="B1013" s="1"/>
  <c r="B1014" s="1"/>
  <c r="B1015" s="1"/>
  <c r="B1016" s="1"/>
  <c r="B1017" s="1"/>
  <c r="B1018" s="1"/>
  <c r="B1019" s="1"/>
  <c r="B1020" s="1"/>
  <c r="B1021" s="1"/>
  <c r="B1022" s="1"/>
  <c r="B1023" s="1"/>
  <c r="B1024" s="1"/>
  <c r="B1025" s="1"/>
  <c r="B1026" s="1"/>
  <c r="B1027" s="1"/>
  <c r="B1028" s="1"/>
  <c r="B1029" s="1"/>
  <c r="B1030" s="1"/>
  <c r="B1031" s="1"/>
  <c r="B1032" s="1"/>
  <c r="B1033" s="1"/>
  <c r="B1034" s="1"/>
  <c r="B1035" s="1"/>
  <c r="B1036" s="1"/>
  <c r="B1037" s="1"/>
  <c r="B1038" s="1"/>
  <c r="B1039" s="1"/>
  <c r="B1040" s="1"/>
  <c r="B1041" s="1"/>
  <c r="B1042" s="1"/>
  <c r="B1043" s="1"/>
  <c r="B1044" s="1"/>
  <c r="B1045" s="1"/>
  <c r="B1046" s="1"/>
  <c r="B1047" s="1"/>
  <c r="B1048" s="1"/>
  <c r="B1049" s="1"/>
  <c r="B1050" s="1"/>
  <c r="B1051" s="1"/>
  <c r="B1052" s="1"/>
  <c r="B1053" s="1"/>
  <c r="B1054" s="1"/>
  <c r="B1055" s="1"/>
  <c r="B1056" s="1"/>
  <c r="B1057" s="1"/>
  <c r="B1058" s="1"/>
  <c r="B1059" s="1"/>
  <c r="B1060" s="1"/>
  <c r="B1061" s="1"/>
  <c r="B1062" s="1"/>
  <c r="B1063" s="1"/>
  <c r="B1064" s="1"/>
  <c r="B1065" s="1"/>
  <c r="B1066" s="1"/>
  <c r="B1067" s="1"/>
  <c r="B1068" s="1"/>
  <c r="B1069" s="1"/>
  <c r="B1070" s="1"/>
  <c r="B1071" s="1"/>
  <c r="B1072" s="1"/>
  <c r="B1073" s="1"/>
  <c r="B1074" s="1"/>
  <c r="B1075" s="1"/>
  <c r="B1076" s="1"/>
  <c r="B1077" s="1"/>
  <c r="B1078" s="1"/>
  <c r="B1079" s="1"/>
  <c r="B1080" s="1"/>
  <c r="B1081" s="1"/>
  <c r="B1082" s="1"/>
  <c r="B1083" s="1"/>
  <c r="B1084" s="1"/>
  <c r="B1085" s="1"/>
  <c r="B1086" s="1"/>
  <c r="B1087" s="1"/>
  <c r="B1088" s="1"/>
  <c r="B1089" s="1"/>
  <c r="B1090" s="1"/>
  <c r="B1091" s="1"/>
  <c r="B1092" s="1"/>
  <c r="B1093" s="1"/>
  <c r="B1094" s="1"/>
  <c r="B1095" s="1"/>
  <c r="B1096" s="1"/>
  <c r="B1097" s="1"/>
  <c r="B1098" s="1"/>
  <c r="B1099" s="1"/>
  <c r="B1100" s="1"/>
  <c r="B1101" s="1"/>
  <c r="B1102" s="1"/>
  <c r="B1103" s="1"/>
  <c r="B1104" s="1"/>
  <c r="B1105" s="1"/>
  <c r="B1106" s="1"/>
  <c r="B1107" s="1"/>
  <c r="B1108" s="1"/>
  <c r="B1109" s="1"/>
  <c r="B1110" s="1"/>
  <c r="B1111" s="1"/>
  <c r="B1112" s="1"/>
  <c r="B1113" s="1"/>
  <c r="B1114" s="1"/>
  <c r="B1115" s="1"/>
  <c r="B1116" s="1"/>
  <c r="B1117" s="1"/>
  <c r="B1118" s="1"/>
  <c r="B1119" s="1"/>
  <c r="B1120" s="1"/>
  <c r="B1121" s="1"/>
  <c r="B1122" s="1"/>
  <c r="B1123" s="1"/>
  <c r="B1124" s="1"/>
  <c r="B1125" s="1"/>
  <c r="B1126" s="1"/>
  <c r="B1127" s="1"/>
  <c r="B1128" s="1"/>
  <c r="B1129" s="1"/>
  <c r="B1130" s="1"/>
  <c r="B1131" s="1"/>
  <c r="B1132" s="1"/>
  <c r="B1133" s="1"/>
  <c r="B1134" s="1"/>
  <c r="B1135" s="1"/>
  <c r="B1136" s="1"/>
  <c r="B1137" s="1"/>
  <c r="B1138" s="1"/>
  <c r="B1139" s="1"/>
  <c r="B1140" s="1"/>
  <c r="B1141" s="1"/>
  <c r="B1142" s="1"/>
  <c r="B1143" s="1"/>
  <c r="B1144" s="1"/>
  <c r="B1145" s="1"/>
  <c r="B1146" s="1"/>
  <c r="B1147" s="1"/>
  <c r="B1148" s="1"/>
  <c r="B1149" s="1"/>
  <c r="B1150" s="1"/>
  <c r="B1151" s="1"/>
  <c r="B1152" s="1"/>
  <c r="B1153" s="1"/>
  <c r="B1154" s="1"/>
  <c r="B1155" s="1"/>
  <c r="B1156" s="1"/>
  <c r="B1157" s="1"/>
  <c r="B1158" s="1"/>
  <c r="B1159" s="1"/>
  <c r="B1160" s="1"/>
  <c r="B1161" s="1"/>
  <c r="B1162" s="1"/>
  <c r="B1163" s="1"/>
  <c r="B1164" s="1"/>
  <c r="B1165" s="1"/>
  <c r="B1166" s="1"/>
  <c r="B1167" s="1"/>
  <c r="B1168" s="1"/>
  <c r="B1169" s="1"/>
  <c r="B1170" s="1"/>
  <c r="B1171" s="1"/>
  <c r="B1172" s="1"/>
  <c r="B1173" s="1"/>
  <c r="B1174" s="1"/>
  <c r="B1175" s="1"/>
  <c r="B1176" s="1"/>
  <c r="B1177" s="1"/>
  <c r="B1178" s="1"/>
  <c r="B1179" s="1"/>
  <c r="B1180" s="1"/>
  <c r="B1181" s="1"/>
  <c r="B1182" s="1"/>
  <c r="B1183" s="1"/>
  <c r="B1184" s="1"/>
  <c r="B1185" s="1"/>
  <c r="B1186" s="1"/>
  <c r="B1187" s="1"/>
  <c r="B1188" s="1"/>
  <c r="B1189" s="1"/>
  <c r="B1190" s="1"/>
  <c r="B1191" s="1"/>
  <c r="B1192" s="1"/>
  <c r="B1193" s="1"/>
  <c r="B1194" s="1"/>
  <c r="B1195" s="1"/>
  <c r="B4"/>
  <c r="H3"/>
  <c r="D9" i="3"/>
  <c r="E9" s="1"/>
  <c r="F9" s="1"/>
  <c r="I15"/>
  <c r="I16"/>
  <c r="J11"/>
  <c r="I5" a="1"/>
  <c r="B134"/>
  <c r="B135"/>
  <c r="B136" s="1"/>
  <c r="B118"/>
  <c r="B119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05"/>
  <c r="B106"/>
  <c r="B107" s="1"/>
  <c r="B108" s="1"/>
  <c r="B109" s="1"/>
  <c r="B110" s="1"/>
  <c r="B111" s="1"/>
  <c r="B112" s="1"/>
  <c r="B113" s="1"/>
  <c r="B114" s="1"/>
  <c r="B115" s="1"/>
  <c r="B116" s="1"/>
  <c r="B117" s="1"/>
  <c r="B10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C10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D136" s="1"/>
  <c r="E136" s="1"/>
  <c r="F136" s="1"/>
  <c r="C9"/>
  <c r="C3"/>
  <c r="B4" i="2"/>
  <c r="B5" s="1"/>
  <c r="D19" i="1"/>
  <c r="D25" s="1"/>
  <c r="D20" s="1"/>
  <c r="D27" s="1"/>
  <c r="C3" i="2"/>
  <c r="D3" s="1"/>
  <c r="E1204" i="4" l="1"/>
  <c r="D1204"/>
  <c r="F1204" s="1"/>
  <c r="I1197"/>
  <c r="E1196"/>
  <c r="D1196"/>
  <c r="F1196"/>
  <c r="B1205"/>
  <c r="D1202"/>
  <c r="D1201"/>
  <c r="F1201" s="1"/>
  <c r="I1200"/>
  <c r="F1197"/>
  <c r="G1197" s="1"/>
  <c r="J1197" s="1"/>
  <c r="F1202"/>
  <c r="G1202" s="1"/>
  <c r="J1202" s="1"/>
  <c r="E1201"/>
  <c r="I1198"/>
  <c r="H1203"/>
  <c r="C1203" a="1"/>
  <c r="C1203" s="1"/>
  <c r="F1200"/>
  <c r="G1200" s="1"/>
  <c r="J1200" s="1"/>
  <c r="E1199"/>
  <c r="D1198"/>
  <c r="D1197"/>
  <c r="I1202"/>
  <c r="F1198"/>
  <c r="G1198" s="1"/>
  <c r="J1198" s="1"/>
  <c r="H5"/>
  <c r="H6"/>
  <c r="H4"/>
  <c r="D133" i="3"/>
  <c r="E133" s="1"/>
  <c r="F133" s="1"/>
  <c r="D128"/>
  <c r="E128" s="1"/>
  <c r="F128" s="1"/>
  <c r="D123"/>
  <c r="E123" s="1"/>
  <c r="F123" s="1"/>
  <c r="D117"/>
  <c r="E117" s="1"/>
  <c r="F117" s="1"/>
  <c r="D112"/>
  <c r="E112" s="1"/>
  <c r="F112" s="1"/>
  <c r="D107"/>
  <c r="E107" s="1"/>
  <c r="F107" s="1"/>
  <c r="D101"/>
  <c r="E101" s="1"/>
  <c r="F101" s="1"/>
  <c r="D96"/>
  <c r="E96" s="1"/>
  <c r="F96" s="1"/>
  <c r="D91"/>
  <c r="E91" s="1"/>
  <c r="F91" s="1"/>
  <c r="D85"/>
  <c r="E85" s="1"/>
  <c r="F85" s="1"/>
  <c r="D75"/>
  <c r="E75" s="1"/>
  <c r="F75" s="1"/>
  <c r="D69"/>
  <c r="E69" s="1"/>
  <c r="F69" s="1"/>
  <c r="D64"/>
  <c r="E64" s="1"/>
  <c r="F64" s="1"/>
  <c r="D59"/>
  <c r="E59" s="1"/>
  <c r="F59" s="1"/>
  <c r="D53"/>
  <c r="E53" s="1"/>
  <c r="F53" s="1"/>
  <c r="D48"/>
  <c r="E48" s="1"/>
  <c r="F48" s="1"/>
  <c r="D43"/>
  <c r="E43" s="1"/>
  <c r="F43" s="1"/>
  <c r="D37"/>
  <c r="E37" s="1"/>
  <c r="F37" s="1"/>
  <c r="D32"/>
  <c r="E32" s="1"/>
  <c r="F32" s="1"/>
  <c r="D27"/>
  <c r="E27" s="1"/>
  <c r="F27" s="1"/>
  <c r="D21"/>
  <c r="E21" s="1"/>
  <c r="F21" s="1"/>
  <c r="D16"/>
  <c r="E16" s="1"/>
  <c r="F16" s="1"/>
  <c r="D11"/>
  <c r="E11" s="1"/>
  <c r="F11" s="1"/>
  <c r="D135"/>
  <c r="E135" s="1"/>
  <c r="F135" s="1"/>
  <c r="D129"/>
  <c r="E129" s="1"/>
  <c r="F129" s="1"/>
  <c r="D124"/>
  <c r="E124" s="1"/>
  <c r="F124" s="1"/>
  <c r="D119"/>
  <c r="E119" s="1"/>
  <c r="F119" s="1"/>
  <c r="D113"/>
  <c r="E113" s="1"/>
  <c r="F113" s="1"/>
  <c r="D108"/>
  <c r="E108" s="1"/>
  <c r="F108" s="1"/>
  <c r="D103"/>
  <c r="E103" s="1"/>
  <c r="F103" s="1"/>
  <c r="D97"/>
  <c r="E97" s="1"/>
  <c r="F97" s="1"/>
  <c r="D92"/>
  <c r="E92" s="1"/>
  <c r="F92" s="1"/>
  <c r="D87"/>
  <c r="E87" s="1"/>
  <c r="F87" s="1"/>
  <c r="D81"/>
  <c r="E81" s="1"/>
  <c r="F81" s="1"/>
  <c r="D76"/>
  <c r="E76" s="1"/>
  <c r="F76" s="1"/>
  <c r="D71"/>
  <c r="E71" s="1"/>
  <c r="F71" s="1"/>
  <c r="D65"/>
  <c r="E65" s="1"/>
  <c r="F65" s="1"/>
  <c r="D60"/>
  <c r="E60" s="1"/>
  <c r="F60" s="1"/>
  <c r="D55"/>
  <c r="E55" s="1"/>
  <c r="F55" s="1"/>
  <c r="D49"/>
  <c r="E49" s="1"/>
  <c r="F49" s="1"/>
  <c r="D44"/>
  <c r="E44" s="1"/>
  <c r="F44" s="1"/>
  <c r="D39"/>
  <c r="E39" s="1"/>
  <c r="F39" s="1"/>
  <c r="D33"/>
  <c r="E33" s="1"/>
  <c r="F33" s="1"/>
  <c r="D28"/>
  <c r="E28" s="1"/>
  <c r="F28" s="1"/>
  <c r="D23"/>
  <c r="E23" s="1"/>
  <c r="F23" s="1"/>
  <c r="D17"/>
  <c r="E17" s="1"/>
  <c r="F17" s="1"/>
  <c r="D12"/>
  <c r="E12" s="1"/>
  <c r="F12" s="1"/>
  <c r="D131"/>
  <c r="E131" s="1"/>
  <c r="F131" s="1"/>
  <c r="D125"/>
  <c r="E125" s="1"/>
  <c r="F125" s="1"/>
  <c r="D120"/>
  <c r="E120" s="1"/>
  <c r="F120" s="1"/>
  <c r="D115"/>
  <c r="E115" s="1"/>
  <c r="F115" s="1"/>
  <c r="D109"/>
  <c r="E109" s="1"/>
  <c r="F109" s="1"/>
  <c r="D104"/>
  <c r="E104" s="1"/>
  <c r="F104" s="1"/>
  <c r="D99"/>
  <c r="E99" s="1"/>
  <c r="F99" s="1"/>
  <c r="D93"/>
  <c r="E93" s="1"/>
  <c r="F93" s="1"/>
  <c r="D88"/>
  <c r="E88" s="1"/>
  <c r="F88" s="1"/>
  <c r="D83"/>
  <c r="E83" s="1"/>
  <c r="F83" s="1"/>
  <c r="D77"/>
  <c r="E77" s="1"/>
  <c r="F77" s="1"/>
  <c r="D72"/>
  <c r="E72" s="1"/>
  <c r="F72" s="1"/>
  <c r="D67"/>
  <c r="E67" s="1"/>
  <c r="F67" s="1"/>
  <c r="D61"/>
  <c r="E61" s="1"/>
  <c r="F61" s="1"/>
  <c r="D56"/>
  <c r="E56" s="1"/>
  <c r="F56" s="1"/>
  <c r="D51"/>
  <c r="E51" s="1"/>
  <c r="F51" s="1"/>
  <c r="D45"/>
  <c r="E45" s="1"/>
  <c r="F45" s="1"/>
  <c r="D40"/>
  <c r="E40" s="1"/>
  <c r="F40" s="1"/>
  <c r="D35"/>
  <c r="E35" s="1"/>
  <c r="F35" s="1"/>
  <c r="D29"/>
  <c r="E29" s="1"/>
  <c r="F29" s="1"/>
  <c r="D24"/>
  <c r="E24" s="1"/>
  <c r="F24" s="1"/>
  <c r="D19"/>
  <c r="E19" s="1"/>
  <c r="F19" s="1"/>
  <c r="D13"/>
  <c r="E13" s="1"/>
  <c r="F13" s="1"/>
  <c r="D10"/>
  <c r="E10" s="1"/>
  <c r="F10" s="1"/>
  <c r="C5" i="4" s="1" a="1"/>
  <c r="D132" i="3"/>
  <c r="E132" s="1"/>
  <c r="F132" s="1"/>
  <c r="D127"/>
  <c r="E127" s="1"/>
  <c r="F127" s="1"/>
  <c r="D121"/>
  <c r="E121" s="1"/>
  <c r="F121" s="1"/>
  <c r="D116"/>
  <c r="E116" s="1"/>
  <c r="F116" s="1"/>
  <c r="D111"/>
  <c r="E111" s="1"/>
  <c r="F111" s="1"/>
  <c r="D105"/>
  <c r="E105" s="1"/>
  <c r="F105" s="1"/>
  <c r="D100"/>
  <c r="E100" s="1"/>
  <c r="F100" s="1"/>
  <c r="D95"/>
  <c r="E95" s="1"/>
  <c r="F95" s="1"/>
  <c r="D89"/>
  <c r="E89" s="1"/>
  <c r="F89" s="1"/>
  <c r="D84"/>
  <c r="E84" s="1"/>
  <c r="F84" s="1"/>
  <c r="D79"/>
  <c r="E79" s="1"/>
  <c r="F79" s="1"/>
  <c r="D73"/>
  <c r="E73" s="1"/>
  <c r="F73" s="1"/>
  <c r="D68"/>
  <c r="E68" s="1"/>
  <c r="F68" s="1"/>
  <c r="D63"/>
  <c r="E63" s="1"/>
  <c r="F63" s="1"/>
  <c r="D57"/>
  <c r="E57" s="1"/>
  <c r="F57" s="1"/>
  <c r="D52"/>
  <c r="E52" s="1"/>
  <c r="F52" s="1"/>
  <c r="D47"/>
  <c r="E47" s="1"/>
  <c r="F47" s="1"/>
  <c r="D41"/>
  <c r="E41" s="1"/>
  <c r="F41" s="1"/>
  <c r="D36"/>
  <c r="E36" s="1"/>
  <c r="F36" s="1"/>
  <c r="D31"/>
  <c r="E31" s="1"/>
  <c r="F31" s="1"/>
  <c r="D25"/>
  <c r="E25" s="1"/>
  <c r="F25" s="1"/>
  <c r="D20"/>
  <c r="E20" s="1"/>
  <c r="F20" s="1"/>
  <c r="D15"/>
  <c r="E15" s="1"/>
  <c r="F15" s="1"/>
  <c r="D80"/>
  <c r="E80" s="1"/>
  <c r="F80" s="1"/>
  <c r="D134"/>
  <c r="E134" s="1"/>
  <c r="F134" s="1"/>
  <c r="D130"/>
  <c r="E130" s="1"/>
  <c r="F130" s="1"/>
  <c r="D126"/>
  <c r="E126" s="1"/>
  <c r="F126" s="1"/>
  <c r="D122"/>
  <c r="E122" s="1"/>
  <c r="F122" s="1"/>
  <c r="D118"/>
  <c r="E118" s="1"/>
  <c r="F118" s="1"/>
  <c r="D114"/>
  <c r="E114" s="1"/>
  <c r="F114" s="1"/>
  <c r="D110"/>
  <c r="E110" s="1"/>
  <c r="F110" s="1"/>
  <c r="D106"/>
  <c r="E106" s="1"/>
  <c r="F106" s="1"/>
  <c r="D102"/>
  <c r="E102" s="1"/>
  <c r="F102" s="1"/>
  <c r="D98"/>
  <c r="E98" s="1"/>
  <c r="F98" s="1"/>
  <c r="D94"/>
  <c r="E94" s="1"/>
  <c r="F94" s="1"/>
  <c r="D90"/>
  <c r="E90" s="1"/>
  <c r="F90" s="1"/>
  <c r="D86"/>
  <c r="E86" s="1"/>
  <c r="F86" s="1"/>
  <c r="D82"/>
  <c r="E82" s="1"/>
  <c r="F82" s="1"/>
  <c r="D78"/>
  <c r="E78" s="1"/>
  <c r="F78" s="1"/>
  <c r="D74"/>
  <c r="E74" s="1"/>
  <c r="F74" s="1"/>
  <c r="D70"/>
  <c r="E70" s="1"/>
  <c r="F70" s="1"/>
  <c r="D66"/>
  <c r="E66" s="1"/>
  <c r="F66" s="1"/>
  <c r="D62"/>
  <c r="E62" s="1"/>
  <c r="F62" s="1"/>
  <c r="D58"/>
  <c r="E58" s="1"/>
  <c r="F58" s="1"/>
  <c r="D54"/>
  <c r="E54" s="1"/>
  <c r="F54" s="1"/>
  <c r="D50"/>
  <c r="E50" s="1"/>
  <c r="F50" s="1"/>
  <c r="D46"/>
  <c r="E46" s="1"/>
  <c r="F46" s="1"/>
  <c r="D42"/>
  <c r="E42" s="1"/>
  <c r="F42" s="1"/>
  <c r="D38"/>
  <c r="E38" s="1"/>
  <c r="F38" s="1"/>
  <c r="D34"/>
  <c r="E34" s="1"/>
  <c r="F34" s="1"/>
  <c r="D30"/>
  <c r="E30" s="1"/>
  <c r="F30" s="1"/>
  <c r="D26"/>
  <c r="E26" s="1"/>
  <c r="F26" s="1"/>
  <c r="D22"/>
  <c r="E22" s="1"/>
  <c r="F22" s="1"/>
  <c r="D18"/>
  <c r="E18" s="1"/>
  <c r="F18" s="1"/>
  <c r="D14"/>
  <c r="E14" s="1"/>
  <c r="F14" s="1"/>
  <c r="C5" i="2"/>
  <c r="D5" s="1"/>
  <c r="B6"/>
  <c r="C4"/>
  <c r="D4" s="1"/>
  <c r="D1203" i="4" l="1"/>
  <c r="F1203"/>
  <c r="E1203"/>
  <c r="I1204"/>
  <c r="G1204"/>
  <c r="J1204" s="1"/>
  <c r="G1201"/>
  <c r="J1201" s="1"/>
  <c r="I1201"/>
  <c r="I1196"/>
  <c r="G1196"/>
  <c r="J1196" s="1"/>
  <c r="G1199"/>
  <c r="J1199" s="1"/>
  <c r="I1199"/>
  <c r="B1206"/>
  <c r="C1205" a="1"/>
  <c r="C1205" s="1"/>
  <c r="H1205"/>
  <c r="C6" a="1"/>
  <c r="C6" s="1"/>
  <c r="E6" s="1"/>
  <c r="I6" s="1"/>
  <c r="C3" a="1"/>
  <c r="C3" s="1"/>
  <c r="C4" a="1"/>
  <c r="C4" s="1"/>
  <c r="D4" s="1"/>
  <c r="C5"/>
  <c r="D5" s="1"/>
  <c r="H7"/>
  <c r="C7" a="1"/>
  <c r="C7" s="1"/>
  <c r="I5" i="3"/>
  <c r="C6" i="2"/>
  <c r="D6" s="1"/>
  <c r="B7"/>
  <c r="E1205" i="4" l="1"/>
  <c r="D1205"/>
  <c r="F1205" s="1"/>
  <c r="G1203"/>
  <c r="J1203" s="1"/>
  <c r="I1203"/>
  <c r="B1207"/>
  <c r="H1206"/>
  <c r="C1206" a="1"/>
  <c r="C1206" s="1"/>
  <c r="E5"/>
  <c r="I5" s="1"/>
  <c r="E3"/>
  <c r="D3"/>
  <c r="F3" s="1"/>
  <c r="J8" i="3"/>
  <c r="J5"/>
  <c r="D6" i="4"/>
  <c r="F6" s="1"/>
  <c r="G6" s="1"/>
  <c r="J6" s="1"/>
  <c r="E4"/>
  <c r="F4"/>
  <c r="F5"/>
  <c r="D7"/>
  <c r="F7" s="1"/>
  <c r="E7"/>
  <c r="I7" s="1"/>
  <c r="H8"/>
  <c r="C8" a="1"/>
  <c r="C8" s="1"/>
  <c r="I6" i="3"/>
  <c r="J6" s="1"/>
  <c r="C7" i="2"/>
  <c r="D7" s="1"/>
  <c r="B8"/>
  <c r="G1205" i="4" l="1"/>
  <c r="J1205" s="1"/>
  <c r="I1205"/>
  <c r="E1206"/>
  <c r="F1206"/>
  <c r="D1206"/>
  <c r="B1208"/>
  <c r="C1207" a="1"/>
  <c r="C1207" s="1"/>
  <c r="H1207"/>
  <c r="G4"/>
  <c r="J4" s="1"/>
  <c r="I3"/>
  <c r="G3"/>
  <c r="J3" s="1"/>
  <c r="I4"/>
  <c r="J7" i="3"/>
  <c r="G7" i="4"/>
  <c r="J7" s="1"/>
  <c r="G5"/>
  <c r="J5" s="1"/>
  <c r="E8"/>
  <c r="I8" s="1"/>
  <c r="D8"/>
  <c r="H9"/>
  <c r="C9" a="1"/>
  <c r="C9" s="1"/>
  <c r="B9" i="2"/>
  <c r="C8"/>
  <c r="D8" s="1"/>
  <c r="F1207" i="4" l="1"/>
  <c r="E1207"/>
  <c r="D1207"/>
  <c r="I1206"/>
  <c r="G1206"/>
  <c r="J1206" s="1"/>
  <c r="C1208" a="1"/>
  <c r="C1208" s="1"/>
  <c r="B1209"/>
  <c r="H1208"/>
  <c r="J9" i="3"/>
  <c r="J10" s="1"/>
  <c r="J12" s="1"/>
  <c r="F8" i="4"/>
  <c r="G8" s="1"/>
  <c r="J8" s="1"/>
  <c r="E9"/>
  <c r="I9" s="1"/>
  <c r="D9"/>
  <c r="H10"/>
  <c r="C10" a="1"/>
  <c r="C10" s="1"/>
  <c r="C9" i="2"/>
  <c r="D9" s="1"/>
  <c r="B10"/>
  <c r="E1208" i="4" l="1"/>
  <c r="F1208"/>
  <c r="D1208"/>
  <c r="G1207"/>
  <c r="J1207" s="1"/>
  <c r="I1207"/>
  <c r="B1210"/>
  <c r="C1209" a="1"/>
  <c r="C1209" s="1"/>
  <c r="H1209"/>
  <c r="F9"/>
  <c r="D10"/>
  <c r="F10" s="1"/>
  <c r="E10"/>
  <c r="I10" s="1"/>
  <c r="H11"/>
  <c r="C11" a="1"/>
  <c r="C11" s="1"/>
  <c r="B11" i="2"/>
  <c r="C10"/>
  <c r="D10" s="1"/>
  <c r="F1209" i="4" l="1"/>
  <c r="E1209"/>
  <c r="D1209"/>
  <c r="I1208"/>
  <c r="G1208"/>
  <c r="J1208" s="1"/>
  <c r="H1210"/>
  <c r="C1210" a="1"/>
  <c r="C1210" s="1"/>
  <c r="B1211"/>
  <c r="G9"/>
  <c r="J9" s="1"/>
  <c r="G10"/>
  <c r="J10" s="1"/>
  <c r="D11"/>
  <c r="F11" s="1"/>
  <c r="E11"/>
  <c r="I11" s="1"/>
  <c r="H12"/>
  <c r="C12" a="1"/>
  <c r="C12" s="1"/>
  <c r="B12" i="2"/>
  <c r="C11"/>
  <c r="D11" s="1"/>
  <c r="G1209" i="4" l="1"/>
  <c r="J1209" s="1"/>
  <c r="I1209"/>
  <c r="B1212"/>
  <c r="C1211" a="1"/>
  <c r="C1211" s="1"/>
  <c r="H1211"/>
  <c r="E1210"/>
  <c r="D1210"/>
  <c r="F1210" s="1"/>
  <c r="G11"/>
  <c r="J11" s="1"/>
  <c r="E12"/>
  <c r="I12" s="1"/>
  <c r="D12"/>
  <c r="H13"/>
  <c r="C13" a="1"/>
  <c r="C13" s="1"/>
  <c r="C12" i="2"/>
  <c r="D12" s="1"/>
  <c r="B13"/>
  <c r="D1211" i="4" l="1"/>
  <c r="F1211"/>
  <c r="E1211"/>
  <c r="I1210"/>
  <c r="G1210"/>
  <c r="J1210" s="1"/>
  <c r="H1212"/>
  <c r="C1212" a="1"/>
  <c r="C1212" s="1"/>
  <c r="B1213"/>
  <c r="F12"/>
  <c r="E13"/>
  <c r="I13" s="1"/>
  <c r="D13"/>
  <c r="H14"/>
  <c r="C14" a="1"/>
  <c r="C14" s="1"/>
  <c r="C13" i="2"/>
  <c r="D13" s="1"/>
  <c r="B14"/>
  <c r="E1212" i="4" l="1"/>
  <c r="D1212"/>
  <c r="F1212" s="1"/>
  <c r="G1211"/>
  <c r="J1211" s="1"/>
  <c r="I1211"/>
  <c r="B1214"/>
  <c r="C1213" a="1"/>
  <c r="C1213" s="1"/>
  <c r="H1213"/>
  <c r="G12"/>
  <c r="J12" s="1"/>
  <c r="F13"/>
  <c r="E14"/>
  <c r="I14" s="1"/>
  <c r="D14"/>
  <c r="H15"/>
  <c r="C15" a="1"/>
  <c r="C15" s="1"/>
  <c r="B15" i="2"/>
  <c r="C14"/>
  <c r="D14" s="1"/>
  <c r="I1212" i="4" l="1"/>
  <c r="G1212"/>
  <c r="J1212" s="1"/>
  <c r="B1215"/>
  <c r="H1214"/>
  <c r="C1214" a="1"/>
  <c r="C1214" s="1"/>
  <c r="E1213"/>
  <c r="D1213"/>
  <c r="F1213" s="1"/>
  <c r="G13"/>
  <c r="J13" s="1"/>
  <c r="F14"/>
  <c r="G14" s="1"/>
  <c r="J14" s="1"/>
  <c r="D15"/>
  <c r="F15" s="1"/>
  <c r="E15"/>
  <c r="I15" s="1"/>
  <c r="H16"/>
  <c r="C16" a="1"/>
  <c r="C16" s="1"/>
  <c r="B16" i="2"/>
  <c r="C15"/>
  <c r="D15" s="1"/>
  <c r="E1214" i="4" l="1"/>
  <c r="F1214"/>
  <c r="D1214"/>
  <c r="G1213"/>
  <c r="J1213" s="1"/>
  <c r="I1213"/>
  <c r="B1216"/>
  <c r="C1215" a="1"/>
  <c r="C1215" s="1"/>
  <c r="H1215"/>
  <c r="G15"/>
  <c r="J15" s="1"/>
  <c r="E16"/>
  <c r="I16" s="1"/>
  <c r="D16"/>
  <c r="H17"/>
  <c r="C17" a="1"/>
  <c r="C17" s="1"/>
  <c r="C16" i="2"/>
  <c r="D16" s="1"/>
  <c r="B17"/>
  <c r="I1214" i="4" l="1"/>
  <c r="G1214"/>
  <c r="J1214" s="1"/>
  <c r="C1216" a="1"/>
  <c r="C1216" s="1"/>
  <c r="B1217"/>
  <c r="H1216"/>
  <c r="F1215"/>
  <c r="E1215"/>
  <c r="D1215"/>
  <c r="F16"/>
  <c r="E17"/>
  <c r="I17" s="1"/>
  <c r="D17"/>
  <c r="F17" s="1"/>
  <c r="H18"/>
  <c r="C18" a="1"/>
  <c r="C18" s="1"/>
  <c r="C17" i="2"/>
  <c r="D17" s="1"/>
  <c r="B18"/>
  <c r="E1216" i="4" l="1"/>
  <c r="F1216"/>
  <c r="D1216"/>
  <c r="G1215"/>
  <c r="J1215" s="1"/>
  <c r="I1215"/>
  <c r="B1218"/>
  <c r="C1217" a="1"/>
  <c r="C1217" s="1"/>
  <c r="H1217"/>
  <c r="G17"/>
  <c r="J17" s="1"/>
  <c r="G16"/>
  <c r="J16" s="1"/>
  <c r="D18"/>
  <c r="F18" s="1"/>
  <c r="E18"/>
  <c r="I18" s="1"/>
  <c r="H19"/>
  <c r="C19" a="1"/>
  <c r="C19" s="1"/>
  <c r="C18" i="2"/>
  <c r="D18" s="1"/>
  <c r="B19"/>
  <c r="I1216" i="4" l="1"/>
  <c r="G1216"/>
  <c r="J1216" s="1"/>
  <c r="E1217"/>
  <c r="D1217"/>
  <c r="F1217" s="1"/>
  <c r="H1218"/>
  <c r="C1218" a="1"/>
  <c r="C1218" s="1"/>
  <c r="B1219"/>
  <c r="G18"/>
  <c r="J18" s="1"/>
  <c r="D19"/>
  <c r="F19" s="1"/>
  <c r="E19"/>
  <c r="C20" a="1"/>
  <c r="C20" s="1"/>
  <c r="H20"/>
  <c r="B20" i="2"/>
  <c r="C19"/>
  <c r="D19" s="1"/>
  <c r="E1218" i="4" l="1"/>
  <c r="F1218"/>
  <c r="D1218"/>
  <c r="B1220"/>
  <c r="C1219" a="1"/>
  <c r="C1219" s="1"/>
  <c r="H1219"/>
  <c r="G1217"/>
  <c r="J1217" s="1"/>
  <c r="I1217"/>
  <c r="G19"/>
  <c r="J19" s="1"/>
  <c r="I19"/>
  <c r="E20"/>
  <c r="I20" s="1"/>
  <c r="D20"/>
  <c r="H21"/>
  <c r="C21" a="1"/>
  <c r="C21" s="1"/>
  <c r="C20" i="2"/>
  <c r="D20" s="1"/>
  <c r="B21"/>
  <c r="I1218" i="4" l="1"/>
  <c r="G1218"/>
  <c r="J1218" s="1"/>
  <c r="D1219"/>
  <c r="F1219" s="1"/>
  <c r="E1219"/>
  <c r="H1220"/>
  <c r="C1220" a="1"/>
  <c r="C1220" s="1"/>
  <c r="B1221"/>
  <c r="F20"/>
  <c r="G20" s="1"/>
  <c r="J20" s="1"/>
  <c r="E21"/>
  <c r="I21" s="1"/>
  <c r="D21"/>
  <c r="F21" s="1"/>
  <c r="C22" a="1"/>
  <c r="C22" s="1"/>
  <c r="H22"/>
  <c r="C21" i="2"/>
  <c r="D21" s="1"/>
  <c r="B22"/>
  <c r="G1219" i="4" l="1"/>
  <c r="J1219" s="1"/>
  <c r="I1219"/>
  <c r="E1220"/>
  <c r="D1220"/>
  <c r="F1220"/>
  <c r="B1222"/>
  <c r="C1221" a="1"/>
  <c r="C1221" s="1"/>
  <c r="H1221"/>
  <c r="G21"/>
  <c r="J21" s="1"/>
  <c r="E22"/>
  <c r="I22" s="1"/>
  <c r="D22"/>
  <c r="H23"/>
  <c r="C23" a="1"/>
  <c r="C23" s="1"/>
  <c r="B23" i="2"/>
  <c r="C22"/>
  <c r="D22" s="1"/>
  <c r="B1223" i="4" l="1"/>
  <c r="H1222"/>
  <c r="C1222" a="1"/>
  <c r="C1222" s="1"/>
  <c r="E1221"/>
  <c r="D1221"/>
  <c r="F1221" s="1"/>
  <c r="I1220"/>
  <c r="G1220"/>
  <c r="J1220" s="1"/>
  <c r="F22"/>
  <c r="D23"/>
  <c r="F23" s="1"/>
  <c r="E23"/>
  <c r="I23" s="1"/>
  <c r="C24" a="1"/>
  <c r="C24" s="1"/>
  <c r="H24"/>
  <c r="C23" i="2"/>
  <c r="D23" s="1"/>
  <c r="B24"/>
  <c r="B1224" i="4" l="1"/>
  <c r="C1223" a="1"/>
  <c r="C1223" s="1"/>
  <c r="H1223"/>
  <c r="E1222"/>
  <c r="F1222"/>
  <c r="D1222"/>
  <c r="G1221"/>
  <c r="J1221" s="1"/>
  <c r="I1221"/>
  <c r="G23"/>
  <c r="J23" s="1"/>
  <c r="G22"/>
  <c r="J22" s="1"/>
  <c r="E24"/>
  <c r="D24"/>
  <c r="F24" s="1"/>
  <c r="H25"/>
  <c r="C25" a="1"/>
  <c r="C25" s="1"/>
  <c r="C24" i="2"/>
  <c r="D24" s="1"/>
  <c r="B25"/>
  <c r="C1224" i="4" l="1" a="1"/>
  <c r="C1224" s="1"/>
  <c r="B1225"/>
  <c r="H1224"/>
  <c r="E1223"/>
  <c r="D1223"/>
  <c r="F1223" s="1"/>
  <c r="I1222"/>
  <c r="G1222"/>
  <c r="J1222" s="1"/>
  <c r="G24"/>
  <c r="J24" s="1"/>
  <c r="I24"/>
  <c r="E25"/>
  <c r="D25"/>
  <c r="F25" s="1"/>
  <c r="C26" a="1"/>
  <c r="C26" s="1"/>
  <c r="H26"/>
  <c r="B26" i="2"/>
  <c r="C25"/>
  <c r="D25" s="1"/>
  <c r="E1224" i="4" l="1"/>
  <c r="F1224"/>
  <c r="D1224"/>
  <c r="B1226"/>
  <c r="C1225" a="1"/>
  <c r="C1225" s="1"/>
  <c r="H1225"/>
  <c r="G1223"/>
  <c r="J1223" s="1"/>
  <c r="I1223"/>
  <c r="G25"/>
  <c r="J25" s="1"/>
  <c r="I25"/>
  <c r="D26"/>
  <c r="F26" s="1"/>
  <c r="E26"/>
  <c r="I26" s="1"/>
  <c r="H27"/>
  <c r="C27" a="1"/>
  <c r="C27" s="1"/>
  <c r="C26" i="2"/>
  <c r="D26" s="1"/>
  <c r="B27"/>
  <c r="I1224" i="4" l="1"/>
  <c r="G1224"/>
  <c r="J1224" s="1"/>
  <c r="E1225"/>
  <c r="D1225"/>
  <c r="F1225" s="1"/>
  <c r="H1226"/>
  <c r="C1226" a="1"/>
  <c r="C1226" s="1"/>
  <c r="B1227"/>
  <c r="G26"/>
  <c r="J26" s="1"/>
  <c r="D27"/>
  <c r="F27" s="1"/>
  <c r="E27"/>
  <c r="I27" s="1"/>
  <c r="C28" a="1"/>
  <c r="C28" s="1"/>
  <c r="H28"/>
  <c r="C27" i="2"/>
  <c r="D27" s="1"/>
  <c r="B28"/>
  <c r="E1226" i="4" l="1"/>
  <c r="F1226"/>
  <c r="D1226"/>
  <c r="B1228"/>
  <c r="C1227" a="1"/>
  <c r="C1227" s="1"/>
  <c r="H1227"/>
  <c r="G1225"/>
  <c r="J1225" s="1"/>
  <c r="I1225"/>
  <c r="G27"/>
  <c r="J27" s="1"/>
  <c r="E28"/>
  <c r="I28" s="1"/>
  <c r="D28"/>
  <c r="H29"/>
  <c r="C29" a="1"/>
  <c r="C29" s="1"/>
  <c r="B29" i="2"/>
  <c r="C28"/>
  <c r="D28" s="1"/>
  <c r="I1226" i="4" l="1"/>
  <c r="G1226"/>
  <c r="J1226" s="1"/>
  <c r="D1227"/>
  <c r="F1227" s="1"/>
  <c r="E1227"/>
  <c r="H1228"/>
  <c r="C1228" a="1"/>
  <c r="C1228" s="1"/>
  <c r="B1229"/>
  <c r="F28"/>
  <c r="G28" s="1"/>
  <c r="J28" s="1"/>
  <c r="E29"/>
  <c r="I29" s="1"/>
  <c r="D29"/>
  <c r="C30" a="1"/>
  <c r="C30" s="1"/>
  <c r="H30"/>
  <c r="B30" i="2"/>
  <c r="C29"/>
  <c r="D29" s="1"/>
  <c r="G1227" i="4" l="1"/>
  <c r="J1227" s="1"/>
  <c r="I1227"/>
  <c r="E1228"/>
  <c r="D1228"/>
  <c r="F1228"/>
  <c r="B1230"/>
  <c r="C1229" a="1"/>
  <c r="C1229" s="1"/>
  <c r="H1229"/>
  <c r="F29"/>
  <c r="E30"/>
  <c r="D30"/>
  <c r="F30" s="1"/>
  <c r="H31"/>
  <c r="C31" a="1"/>
  <c r="C31" s="1"/>
  <c r="C30" i="2"/>
  <c r="D30" s="1"/>
  <c r="B31"/>
  <c r="C31" s="1"/>
  <c r="D31" s="1"/>
  <c r="B1231" i="4" l="1"/>
  <c r="H1230"/>
  <c r="C1230" a="1"/>
  <c r="C1230" s="1"/>
  <c r="E1229"/>
  <c r="D1229"/>
  <c r="F1229" s="1"/>
  <c r="I1228"/>
  <c r="G1228"/>
  <c r="J1228" s="1"/>
  <c r="G30"/>
  <c r="J30" s="1"/>
  <c r="I30"/>
  <c r="G29"/>
  <c r="J29" s="1"/>
  <c r="D31"/>
  <c r="F31" s="1"/>
  <c r="E31"/>
  <c r="I31" s="1"/>
  <c r="C32" a="1"/>
  <c r="C32" s="1"/>
  <c r="H32"/>
  <c r="B1232" l="1"/>
  <c r="C1231" a="1"/>
  <c r="C1231" s="1"/>
  <c r="H1231"/>
  <c r="E1230"/>
  <c r="F1230"/>
  <c r="D1230"/>
  <c r="G1229"/>
  <c r="J1229" s="1"/>
  <c r="I1229"/>
  <c r="G31"/>
  <c r="J31" s="1"/>
  <c r="E32"/>
  <c r="I32" s="1"/>
  <c r="D32"/>
  <c r="F32" s="1"/>
  <c r="H33"/>
  <c r="C33" a="1"/>
  <c r="C33" s="1"/>
  <c r="C1232" l="1" a="1"/>
  <c r="C1232" s="1"/>
  <c r="B1233"/>
  <c r="H1232"/>
  <c r="E1231"/>
  <c r="D1231"/>
  <c r="F1231" s="1"/>
  <c r="I1230"/>
  <c r="G1230"/>
  <c r="J1230" s="1"/>
  <c r="G32"/>
  <c r="J32" s="1"/>
  <c r="E33"/>
  <c r="I33" s="1"/>
  <c r="D33"/>
  <c r="C34" a="1"/>
  <c r="C34" s="1"/>
  <c r="H34"/>
  <c r="E1232" l="1"/>
  <c r="D1232"/>
  <c r="F1232" s="1"/>
  <c r="B1234"/>
  <c r="C1233" a="1"/>
  <c r="C1233" s="1"/>
  <c r="H1233"/>
  <c r="G1231"/>
  <c r="J1231" s="1"/>
  <c r="I1231"/>
  <c r="F33"/>
  <c r="G33" s="1"/>
  <c r="J33" s="1"/>
  <c r="D34"/>
  <c r="F34" s="1"/>
  <c r="E34"/>
  <c r="I34" s="1"/>
  <c r="H35"/>
  <c r="C35" a="1"/>
  <c r="C35" s="1"/>
  <c r="I1232" l="1"/>
  <c r="G1232"/>
  <c r="J1232" s="1"/>
  <c r="E1233"/>
  <c r="D1233"/>
  <c r="F1233" s="1"/>
  <c r="H1234"/>
  <c r="C1234" a="1"/>
  <c r="C1234" s="1"/>
  <c r="B1235"/>
  <c r="G34"/>
  <c r="J34" s="1"/>
  <c r="C36" a="1"/>
  <c r="C36" s="1"/>
  <c r="H36"/>
  <c r="D35"/>
  <c r="F35" s="1"/>
  <c r="E35"/>
  <c r="I35" s="1"/>
  <c r="E1234" l="1"/>
  <c r="F1234"/>
  <c r="D1234"/>
  <c r="B1236"/>
  <c r="C1235" a="1"/>
  <c r="C1235" s="1"/>
  <c r="H1235"/>
  <c r="G1233"/>
  <c r="J1233" s="1"/>
  <c r="I1233"/>
  <c r="G35"/>
  <c r="J35" s="1"/>
  <c r="E36"/>
  <c r="I36" s="1"/>
  <c r="D36"/>
  <c r="F36" s="1"/>
  <c r="H37"/>
  <c r="C37" a="1"/>
  <c r="C37" s="1"/>
  <c r="I1234" l="1"/>
  <c r="G1234"/>
  <c r="J1234" s="1"/>
  <c r="D1235"/>
  <c r="F1235" s="1"/>
  <c r="E1235"/>
  <c r="H1236"/>
  <c r="C1236" a="1"/>
  <c r="C1236" s="1"/>
  <c r="B1237"/>
  <c r="G36"/>
  <c r="J36" s="1"/>
  <c r="E37"/>
  <c r="I37" s="1"/>
  <c r="D37"/>
  <c r="F37" s="1"/>
  <c r="H38"/>
  <c r="C38" a="1"/>
  <c r="C38" s="1"/>
  <c r="G1235" l="1"/>
  <c r="J1235" s="1"/>
  <c r="I1235"/>
  <c r="E1236"/>
  <c r="D1236"/>
  <c r="F1236"/>
  <c r="C1237" a="1"/>
  <c r="C1237" s="1"/>
  <c r="H1237"/>
  <c r="G37"/>
  <c r="J37" s="1"/>
  <c r="E38"/>
  <c r="I38" s="1"/>
  <c r="D38"/>
  <c r="F38" s="1"/>
  <c r="H39"/>
  <c r="C39" a="1"/>
  <c r="C39" s="1"/>
  <c r="E1237" l="1"/>
  <c r="D1237"/>
  <c r="F1237" s="1"/>
  <c r="I1236"/>
  <c r="G1236"/>
  <c r="J1236" s="1"/>
  <c r="G38"/>
  <c r="J38" s="1"/>
  <c r="D39"/>
  <c r="F39" s="1"/>
  <c r="E39"/>
  <c r="I39" s="1"/>
  <c r="H40"/>
  <c r="C40" a="1"/>
  <c r="C40" s="1"/>
  <c r="G1237" l="1"/>
  <c r="J1237" s="1"/>
  <c r="I1237"/>
  <c r="G39"/>
  <c r="J39" s="1"/>
  <c r="E40"/>
  <c r="I40" s="1"/>
  <c r="D40"/>
  <c r="F40" s="1"/>
  <c r="H41"/>
  <c r="C41" a="1"/>
  <c r="C41" s="1"/>
  <c r="G40" l="1"/>
  <c r="J40" s="1"/>
  <c r="E41"/>
  <c r="I41" s="1"/>
  <c r="D41"/>
  <c r="H42"/>
  <c r="C42" a="1"/>
  <c r="C42" s="1"/>
  <c r="F41" l="1"/>
  <c r="D42"/>
  <c r="F42" s="1"/>
  <c r="E42"/>
  <c r="I42" s="1"/>
  <c r="H43"/>
  <c r="C43" a="1"/>
  <c r="C43" s="1"/>
  <c r="G42" l="1"/>
  <c r="J42" s="1"/>
  <c r="G41"/>
  <c r="J41" s="1"/>
  <c r="D43"/>
  <c r="F43" s="1"/>
  <c r="E43"/>
  <c r="I43" s="1"/>
  <c r="H44"/>
  <c r="C44" a="1"/>
  <c r="C44" s="1"/>
  <c r="G43" l="1"/>
  <c r="J43" s="1"/>
  <c r="E44"/>
  <c r="I44" s="1"/>
  <c r="D44"/>
  <c r="H45"/>
  <c r="C45" a="1"/>
  <c r="C45" s="1"/>
  <c r="F44" l="1"/>
  <c r="G44" s="1"/>
  <c r="J44" s="1"/>
  <c r="E45"/>
  <c r="I45" s="1"/>
  <c r="D45"/>
  <c r="H46"/>
  <c r="C46" a="1"/>
  <c r="C46" s="1"/>
  <c r="F45" l="1"/>
  <c r="G45" s="1"/>
  <c r="J45" s="1"/>
  <c r="E46"/>
  <c r="I46" s="1"/>
  <c r="D46"/>
  <c r="F46" s="1"/>
  <c r="H47"/>
  <c r="C47" a="1"/>
  <c r="C47" s="1"/>
  <c r="G46" l="1"/>
  <c r="J46" s="1"/>
  <c r="D47"/>
  <c r="E47"/>
  <c r="I47" s="1"/>
  <c r="H48"/>
  <c r="C48" a="1"/>
  <c r="C48" s="1"/>
  <c r="F47" l="1"/>
  <c r="G47" s="1"/>
  <c r="J47" s="1"/>
  <c r="E48"/>
  <c r="I48" s="1"/>
  <c r="D48"/>
  <c r="F48" s="1"/>
  <c r="H49"/>
  <c r="C49" a="1"/>
  <c r="C49" s="1"/>
  <c r="G48" l="1"/>
  <c r="J48" s="1"/>
  <c r="E49"/>
  <c r="I49" s="1"/>
  <c r="D49"/>
  <c r="F49" s="1"/>
  <c r="H50"/>
  <c r="C50" a="1"/>
  <c r="C50" s="1"/>
  <c r="G49" l="1"/>
  <c r="J49" s="1"/>
  <c r="H51"/>
  <c r="C51" a="1"/>
  <c r="C51" s="1"/>
  <c r="D50"/>
  <c r="F50" s="1"/>
  <c r="E50"/>
  <c r="G50" l="1"/>
  <c r="J50" s="1"/>
  <c r="I50"/>
  <c r="H52"/>
  <c r="C52" a="1"/>
  <c r="C52" s="1"/>
  <c r="D51"/>
  <c r="F51" s="1"/>
  <c r="E51"/>
  <c r="G51" l="1"/>
  <c r="J51" s="1"/>
  <c r="I51"/>
  <c r="H53"/>
  <c r="C53" a="1"/>
  <c r="C53" s="1"/>
  <c r="E52"/>
  <c r="I52" s="1"/>
  <c r="D52"/>
  <c r="F52" s="1"/>
  <c r="G52" l="1"/>
  <c r="J52" s="1"/>
  <c r="H54"/>
  <c r="C54" a="1"/>
  <c r="C54" s="1"/>
  <c r="E53"/>
  <c r="I53" s="1"/>
  <c r="D53"/>
  <c r="F53" s="1"/>
  <c r="G53" l="1"/>
  <c r="J53" s="1"/>
  <c r="H55"/>
  <c r="C55" a="1"/>
  <c r="C55" s="1"/>
  <c r="E54"/>
  <c r="I54" s="1"/>
  <c r="D54"/>
  <c r="F54" s="1"/>
  <c r="G54" l="1"/>
  <c r="J54" s="1"/>
  <c r="H56"/>
  <c r="C56" a="1"/>
  <c r="C56" s="1"/>
  <c r="D55"/>
  <c r="F55" s="1"/>
  <c r="E55"/>
  <c r="I55" s="1"/>
  <c r="G55" l="1"/>
  <c r="J55" s="1"/>
  <c r="H57"/>
  <c r="C57" a="1"/>
  <c r="C57" s="1"/>
  <c r="E56"/>
  <c r="I56" s="1"/>
  <c r="D56"/>
  <c r="F56" s="1"/>
  <c r="G56" l="1"/>
  <c r="J56" s="1"/>
  <c r="H58"/>
  <c r="C58" a="1"/>
  <c r="C58" s="1"/>
  <c r="E57"/>
  <c r="I57" s="1"/>
  <c r="D57"/>
  <c r="F57" l="1"/>
  <c r="G57" s="1"/>
  <c r="J57" s="1"/>
  <c r="H59"/>
  <c r="C59" a="1"/>
  <c r="C59" s="1"/>
  <c r="D58"/>
  <c r="F58" s="1"/>
  <c r="E58"/>
  <c r="I58" s="1"/>
  <c r="G58" l="1"/>
  <c r="J58" s="1"/>
  <c r="H60"/>
  <c r="C60" a="1"/>
  <c r="C60" s="1"/>
  <c r="D59"/>
  <c r="E59"/>
  <c r="I59" s="1"/>
  <c r="F59" l="1"/>
  <c r="H61"/>
  <c r="C61" a="1"/>
  <c r="C61" s="1"/>
  <c r="E60"/>
  <c r="I60" s="1"/>
  <c r="D60"/>
  <c r="G59" l="1"/>
  <c r="J59" s="1"/>
  <c r="F60"/>
  <c r="H62"/>
  <c r="C62" a="1"/>
  <c r="C62" s="1"/>
  <c r="E61"/>
  <c r="I61" s="1"/>
  <c r="D61"/>
  <c r="F61" s="1"/>
  <c r="G61" l="1"/>
  <c r="J61" s="1"/>
  <c r="G60"/>
  <c r="J60" s="1"/>
  <c r="H63"/>
  <c r="C63" a="1"/>
  <c r="C63" s="1"/>
  <c r="E62"/>
  <c r="I62" s="1"/>
  <c r="D62"/>
  <c r="F62" s="1"/>
  <c r="G62" l="1"/>
  <c r="J62" s="1"/>
  <c r="H64"/>
  <c r="C64" a="1"/>
  <c r="C64" s="1"/>
  <c r="D63"/>
  <c r="E63"/>
  <c r="I63" s="1"/>
  <c r="F63" l="1"/>
  <c r="H65"/>
  <c r="C65" a="1"/>
  <c r="C65" s="1"/>
  <c r="E64"/>
  <c r="I64" s="1"/>
  <c r="D64"/>
  <c r="F64" s="1"/>
  <c r="G64" l="1"/>
  <c r="J64" s="1"/>
  <c r="F65"/>
  <c r="G63"/>
  <c r="J63" s="1"/>
  <c r="H66"/>
  <c r="C66" a="1"/>
  <c r="C66" s="1"/>
  <c r="E65"/>
  <c r="I65" s="1"/>
  <c r="D65"/>
  <c r="G65" l="1"/>
  <c r="H67"/>
  <c r="C67" a="1"/>
  <c r="C67" s="1"/>
  <c r="D66"/>
  <c r="F66" s="1"/>
  <c r="E66"/>
  <c r="I66" s="1"/>
  <c r="G66" l="1"/>
  <c r="J66" s="1"/>
  <c r="J65"/>
  <c r="H68"/>
  <c r="C68" a="1"/>
  <c r="C68" s="1"/>
  <c r="D67"/>
  <c r="E67"/>
  <c r="I67" s="1"/>
  <c r="F67" l="1"/>
  <c r="G67" s="1"/>
  <c r="J67" s="1"/>
  <c r="H69"/>
  <c r="C69" a="1"/>
  <c r="C69" s="1"/>
  <c r="E68"/>
  <c r="I68" s="1"/>
  <c r="D68"/>
  <c r="F68" s="1"/>
  <c r="G68" l="1"/>
  <c r="J68" s="1"/>
  <c r="H70"/>
  <c r="C70" a="1"/>
  <c r="C70" s="1"/>
  <c r="E69"/>
  <c r="I69" s="1"/>
  <c r="D69"/>
  <c r="F69" l="1"/>
  <c r="H71"/>
  <c r="C71" a="1"/>
  <c r="C71" s="1"/>
  <c r="E70"/>
  <c r="I70" s="1"/>
  <c r="D70"/>
  <c r="F70" l="1"/>
  <c r="G70" s="1"/>
  <c r="J70" s="1"/>
  <c r="G69"/>
  <c r="J69" s="1"/>
  <c r="H72"/>
  <c r="C72" a="1"/>
  <c r="C72" s="1"/>
  <c r="D71"/>
  <c r="F71" s="1"/>
  <c r="E71"/>
  <c r="I71" s="1"/>
  <c r="G71" l="1"/>
  <c r="J71" s="1"/>
  <c r="H73"/>
  <c r="C73" a="1"/>
  <c r="C73" s="1"/>
  <c r="E72"/>
  <c r="I72" s="1"/>
  <c r="D72"/>
  <c r="F72" s="1"/>
  <c r="G72" l="1"/>
  <c r="J72" s="1"/>
  <c r="H74"/>
  <c r="C74" a="1"/>
  <c r="C74" s="1"/>
  <c r="E73"/>
  <c r="I73" s="1"/>
  <c r="D73"/>
  <c r="F73" l="1"/>
  <c r="G73" s="1"/>
  <c r="J73" s="1"/>
  <c r="H75"/>
  <c r="C75" a="1"/>
  <c r="C75" s="1"/>
  <c r="D74"/>
  <c r="F74" s="1"/>
  <c r="E74"/>
  <c r="I74" s="1"/>
  <c r="G74" l="1"/>
  <c r="J74" s="1"/>
  <c r="H76"/>
  <c r="C76" a="1"/>
  <c r="C76" s="1"/>
  <c r="D75"/>
  <c r="F75" s="1"/>
  <c r="E75"/>
  <c r="I75" s="1"/>
  <c r="G75" l="1"/>
  <c r="J75" s="1"/>
  <c r="H77"/>
  <c r="C77" a="1"/>
  <c r="C77" s="1"/>
  <c r="E76"/>
  <c r="I76" s="1"/>
  <c r="D76"/>
  <c r="F76" s="1"/>
  <c r="G76" l="1"/>
  <c r="J76" s="1"/>
  <c r="H78"/>
  <c r="C78" a="1"/>
  <c r="C78" s="1"/>
  <c r="E77"/>
  <c r="I77" s="1"/>
  <c r="D77"/>
  <c r="F77" l="1"/>
  <c r="H79"/>
  <c r="C79" a="1"/>
  <c r="C79" s="1"/>
  <c r="E78"/>
  <c r="I78" s="1"/>
  <c r="D78"/>
  <c r="F78" l="1"/>
  <c r="G78" s="1"/>
  <c r="J78" s="1"/>
  <c r="G77"/>
  <c r="J77" s="1"/>
  <c r="H80"/>
  <c r="C80" a="1"/>
  <c r="C80" s="1"/>
  <c r="D79"/>
  <c r="E79"/>
  <c r="I79" s="1"/>
  <c r="F79" l="1"/>
  <c r="H81"/>
  <c r="C81" a="1"/>
  <c r="C81" s="1"/>
  <c r="E80"/>
  <c r="I80" s="1"/>
  <c r="D80"/>
  <c r="F80" s="1"/>
  <c r="G79" l="1"/>
  <c r="J79" s="1"/>
  <c r="G80"/>
  <c r="J80" s="1"/>
  <c r="H82"/>
  <c r="C82" a="1"/>
  <c r="C82" s="1"/>
  <c r="E81"/>
  <c r="I81" s="1"/>
  <c r="D81"/>
  <c r="F81" s="1"/>
  <c r="G81" l="1"/>
  <c r="J81" s="1"/>
  <c r="H83"/>
  <c r="C83" a="1"/>
  <c r="C83" s="1"/>
  <c r="D82"/>
  <c r="F82" s="1"/>
  <c r="E82"/>
  <c r="I82" s="1"/>
  <c r="G82" l="1"/>
  <c r="J82" s="1"/>
  <c r="H84"/>
  <c r="C84" a="1"/>
  <c r="C84" s="1"/>
  <c r="D83"/>
  <c r="F83" s="1"/>
  <c r="E83"/>
  <c r="I83" s="1"/>
  <c r="G83" l="1"/>
  <c r="J83" s="1"/>
  <c r="H85"/>
  <c r="C85" a="1"/>
  <c r="C85" s="1"/>
  <c r="E84"/>
  <c r="I84" s="1"/>
  <c r="D84"/>
  <c r="F84" l="1"/>
  <c r="G84" s="1"/>
  <c r="J84" s="1"/>
  <c r="H86"/>
  <c r="C86" a="1"/>
  <c r="C86" s="1"/>
  <c r="E85"/>
  <c r="I85" s="1"/>
  <c r="D85"/>
  <c r="F85" s="1"/>
  <c r="G85" l="1"/>
  <c r="J85" s="1"/>
  <c r="H87"/>
  <c r="C87" a="1"/>
  <c r="C87" s="1"/>
  <c r="E86"/>
  <c r="I86" s="1"/>
  <c r="D86"/>
  <c r="F86" l="1"/>
  <c r="G86" s="1"/>
  <c r="J86" s="1"/>
  <c r="H88"/>
  <c r="C88" a="1"/>
  <c r="C88" s="1"/>
  <c r="D87"/>
  <c r="F87" s="1"/>
  <c r="E87"/>
  <c r="I87" s="1"/>
  <c r="G87" l="1"/>
  <c r="J87" s="1"/>
  <c r="H89"/>
  <c r="C89" a="1"/>
  <c r="C89" s="1"/>
  <c r="E88"/>
  <c r="I88" s="1"/>
  <c r="D88"/>
  <c r="F88" l="1"/>
  <c r="G88" s="1"/>
  <c r="J88" s="1"/>
  <c r="H90"/>
  <c r="C90" a="1"/>
  <c r="C90" s="1"/>
  <c r="E89"/>
  <c r="I89" s="1"/>
  <c r="D89"/>
  <c r="F89" l="1"/>
  <c r="H91"/>
  <c r="C91" a="1"/>
  <c r="C91" s="1"/>
  <c r="D90"/>
  <c r="E90"/>
  <c r="I90" s="1"/>
  <c r="G89" l="1"/>
  <c r="J89" s="1"/>
  <c r="F90"/>
  <c r="G90" s="1"/>
  <c r="J90" s="1"/>
  <c r="H92"/>
  <c r="C92" a="1"/>
  <c r="C92" s="1"/>
  <c r="D91"/>
  <c r="E91"/>
  <c r="I91" s="1"/>
  <c r="F91" l="1"/>
  <c r="H93"/>
  <c r="C93" a="1"/>
  <c r="C93" s="1"/>
  <c r="E92"/>
  <c r="I92" s="1"/>
  <c r="D92"/>
  <c r="F92" s="1"/>
  <c r="G92" l="1"/>
  <c r="J92" s="1"/>
  <c r="F93"/>
  <c r="G91"/>
  <c r="J91" s="1"/>
  <c r="H94"/>
  <c r="C94" a="1"/>
  <c r="C94" s="1"/>
  <c r="E93"/>
  <c r="I93" s="1"/>
  <c r="D93"/>
  <c r="G93" l="1"/>
  <c r="H95"/>
  <c r="C95" a="1"/>
  <c r="C95" s="1"/>
  <c r="E94"/>
  <c r="I94" s="1"/>
  <c r="D94"/>
  <c r="F94" s="1"/>
  <c r="G94" l="1"/>
  <c r="J94" s="1"/>
  <c r="J93"/>
  <c r="H96"/>
  <c r="C96" a="1"/>
  <c r="C96" s="1"/>
  <c r="D95"/>
  <c r="F95" s="1"/>
  <c r="E95"/>
  <c r="I95" s="1"/>
  <c r="G95" l="1"/>
  <c r="J95" s="1"/>
  <c r="H97"/>
  <c r="C97" a="1"/>
  <c r="C97" s="1"/>
  <c r="E96"/>
  <c r="I96" s="1"/>
  <c r="D96"/>
  <c r="F96" l="1"/>
  <c r="H98"/>
  <c r="C98" a="1"/>
  <c r="C98" s="1"/>
  <c r="E97"/>
  <c r="I97" s="1"/>
  <c r="D97"/>
  <c r="F97" l="1"/>
  <c r="G97" s="1"/>
  <c r="J97" s="1"/>
  <c r="G96"/>
  <c r="J96" s="1"/>
  <c r="H99"/>
  <c r="C99" a="1"/>
  <c r="C99" s="1"/>
  <c r="D98"/>
  <c r="F98" s="1"/>
  <c r="E98"/>
  <c r="I98" s="1"/>
  <c r="G98" l="1"/>
  <c r="J98" s="1"/>
  <c r="H100"/>
  <c r="C100" a="1"/>
  <c r="C100" s="1"/>
  <c r="D99"/>
  <c r="F99" s="1"/>
  <c r="E99"/>
  <c r="I99" s="1"/>
  <c r="G99" l="1"/>
  <c r="J99" s="1"/>
  <c r="H101"/>
  <c r="C101" a="1"/>
  <c r="C101" s="1"/>
  <c r="E100"/>
  <c r="I100" s="1"/>
  <c r="D100"/>
  <c r="F100" s="1"/>
  <c r="G100" l="1"/>
  <c r="J100" s="1"/>
  <c r="H102"/>
  <c r="C102" a="1"/>
  <c r="C102" s="1"/>
  <c r="E101"/>
  <c r="I101" s="1"/>
  <c r="D101"/>
  <c r="F101" s="1"/>
  <c r="G101" l="1"/>
  <c r="J101" s="1"/>
  <c r="H103"/>
  <c r="C103" a="1"/>
  <c r="C103" s="1"/>
  <c r="E102"/>
  <c r="I102" s="1"/>
  <c r="D102"/>
  <c r="F102" l="1"/>
  <c r="H104"/>
  <c r="C104" a="1"/>
  <c r="C104" s="1"/>
  <c r="D103"/>
  <c r="E103"/>
  <c r="I103" s="1"/>
  <c r="F103" l="1"/>
  <c r="G103" s="1"/>
  <c r="J103" s="1"/>
  <c r="G102"/>
  <c r="J102" s="1"/>
  <c r="H105"/>
  <c r="C105" a="1"/>
  <c r="C105" s="1"/>
  <c r="E104"/>
  <c r="I104" s="1"/>
  <c r="D104"/>
  <c r="F104" s="1"/>
  <c r="G104" l="1"/>
  <c r="J104" s="1"/>
  <c r="H106"/>
  <c r="C106" a="1"/>
  <c r="C106" s="1"/>
  <c r="E105"/>
  <c r="I105" s="1"/>
  <c r="D105"/>
  <c r="F105" l="1"/>
  <c r="G105" s="1"/>
  <c r="J105" s="1"/>
  <c r="H107"/>
  <c r="C107" a="1"/>
  <c r="C107" s="1"/>
  <c r="D106"/>
  <c r="E106"/>
  <c r="I106" s="1"/>
  <c r="F106" l="1"/>
  <c r="H108"/>
  <c r="C108" a="1"/>
  <c r="C108" s="1"/>
  <c r="D107"/>
  <c r="F107" s="1"/>
  <c r="E107"/>
  <c r="I107" s="1"/>
  <c r="G107" l="1"/>
  <c r="J107" s="1"/>
  <c r="G106"/>
  <c r="J106" s="1"/>
  <c r="H109"/>
  <c r="C109" a="1"/>
  <c r="C109" s="1"/>
  <c r="E108"/>
  <c r="I108" s="1"/>
  <c r="D108"/>
  <c r="F108" s="1"/>
  <c r="G108" l="1"/>
  <c r="J108" s="1"/>
  <c r="H110"/>
  <c r="C110" a="1"/>
  <c r="C110" s="1"/>
  <c r="E109"/>
  <c r="I109" s="1"/>
  <c r="D109"/>
  <c r="F109" s="1"/>
  <c r="G109" l="1"/>
  <c r="J109" s="1"/>
  <c r="H111"/>
  <c r="C111" a="1"/>
  <c r="C111" s="1"/>
  <c r="E110"/>
  <c r="I110" s="1"/>
  <c r="D110"/>
  <c r="F110" s="1"/>
  <c r="G110" l="1"/>
  <c r="J110" s="1"/>
  <c r="H112"/>
  <c r="C112" a="1"/>
  <c r="C112" s="1"/>
  <c r="D111"/>
  <c r="E111"/>
  <c r="I111" s="1"/>
  <c r="F111" l="1"/>
  <c r="H113"/>
  <c r="C113" a="1"/>
  <c r="C113" s="1"/>
  <c r="E112"/>
  <c r="I112" s="1"/>
  <c r="D112"/>
  <c r="G111" l="1"/>
  <c r="J111" s="1"/>
  <c r="F112"/>
  <c r="H114"/>
  <c r="C114" a="1"/>
  <c r="C114" s="1"/>
  <c r="E113"/>
  <c r="I113" s="1"/>
  <c r="D113"/>
  <c r="F113" l="1"/>
  <c r="G113" s="1"/>
  <c r="J113" s="1"/>
  <c r="G112"/>
  <c r="J112" s="1"/>
  <c r="H115"/>
  <c r="C115" a="1"/>
  <c r="C115" s="1"/>
  <c r="D114"/>
  <c r="F114" s="1"/>
  <c r="E114"/>
  <c r="I114" s="1"/>
  <c r="G114" l="1"/>
  <c r="J114" s="1"/>
  <c r="H116"/>
  <c r="C116" a="1"/>
  <c r="C116" s="1"/>
  <c r="D115"/>
  <c r="F115" s="1"/>
  <c r="E115"/>
  <c r="I115" s="1"/>
  <c r="G115" l="1"/>
  <c r="J115" s="1"/>
  <c r="H117"/>
  <c r="C117" a="1"/>
  <c r="C117" s="1"/>
  <c r="E116"/>
  <c r="I116" s="1"/>
  <c r="D116"/>
  <c r="F116" s="1"/>
  <c r="G116" l="1"/>
  <c r="J116" s="1"/>
  <c r="H118"/>
  <c r="C118" a="1"/>
  <c r="C118" s="1"/>
  <c r="E117"/>
  <c r="I117" s="1"/>
  <c r="D117"/>
  <c r="F117" l="1"/>
  <c r="G117" s="1"/>
  <c r="J117" s="1"/>
  <c r="H119"/>
  <c r="C119" a="1"/>
  <c r="C119" s="1"/>
  <c r="E118"/>
  <c r="I118" s="1"/>
  <c r="D118"/>
  <c r="F118" l="1"/>
  <c r="H120"/>
  <c r="C120" a="1"/>
  <c r="C120" s="1"/>
  <c r="D119"/>
  <c r="E119"/>
  <c r="I119" s="1"/>
  <c r="F119" l="1"/>
  <c r="G119" s="1"/>
  <c r="J119" s="1"/>
  <c r="F120"/>
  <c r="G118"/>
  <c r="J118" s="1"/>
  <c r="H121"/>
  <c r="C121" a="1"/>
  <c r="C121" s="1"/>
  <c r="E120"/>
  <c r="I120" s="1"/>
  <c r="D120"/>
  <c r="G120" l="1"/>
  <c r="J120" s="1"/>
  <c r="H122"/>
  <c r="C122" a="1"/>
  <c r="C122" s="1"/>
  <c r="E121"/>
  <c r="I121" s="1"/>
  <c r="D121"/>
  <c r="F121" l="1"/>
  <c r="G121" s="1"/>
  <c r="J121" s="1"/>
  <c r="H123"/>
  <c r="C123" a="1"/>
  <c r="C123" s="1"/>
  <c r="D122"/>
  <c r="F122" s="1"/>
  <c r="E122"/>
  <c r="I122" s="1"/>
  <c r="G122" l="1"/>
  <c r="J122" s="1"/>
  <c r="H124"/>
  <c r="C124" a="1"/>
  <c r="C124" s="1"/>
  <c r="D123"/>
  <c r="F123" s="1"/>
  <c r="E123"/>
  <c r="G123" l="1"/>
  <c r="J123" s="1"/>
  <c r="I123"/>
  <c r="H125"/>
  <c r="C125" a="1"/>
  <c r="C125" s="1"/>
  <c r="E124"/>
  <c r="I124" s="1"/>
  <c r="D124"/>
  <c r="F124" s="1"/>
  <c r="G124" l="1"/>
  <c r="J124" s="1"/>
  <c r="H126"/>
  <c r="C126" a="1"/>
  <c r="C126" s="1"/>
  <c r="E125"/>
  <c r="I125" s="1"/>
  <c r="D125"/>
  <c r="F125" s="1"/>
  <c r="G125" l="1"/>
  <c r="J125" s="1"/>
  <c r="H127"/>
  <c r="C127" a="1"/>
  <c r="C127" s="1"/>
  <c r="E126"/>
  <c r="I126" s="1"/>
  <c r="D126"/>
  <c r="F126" l="1"/>
  <c r="G126" s="1"/>
  <c r="J126" s="1"/>
  <c r="H128"/>
  <c r="C128" a="1"/>
  <c r="C128" s="1"/>
  <c r="D127"/>
  <c r="E127"/>
  <c r="I127" s="1"/>
  <c r="F127" l="1"/>
  <c r="H129"/>
  <c r="C129" a="1"/>
  <c r="C129" s="1"/>
  <c r="E128"/>
  <c r="I128" s="1"/>
  <c r="D128"/>
  <c r="F128" s="1"/>
  <c r="G128" l="1"/>
  <c r="J128" s="1"/>
  <c r="G127"/>
  <c r="J127" s="1"/>
  <c r="H130"/>
  <c r="C130" a="1"/>
  <c r="C130" s="1"/>
  <c r="E129"/>
  <c r="I129" s="1"/>
  <c r="D129"/>
  <c r="F129" s="1"/>
  <c r="G129" l="1"/>
  <c r="J129" s="1"/>
  <c r="H131"/>
  <c r="C131" a="1"/>
  <c r="C131" s="1"/>
  <c r="D130"/>
  <c r="F130" s="1"/>
  <c r="E130"/>
  <c r="I130" s="1"/>
  <c r="G130" l="1"/>
  <c r="J130" s="1"/>
  <c r="H132"/>
  <c r="C132" a="1"/>
  <c r="C132" s="1"/>
  <c r="D131"/>
  <c r="F131" s="1"/>
  <c r="E131"/>
  <c r="I131" s="1"/>
  <c r="G131" l="1"/>
  <c r="J131" s="1"/>
  <c r="H133"/>
  <c r="C133" a="1"/>
  <c r="C133" s="1"/>
  <c r="E132"/>
  <c r="I132" s="1"/>
  <c r="D132"/>
  <c r="F132" l="1"/>
  <c r="H134"/>
  <c r="C134" a="1"/>
  <c r="C134" s="1"/>
  <c r="E133"/>
  <c r="I133" s="1"/>
  <c r="D133"/>
  <c r="F133" l="1"/>
  <c r="G133" s="1"/>
  <c r="J133" s="1"/>
  <c r="G132"/>
  <c r="J132" s="1"/>
  <c r="H135"/>
  <c r="C135" a="1"/>
  <c r="C135" s="1"/>
  <c r="E134"/>
  <c r="I134" s="1"/>
  <c r="D134"/>
  <c r="F134" l="1"/>
  <c r="H136"/>
  <c r="C136" a="1"/>
  <c r="C136" s="1"/>
  <c r="D135"/>
  <c r="F135" s="1"/>
  <c r="E135"/>
  <c r="I135" s="1"/>
  <c r="G134" l="1"/>
  <c r="J134" s="1"/>
  <c r="G135"/>
  <c r="J135" s="1"/>
  <c r="H137"/>
  <c r="C137" a="1"/>
  <c r="C137" s="1"/>
  <c r="E136"/>
  <c r="I136" s="1"/>
  <c r="D136"/>
  <c r="F136" s="1"/>
  <c r="G136" l="1"/>
  <c r="J136" s="1"/>
  <c r="H138"/>
  <c r="C138" a="1"/>
  <c r="C138" s="1"/>
  <c r="E137"/>
  <c r="I137" s="1"/>
  <c r="D137"/>
  <c r="F137" s="1"/>
  <c r="G137" l="1"/>
  <c r="H139"/>
  <c r="C139" a="1"/>
  <c r="C139" s="1"/>
  <c r="D138"/>
  <c r="E138"/>
  <c r="I138" s="1"/>
  <c r="J137" l="1"/>
  <c r="F138"/>
  <c r="H140"/>
  <c r="C140" a="1"/>
  <c r="C140" s="1"/>
  <c r="D139"/>
  <c r="E139"/>
  <c r="I139" s="1"/>
  <c r="G138" l="1"/>
  <c r="J138" s="1"/>
  <c r="F140"/>
  <c r="F139"/>
  <c r="G139" s="1"/>
  <c r="J139" s="1"/>
  <c r="H141"/>
  <c r="C141" a="1"/>
  <c r="C141" s="1"/>
  <c r="E140"/>
  <c r="I140" s="1"/>
  <c r="D140"/>
  <c r="G140" l="1"/>
  <c r="J140" s="1"/>
  <c r="H142"/>
  <c r="C142" a="1"/>
  <c r="C142" s="1"/>
  <c r="E141"/>
  <c r="I141" s="1"/>
  <c r="D141"/>
  <c r="F141" l="1"/>
  <c r="G141" s="1"/>
  <c r="J141" s="1"/>
  <c r="H143"/>
  <c r="C143" a="1"/>
  <c r="C143" s="1"/>
  <c r="E142"/>
  <c r="I142" s="1"/>
  <c r="D142"/>
  <c r="F142" s="1"/>
  <c r="G142" l="1"/>
  <c r="J142" s="1"/>
  <c r="H144"/>
  <c r="C144" a="1"/>
  <c r="C144" s="1"/>
  <c r="D143"/>
  <c r="E143"/>
  <c r="I143" s="1"/>
  <c r="F143" l="1"/>
  <c r="G143" s="1"/>
  <c r="J143" s="1"/>
  <c r="C145" a="1"/>
  <c r="C145" s="1"/>
  <c r="H145"/>
  <c r="E144"/>
  <c r="I144" s="1"/>
  <c r="D144"/>
  <c r="F144" s="1"/>
  <c r="G144" l="1"/>
  <c r="J144" s="1"/>
  <c r="H146"/>
  <c r="C146" a="1"/>
  <c r="C146" s="1"/>
  <c r="E145"/>
  <c r="I145" s="1"/>
  <c r="D145"/>
  <c r="F145" l="1"/>
  <c r="H147"/>
  <c r="C147" a="1"/>
  <c r="C147" s="1"/>
  <c r="D146"/>
  <c r="F146" s="1"/>
  <c r="E146"/>
  <c r="G146" l="1"/>
  <c r="J146" s="1"/>
  <c r="I146"/>
  <c r="G145"/>
  <c r="J145" s="1"/>
  <c r="H148"/>
  <c r="C148" a="1"/>
  <c r="C148" s="1"/>
  <c r="D147"/>
  <c r="E147"/>
  <c r="I147" s="1"/>
  <c r="F147" l="1"/>
  <c r="G147" s="1"/>
  <c r="J147" s="1"/>
  <c r="H149"/>
  <c r="C149" a="1"/>
  <c r="C149" s="1"/>
  <c r="E148"/>
  <c r="I148" s="1"/>
  <c r="D148"/>
  <c r="F148" s="1"/>
  <c r="G148" l="1"/>
  <c r="J148" s="1"/>
  <c r="H150"/>
  <c r="C150" a="1"/>
  <c r="C150" s="1"/>
  <c r="E149"/>
  <c r="I149" s="1"/>
  <c r="D149"/>
  <c r="F149" l="1"/>
  <c r="G149" s="1"/>
  <c r="J149" s="1"/>
  <c r="H151"/>
  <c r="C151" a="1"/>
  <c r="C151" s="1"/>
  <c r="E150"/>
  <c r="I150" s="1"/>
  <c r="D150"/>
  <c r="F150" l="1"/>
  <c r="H152"/>
  <c r="C152" a="1"/>
  <c r="C152" s="1"/>
  <c r="D151"/>
  <c r="E151"/>
  <c r="I151" s="1"/>
  <c r="F151" l="1"/>
  <c r="G151" s="1"/>
  <c r="J151" s="1"/>
  <c r="G150"/>
  <c r="J150" s="1"/>
  <c r="C153" a="1"/>
  <c r="C153" s="1"/>
  <c r="H153"/>
  <c r="E152"/>
  <c r="I152" s="1"/>
  <c r="D152"/>
  <c r="F152" s="1"/>
  <c r="G152" l="1"/>
  <c r="J152" s="1"/>
  <c r="H154"/>
  <c r="C154" a="1"/>
  <c r="C154" s="1"/>
  <c r="E153"/>
  <c r="I153" s="1"/>
  <c r="D153"/>
  <c r="F153" s="1"/>
  <c r="G153" l="1"/>
  <c r="J153" s="1"/>
  <c r="H155"/>
  <c r="C155" a="1"/>
  <c r="C155" s="1"/>
  <c r="D154"/>
  <c r="E154"/>
  <c r="I154" s="1"/>
  <c r="F154" l="1"/>
  <c r="G154" s="1"/>
  <c r="J154" s="1"/>
  <c r="H156"/>
  <c r="C156" a="1"/>
  <c r="C156" s="1"/>
  <c r="D155"/>
  <c r="F155" s="1"/>
  <c r="E155"/>
  <c r="I155" s="1"/>
  <c r="G155" l="1"/>
  <c r="J155" s="1"/>
  <c r="H157"/>
  <c r="C157" a="1"/>
  <c r="C157" s="1"/>
  <c r="E156"/>
  <c r="I156" s="1"/>
  <c r="D156"/>
  <c r="F156" l="1"/>
  <c r="H158"/>
  <c r="C158" a="1"/>
  <c r="C158" s="1"/>
  <c r="E157"/>
  <c r="I157" s="1"/>
  <c r="D157"/>
  <c r="G156" l="1"/>
  <c r="J156" s="1"/>
  <c r="F158"/>
  <c r="F157"/>
  <c r="H159"/>
  <c r="C159" a="1"/>
  <c r="C159" s="1"/>
  <c r="E158"/>
  <c r="I158" s="1"/>
  <c r="D158"/>
  <c r="G158" l="1"/>
  <c r="J158" s="1"/>
  <c r="G157"/>
  <c r="J157" s="1"/>
  <c r="H160"/>
  <c r="C160" a="1"/>
  <c r="C160" s="1"/>
  <c r="D159"/>
  <c r="E159"/>
  <c r="I159" s="1"/>
  <c r="F159" l="1"/>
  <c r="G159" s="1"/>
  <c r="J159" s="1"/>
  <c r="C161" a="1"/>
  <c r="C161" s="1"/>
  <c r="H161"/>
  <c r="E160"/>
  <c r="I160" s="1"/>
  <c r="D160"/>
  <c r="F160" l="1"/>
  <c r="H162"/>
  <c r="C162" a="1"/>
  <c r="C162" s="1"/>
  <c r="E161"/>
  <c r="I161" s="1"/>
  <c r="D161"/>
  <c r="F161" s="1"/>
  <c r="G161" l="1"/>
  <c r="J161" s="1"/>
  <c r="G160"/>
  <c r="J160" s="1"/>
  <c r="H163"/>
  <c r="C163" a="1"/>
  <c r="C163" s="1"/>
  <c r="D162"/>
  <c r="F162" s="1"/>
  <c r="E162"/>
  <c r="I162" s="1"/>
  <c r="G162" l="1"/>
  <c r="J162" s="1"/>
  <c r="H164"/>
  <c r="C164" a="1"/>
  <c r="C164" s="1"/>
  <c r="D163"/>
  <c r="F163" s="1"/>
  <c r="E163"/>
  <c r="G163" l="1"/>
  <c r="J163" s="1"/>
  <c r="I163"/>
  <c r="H165"/>
  <c r="C165" a="1"/>
  <c r="C165" s="1"/>
  <c r="E164"/>
  <c r="I164" s="1"/>
  <c r="D164"/>
  <c r="F164" s="1"/>
  <c r="G164" l="1"/>
  <c r="J164" s="1"/>
  <c r="H166"/>
  <c r="C166" a="1"/>
  <c r="C166" s="1"/>
  <c r="E165"/>
  <c r="I165" s="1"/>
  <c r="D165"/>
  <c r="F165" l="1"/>
  <c r="H167"/>
  <c r="C167" a="1"/>
  <c r="C167" s="1"/>
  <c r="E166"/>
  <c r="I166" s="1"/>
  <c r="D166"/>
  <c r="F166" l="1"/>
  <c r="G166" s="1"/>
  <c r="J166" s="1"/>
  <c r="G165"/>
  <c r="J165" s="1"/>
  <c r="H168"/>
  <c r="C168" a="1"/>
  <c r="C168" s="1"/>
  <c r="D167"/>
  <c r="F167" s="1"/>
  <c r="E167"/>
  <c r="I167" s="1"/>
  <c r="G167" l="1"/>
  <c r="J167" s="1"/>
  <c r="C169" a="1"/>
  <c r="C169" s="1"/>
  <c r="H169"/>
  <c r="E168"/>
  <c r="I168" s="1"/>
  <c r="D168"/>
  <c r="F168" s="1"/>
  <c r="G168" l="1"/>
  <c r="J168" s="1"/>
  <c r="H170"/>
  <c r="C170" a="1"/>
  <c r="C170" s="1"/>
  <c r="E169"/>
  <c r="I169" s="1"/>
  <c r="D169"/>
  <c r="F169" l="1"/>
  <c r="G169" s="1"/>
  <c r="J169" s="1"/>
  <c r="H171"/>
  <c r="C171" a="1"/>
  <c r="C171" s="1"/>
  <c r="D170"/>
  <c r="F170" s="1"/>
  <c r="E170"/>
  <c r="I170" s="1"/>
  <c r="G170" l="1"/>
  <c r="J170" s="1"/>
  <c r="H172"/>
  <c r="C172" a="1"/>
  <c r="C172" s="1"/>
  <c r="D171"/>
  <c r="E171"/>
  <c r="I171" s="1"/>
  <c r="F171" l="1"/>
  <c r="G171" s="1"/>
  <c r="J171" s="1"/>
  <c r="H173"/>
  <c r="C173" a="1"/>
  <c r="C173" s="1"/>
  <c r="E172"/>
  <c r="I172" s="1"/>
  <c r="D172"/>
  <c r="F172" l="1"/>
  <c r="H174"/>
  <c r="C174" a="1"/>
  <c r="C174" s="1"/>
  <c r="E173"/>
  <c r="I173" s="1"/>
  <c r="D173"/>
  <c r="F173" l="1"/>
  <c r="G173" s="1"/>
  <c r="J173" s="1"/>
  <c r="F174"/>
  <c r="G172"/>
  <c r="J172" s="1"/>
  <c r="H175"/>
  <c r="C175" a="1"/>
  <c r="C175" s="1"/>
  <c r="E174"/>
  <c r="I174" s="1"/>
  <c r="D174"/>
  <c r="G174" l="1"/>
  <c r="J174" s="1"/>
  <c r="H176"/>
  <c r="C176" a="1"/>
  <c r="C176" s="1"/>
  <c r="E175"/>
  <c r="I175" s="1"/>
  <c r="D175"/>
  <c r="F175" s="1"/>
  <c r="G175" l="1"/>
  <c r="J175" s="1"/>
  <c r="C177" a="1"/>
  <c r="C177" s="1"/>
  <c r="H177"/>
  <c r="E176"/>
  <c r="I176" s="1"/>
  <c r="D176"/>
  <c r="F176" s="1"/>
  <c r="G176" l="1"/>
  <c r="J176" s="1"/>
  <c r="H178"/>
  <c r="C178" a="1"/>
  <c r="C178" s="1"/>
  <c r="E177"/>
  <c r="I177" s="1"/>
  <c r="D177"/>
  <c r="F177" l="1"/>
  <c r="G177" s="1"/>
  <c r="J177" s="1"/>
  <c r="H179"/>
  <c r="C179" a="1"/>
  <c r="C179" s="1"/>
  <c r="E178"/>
  <c r="I178" s="1"/>
  <c r="D178"/>
  <c r="F178" l="1"/>
  <c r="H180"/>
  <c r="C180" a="1"/>
  <c r="C180" s="1"/>
  <c r="E179"/>
  <c r="I179" s="1"/>
  <c r="D179"/>
  <c r="G178" l="1"/>
  <c r="J178" s="1"/>
  <c r="F180"/>
  <c r="F179"/>
  <c r="H181"/>
  <c r="C181" a="1"/>
  <c r="C181" s="1"/>
  <c r="E180"/>
  <c r="I180" s="1"/>
  <c r="D180"/>
  <c r="G180" l="1"/>
  <c r="J180" s="1"/>
  <c r="G179"/>
  <c r="J179" s="1"/>
  <c r="H182"/>
  <c r="C182" a="1"/>
  <c r="C182" s="1"/>
  <c r="E181"/>
  <c r="I181" s="1"/>
  <c r="D181"/>
  <c r="F181" s="1"/>
  <c r="G181" l="1"/>
  <c r="J181" s="1"/>
  <c r="H183"/>
  <c r="C183" a="1"/>
  <c r="C183" s="1"/>
  <c r="E182"/>
  <c r="I182" s="1"/>
  <c r="D182"/>
  <c r="F182" l="1"/>
  <c r="H184"/>
  <c r="C184" a="1"/>
  <c r="C184" s="1"/>
  <c r="E183"/>
  <c r="I183" s="1"/>
  <c r="D183"/>
  <c r="F183" s="1"/>
  <c r="G183" l="1"/>
  <c r="J183" s="1"/>
  <c r="G182"/>
  <c r="J182" s="1"/>
  <c r="C185" a="1"/>
  <c r="C185" s="1"/>
  <c r="H185"/>
  <c r="E184"/>
  <c r="I184" s="1"/>
  <c r="D184"/>
  <c r="F184" s="1"/>
  <c r="G184" l="1"/>
  <c r="J184" s="1"/>
  <c r="H186"/>
  <c r="C186" a="1"/>
  <c r="C186" s="1"/>
  <c r="E185"/>
  <c r="I185" s="1"/>
  <c r="D185"/>
  <c r="F185" l="1"/>
  <c r="G185" s="1"/>
  <c r="J185" s="1"/>
  <c r="H187"/>
  <c r="C187" a="1"/>
  <c r="C187" s="1"/>
  <c r="E186"/>
  <c r="I186" s="1"/>
  <c r="D186"/>
  <c r="F186" l="1"/>
  <c r="H188"/>
  <c r="C188" a="1"/>
  <c r="C188" s="1"/>
  <c r="D187"/>
  <c r="E187"/>
  <c r="I187" s="1"/>
  <c r="F187" l="1"/>
  <c r="G187" s="1"/>
  <c r="J187" s="1"/>
  <c r="F188"/>
  <c r="G186"/>
  <c r="J186" s="1"/>
  <c r="H189"/>
  <c r="C189" a="1"/>
  <c r="C189" s="1"/>
  <c r="E188"/>
  <c r="I188" s="1"/>
  <c r="D188"/>
  <c r="G188" l="1"/>
  <c r="J188" s="1"/>
  <c r="H190"/>
  <c r="C190" a="1"/>
  <c r="C190" s="1"/>
  <c r="E189"/>
  <c r="I189" s="1"/>
  <c r="D189"/>
  <c r="F189" l="1"/>
  <c r="G189" s="1"/>
  <c r="J189" s="1"/>
  <c r="H191"/>
  <c r="C191" a="1"/>
  <c r="C191" s="1"/>
  <c r="E190"/>
  <c r="I190" s="1"/>
  <c r="D190"/>
  <c r="F190" s="1"/>
  <c r="G190" l="1"/>
  <c r="J190" s="1"/>
  <c r="H192"/>
  <c r="C192" a="1"/>
  <c r="C192" s="1"/>
  <c r="E191"/>
  <c r="I191" s="1"/>
  <c r="D191"/>
  <c r="F191" l="1"/>
  <c r="G191" s="1"/>
  <c r="J191" s="1"/>
  <c r="C193" a="1"/>
  <c r="C193" s="1"/>
  <c r="H193"/>
  <c r="E192"/>
  <c r="I192" s="1"/>
  <c r="D192"/>
  <c r="F192" l="1"/>
  <c r="H194"/>
  <c r="C194" a="1"/>
  <c r="C194" s="1"/>
  <c r="E193"/>
  <c r="I193" s="1"/>
  <c r="D193"/>
  <c r="F193" l="1"/>
  <c r="G193" s="1"/>
  <c r="J193" s="1"/>
  <c r="F194"/>
  <c r="G192"/>
  <c r="J192" s="1"/>
  <c r="H195"/>
  <c r="C195" a="1"/>
  <c r="C195" s="1"/>
  <c r="E194"/>
  <c r="I194" s="1"/>
  <c r="D194"/>
  <c r="G194" l="1"/>
  <c r="J194" s="1"/>
  <c r="H196"/>
  <c r="C196" a="1"/>
  <c r="C196" s="1"/>
  <c r="D195"/>
  <c r="E195"/>
  <c r="I195" s="1"/>
  <c r="F195" l="1"/>
  <c r="G195" s="1"/>
  <c r="J195" s="1"/>
  <c r="H197"/>
  <c r="C197" a="1"/>
  <c r="C197" s="1"/>
  <c r="E196"/>
  <c r="I196" s="1"/>
  <c r="D196"/>
  <c r="F196" l="1"/>
  <c r="H198"/>
  <c r="C198" a="1"/>
  <c r="C198" s="1"/>
  <c r="E197"/>
  <c r="I197" s="1"/>
  <c r="D197"/>
  <c r="F197" l="1"/>
  <c r="G197" s="1"/>
  <c r="J197" s="1"/>
  <c r="G196"/>
  <c r="J196" s="1"/>
  <c r="H199"/>
  <c r="C199" a="1"/>
  <c r="C199" s="1"/>
  <c r="E198"/>
  <c r="I198" s="1"/>
  <c r="D198"/>
  <c r="F198" s="1"/>
  <c r="G198" l="1"/>
  <c r="J198" s="1"/>
  <c r="H200"/>
  <c r="C200" a="1"/>
  <c r="C200" s="1"/>
  <c r="E199"/>
  <c r="I199" s="1"/>
  <c r="D199"/>
  <c r="F199" s="1"/>
  <c r="G199" l="1"/>
  <c r="J199" s="1"/>
  <c r="C201" a="1"/>
  <c r="C201" s="1"/>
  <c r="H201"/>
  <c r="E200"/>
  <c r="I200" s="1"/>
  <c r="D200"/>
  <c r="F200" s="1"/>
  <c r="G200" l="1"/>
  <c r="J200" s="1"/>
  <c r="H202"/>
  <c r="C202" a="1"/>
  <c r="C202" s="1"/>
  <c r="E201"/>
  <c r="I201" s="1"/>
  <c r="D201"/>
  <c r="F201" l="1"/>
  <c r="H203"/>
  <c r="C203" a="1"/>
  <c r="C203" s="1"/>
  <c r="E202"/>
  <c r="I202" s="1"/>
  <c r="D202"/>
  <c r="F202" l="1"/>
  <c r="G202" s="1"/>
  <c r="J202" s="1"/>
  <c r="G201"/>
  <c r="J201" s="1"/>
  <c r="H204"/>
  <c r="C204" a="1"/>
  <c r="C204" s="1"/>
  <c r="D203"/>
  <c r="E203"/>
  <c r="I203" s="1"/>
  <c r="F203" l="1"/>
  <c r="G203" s="1"/>
  <c r="J203" s="1"/>
  <c r="H205"/>
  <c r="C205" a="1"/>
  <c r="C205" s="1"/>
  <c r="E204"/>
  <c r="I204" s="1"/>
  <c r="D204"/>
  <c r="F204" s="1"/>
  <c r="G204" l="1"/>
  <c r="J204" s="1"/>
  <c r="H206"/>
  <c r="C206" a="1"/>
  <c r="C206" s="1"/>
  <c r="E205"/>
  <c r="I205" s="1"/>
  <c r="D205"/>
  <c r="F205" s="1"/>
  <c r="G205" l="1"/>
  <c r="J205" s="1"/>
  <c r="H207"/>
  <c r="C207" a="1"/>
  <c r="C207" s="1"/>
  <c r="E206"/>
  <c r="I206" s="1"/>
  <c r="D206"/>
  <c r="F206" l="1"/>
  <c r="G206" s="1"/>
  <c r="J206" s="1"/>
  <c r="H208"/>
  <c r="C208" a="1"/>
  <c r="C208" s="1"/>
  <c r="E207"/>
  <c r="I207" s="1"/>
  <c r="D207"/>
  <c r="F207" l="1"/>
  <c r="C209" a="1"/>
  <c r="C209" s="1"/>
  <c r="H209"/>
  <c r="E208"/>
  <c r="I208" s="1"/>
  <c r="D208"/>
  <c r="F208" l="1"/>
  <c r="G208" s="1"/>
  <c r="J208" s="1"/>
  <c r="G207"/>
  <c r="J207" s="1"/>
  <c r="H210"/>
  <c r="C210" a="1"/>
  <c r="C210" s="1"/>
  <c r="E209"/>
  <c r="I209" s="1"/>
  <c r="D209"/>
  <c r="F209" s="1"/>
  <c r="G209" l="1"/>
  <c r="J209" s="1"/>
  <c r="H211"/>
  <c r="C211" a="1"/>
  <c r="C211" s="1"/>
  <c r="E210"/>
  <c r="I210" s="1"/>
  <c r="D210"/>
  <c r="F210" s="1"/>
  <c r="G210" l="1"/>
  <c r="J210" s="1"/>
  <c r="H212"/>
  <c r="C212" a="1"/>
  <c r="C212" s="1"/>
  <c r="D211"/>
  <c r="F211" s="1"/>
  <c r="E211"/>
  <c r="I211" s="1"/>
  <c r="G211" l="1"/>
  <c r="J211" s="1"/>
  <c r="H213"/>
  <c r="C213" a="1"/>
  <c r="C213" s="1"/>
  <c r="E212"/>
  <c r="I212" s="1"/>
  <c r="D212"/>
  <c r="F212" s="1"/>
  <c r="G212" l="1"/>
  <c r="J212" s="1"/>
  <c r="H214"/>
  <c r="C214" a="1"/>
  <c r="C214" s="1"/>
  <c r="E213"/>
  <c r="I213" s="1"/>
  <c r="D213"/>
  <c r="F213" l="1"/>
  <c r="G213" s="1"/>
  <c r="J213" s="1"/>
  <c r="H215"/>
  <c r="C215" a="1"/>
  <c r="C215" s="1"/>
  <c r="E214"/>
  <c r="I214" s="1"/>
  <c r="D214"/>
  <c r="F214" l="1"/>
  <c r="H216"/>
  <c r="C216" a="1"/>
  <c r="C216" s="1"/>
  <c r="E215"/>
  <c r="I215" s="1"/>
  <c r="D215"/>
  <c r="G214" l="1"/>
  <c r="J214" s="1"/>
  <c r="F215"/>
  <c r="C217" a="1"/>
  <c r="C217" s="1"/>
  <c r="H217"/>
  <c r="E216"/>
  <c r="I216" s="1"/>
  <c r="D216"/>
  <c r="F216" s="1"/>
  <c r="G216" l="1"/>
  <c r="J216" s="1"/>
  <c r="F217"/>
  <c r="G215"/>
  <c r="J215" s="1"/>
  <c r="H218"/>
  <c r="C218" a="1"/>
  <c r="C218" s="1"/>
  <c r="E217"/>
  <c r="I217" s="1"/>
  <c r="D217"/>
  <c r="G217" l="1"/>
  <c r="J217" s="1"/>
  <c r="H219"/>
  <c r="C219" a="1"/>
  <c r="C219" s="1"/>
  <c r="E218"/>
  <c r="I218" s="1"/>
  <c r="D218"/>
  <c r="F218" s="1"/>
  <c r="G218" l="1"/>
  <c r="J218" s="1"/>
  <c r="H220"/>
  <c r="C220" a="1"/>
  <c r="C220" s="1"/>
  <c r="D219"/>
  <c r="E219"/>
  <c r="I219" s="1"/>
  <c r="F219" l="1"/>
  <c r="G219" s="1"/>
  <c r="J219" s="1"/>
  <c r="H221"/>
  <c r="C221" a="1"/>
  <c r="C221" s="1"/>
  <c r="E220"/>
  <c r="I220" s="1"/>
  <c r="D220"/>
  <c r="F220" l="1"/>
  <c r="H222"/>
  <c r="C222" a="1"/>
  <c r="C222" s="1"/>
  <c r="E221"/>
  <c r="I221" s="1"/>
  <c r="D221"/>
  <c r="F221" l="1"/>
  <c r="G221" s="1"/>
  <c r="J221" s="1"/>
  <c r="F222"/>
  <c r="G220"/>
  <c r="J220" s="1"/>
  <c r="H223"/>
  <c r="C223" a="1"/>
  <c r="C223" s="1"/>
  <c r="E222"/>
  <c r="I222" s="1"/>
  <c r="D222"/>
  <c r="G222" l="1"/>
  <c r="J222" s="1"/>
  <c r="H224"/>
  <c r="C224" a="1"/>
  <c r="C224" s="1"/>
  <c r="E223"/>
  <c r="I223" s="1"/>
  <c r="D223"/>
  <c r="F223" s="1"/>
  <c r="G223" l="1"/>
  <c r="J223" s="1"/>
  <c r="C225" a="1"/>
  <c r="C225" s="1"/>
  <c r="H225"/>
  <c r="E224"/>
  <c r="I224" s="1"/>
  <c r="D224"/>
  <c r="F224" s="1"/>
  <c r="G224" l="1"/>
  <c r="J224" s="1"/>
  <c r="H226"/>
  <c r="C226" a="1"/>
  <c r="C226" s="1"/>
  <c r="E225"/>
  <c r="I225" s="1"/>
  <c r="D225"/>
  <c r="F225" s="1"/>
  <c r="G225" l="1"/>
  <c r="J225" s="1"/>
  <c r="H227"/>
  <c r="C227" a="1"/>
  <c r="C227" s="1"/>
  <c r="E226"/>
  <c r="I226" s="1"/>
  <c r="D226"/>
  <c r="F226" s="1"/>
  <c r="G226" l="1"/>
  <c r="J226" s="1"/>
  <c r="H228"/>
  <c r="C228" a="1"/>
  <c r="C228" s="1"/>
  <c r="D227"/>
  <c r="F227" s="1"/>
  <c r="E227"/>
  <c r="G227" l="1"/>
  <c r="J227" s="1"/>
  <c r="I227"/>
  <c r="H229"/>
  <c r="C229" a="1"/>
  <c r="C229" s="1"/>
  <c r="E228"/>
  <c r="I228" s="1"/>
  <c r="D228"/>
  <c r="F228" l="1"/>
  <c r="H230"/>
  <c r="C230" a="1"/>
  <c r="C230" s="1"/>
  <c r="E229"/>
  <c r="I229" s="1"/>
  <c r="D229"/>
  <c r="F229" l="1"/>
  <c r="G229" s="1"/>
  <c r="J229" s="1"/>
  <c r="G228"/>
  <c r="J228" s="1"/>
  <c r="H231"/>
  <c r="C231" a="1"/>
  <c r="C231" s="1"/>
  <c r="E230"/>
  <c r="I230" s="1"/>
  <c r="D230"/>
  <c r="F230" l="1"/>
  <c r="H232"/>
  <c r="C232" a="1"/>
  <c r="C232" s="1"/>
  <c r="E231"/>
  <c r="I231" s="1"/>
  <c r="D231"/>
  <c r="F231" s="1"/>
  <c r="G230" l="1"/>
  <c r="J230" s="1"/>
  <c r="F232"/>
  <c r="G231"/>
  <c r="J231" s="1"/>
  <c r="C233" a="1"/>
  <c r="C233" s="1"/>
  <c r="H233"/>
  <c r="E232"/>
  <c r="I232" s="1"/>
  <c r="D232"/>
  <c r="G232" l="1"/>
  <c r="J232" s="1"/>
  <c r="H234"/>
  <c r="C234" a="1"/>
  <c r="C234" s="1"/>
  <c r="E233"/>
  <c r="I233" s="1"/>
  <c r="D233"/>
  <c r="F233" s="1"/>
  <c r="G233" l="1"/>
  <c r="J233" s="1"/>
  <c r="H235"/>
  <c r="C235" a="1"/>
  <c r="C235" s="1"/>
  <c r="E234"/>
  <c r="I234" s="1"/>
  <c r="D234"/>
  <c r="F234" l="1"/>
  <c r="G234" s="1"/>
  <c r="J234" s="1"/>
  <c r="H236"/>
  <c r="C236" a="1"/>
  <c r="C236" s="1"/>
  <c r="D235"/>
  <c r="F235" s="1"/>
  <c r="E235"/>
  <c r="I235" s="1"/>
  <c r="G235" l="1"/>
  <c r="J235" s="1"/>
  <c r="H237"/>
  <c r="C237" a="1"/>
  <c r="C237" s="1"/>
  <c r="E236"/>
  <c r="I236" s="1"/>
  <c r="D236"/>
  <c r="F236" l="1"/>
  <c r="G236" s="1"/>
  <c r="J236" s="1"/>
  <c r="H238"/>
  <c r="C238" a="1"/>
  <c r="C238" s="1"/>
  <c r="E237"/>
  <c r="I237" s="1"/>
  <c r="D237"/>
  <c r="F237" s="1"/>
  <c r="G237" l="1"/>
  <c r="J237" s="1"/>
  <c r="H239"/>
  <c r="C239" a="1"/>
  <c r="C239" s="1"/>
  <c r="E238"/>
  <c r="I238" s="1"/>
  <c r="D238"/>
  <c r="F238" l="1"/>
  <c r="H240"/>
  <c r="C240" a="1"/>
  <c r="C240" s="1"/>
  <c r="E239"/>
  <c r="I239" s="1"/>
  <c r="D239"/>
  <c r="F239" s="1"/>
  <c r="G239" l="1"/>
  <c r="J239" s="1"/>
  <c r="G238"/>
  <c r="J238" s="1"/>
  <c r="C241" a="1"/>
  <c r="C241" s="1"/>
  <c r="H241"/>
  <c r="E240"/>
  <c r="I240" s="1"/>
  <c r="D240"/>
  <c r="F240" l="1"/>
  <c r="H242"/>
  <c r="C242" a="1"/>
  <c r="C242" s="1"/>
  <c r="E241"/>
  <c r="I241" s="1"/>
  <c r="D241"/>
  <c r="F241" l="1"/>
  <c r="G241" s="1"/>
  <c r="J241" s="1"/>
  <c r="G240"/>
  <c r="J240" s="1"/>
  <c r="H243"/>
  <c r="C243" a="1"/>
  <c r="C243" s="1"/>
  <c r="E242"/>
  <c r="I242" s="1"/>
  <c r="D242"/>
  <c r="F242" s="1"/>
  <c r="G242" l="1"/>
  <c r="J242" s="1"/>
  <c r="H244"/>
  <c r="C244" a="1"/>
  <c r="C244" s="1"/>
  <c r="D243"/>
  <c r="E243"/>
  <c r="I243" s="1"/>
  <c r="F243" l="1"/>
  <c r="G243" s="1"/>
  <c r="J243" s="1"/>
  <c r="H245"/>
  <c r="C245" a="1"/>
  <c r="C245" s="1"/>
  <c r="E244"/>
  <c r="I244" s="1"/>
  <c r="D244"/>
  <c r="F244" s="1"/>
  <c r="G244" l="1"/>
  <c r="J244" s="1"/>
  <c r="H246"/>
  <c r="C246" a="1"/>
  <c r="C246" s="1"/>
  <c r="E245"/>
  <c r="I245" s="1"/>
  <c r="D245"/>
  <c r="F245" l="1"/>
  <c r="G245" s="1"/>
  <c r="J245" s="1"/>
  <c r="H247"/>
  <c r="C247" a="1"/>
  <c r="C247" s="1"/>
  <c r="E246"/>
  <c r="I246" s="1"/>
  <c r="D246"/>
  <c r="F246" l="1"/>
  <c r="H248"/>
  <c r="C248" a="1"/>
  <c r="C248" s="1"/>
  <c r="E247"/>
  <c r="I247" s="1"/>
  <c r="D247"/>
  <c r="F247" l="1"/>
  <c r="G247" s="1"/>
  <c r="J247" s="1"/>
  <c r="G246"/>
  <c r="J246" s="1"/>
  <c r="C249" a="1"/>
  <c r="C249" s="1"/>
  <c r="H249"/>
  <c r="E248"/>
  <c r="I248" s="1"/>
  <c r="D248"/>
  <c r="F248" s="1"/>
  <c r="G248" l="1"/>
  <c r="J248" s="1"/>
  <c r="H250"/>
  <c r="C250" a="1"/>
  <c r="C250" s="1"/>
  <c r="E249"/>
  <c r="I249" s="1"/>
  <c r="D249"/>
  <c r="F249" s="1"/>
  <c r="G249" l="1"/>
  <c r="J249" s="1"/>
  <c r="H251"/>
  <c r="C251" a="1"/>
  <c r="C251" s="1"/>
  <c r="E250"/>
  <c r="I250" s="1"/>
  <c r="D250"/>
  <c r="F250" s="1"/>
  <c r="G250" l="1"/>
  <c r="J250" s="1"/>
  <c r="H252"/>
  <c r="C252" a="1"/>
  <c r="C252" s="1"/>
  <c r="D251"/>
  <c r="F251" s="1"/>
  <c r="E251"/>
  <c r="I251" s="1"/>
  <c r="G251" l="1"/>
  <c r="J251" s="1"/>
  <c r="H253"/>
  <c r="C253" a="1"/>
  <c r="C253" s="1"/>
  <c r="E252"/>
  <c r="I252" s="1"/>
  <c r="D252"/>
  <c r="F252" s="1"/>
  <c r="G252" l="1"/>
  <c r="J252" s="1"/>
  <c r="H254"/>
  <c r="C254" a="1"/>
  <c r="C254" s="1"/>
  <c r="E253"/>
  <c r="I253" s="1"/>
  <c r="D253"/>
  <c r="F253" s="1"/>
  <c r="G253" l="1"/>
  <c r="J253" s="1"/>
  <c r="H255"/>
  <c r="C255" a="1"/>
  <c r="C255" s="1"/>
  <c r="E254"/>
  <c r="I254" s="1"/>
  <c r="D254"/>
  <c r="F254" l="1"/>
  <c r="H256"/>
  <c r="C256" a="1"/>
  <c r="C256" s="1"/>
  <c r="E255"/>
  <c r="I255" s="1"/>
  <c r="D255"/>
  <c r="F255" l="1"/>
  <c r="G255" s="1"/>
  <c r="J255" s="1"/>
  <c r="G254"/>
  <c r="J254" s="1"/>
  <c r="C257" a="1"/>
  <c r="C257" s="1"/>
  <c r="H257"/>
  <c r="E256"/>
  <c r="I256" s="1"/>
  <c r="D256"/>
  <c r="F256" l="1"/>
  <c r="G256" s="1"/>
  <c r="J256" s="1"/>
  <c r="H258"/>
  <c r="C258" a="1"/>
  <c r="C258" s="1"/>
  <c r="E257"/>
  <c r="I257" s="1"/>
  <c r="D257"/>
  <c r="F257" s="1"/>
  <c r="G257" l="1"/>
  <c r="J257" s="1"/>
  <c r="H259"/>
  <c r="C259" a="1"/>
  <c r="C259" s="1"/>
  <c r="E258"/>
  <c r="I258" s="1"/>
  <c r="D258"/>
  <c r="F258" l="1"/>
  <c r="G258" s="1"/>
  <c r="J258" s="1"/>
  <c r="H260"/>
  <c r="C260" a="1"/>
  <c r="C260" s="1"/>
  <c r="D259"/>
  <c r="F259" s="1"/>
  <c r="E259"/>
  <c r="I259" s="1"/>
  <c r="G259" l="1"/>
  <c r="J259" s="1"/>
  <c r="H261"/>
  <c r="C261" a="1"/>
  <c r="C261" s="1"/>
  <c r="E260"/>
  <c r="I260" s="1"/>
  <c r="D260"/>
  <c r="F260" l="1"/>
  <c r="G260" s="1"/>
  <c r="J260" s="1"/>
  <c r="H262"/>
  <c r="C262" a="1"/>
  <c r="C262" s="1"/>
  <c r="E261"/>
  <c r="I261" s="1"/>
  <c r="D261"/>
  <c r="F261" l="1"/>
  <c r="H263"/>
  <c r="C263" a="1"/>
  <c r="C263" s="1"/>
  <c r="E262"/>
  <c r="I262" s="1"/>
  <c r="D262"/>
  <c r="F262" l="1"/>
  <c r="G262" s="1"/>
  <c r="J262" s="1"/>
  <c r="G261"/>
  <c r="J261" s="1"/>
  <c r="H264"/>
  <c r="C264" a="1"/>
  <c r="C264" s="1"/>
  <c r="E263"/>
  <c r="I263" s="1"/>
  <c r="D263"/>
  <c r="F263" s="1"/>
  <c r="G263" l="1"/>
  <c r="J263" s="1"/>
  <c r="C265" a="1"/>
  <c r="C265" s="1"/>
  <c r="H265"/>
  <c r="E264"/>
  <c r="I264" s="1"/>
  <c r="D264"/>
  <c r="F264" l="1"/>
  <c r="G264" s="1"/>
  <c r="J264" s="1"/>
  <c r="H266"/>
  <c r="C266" a="1"/>
  <c r="C266" s="1"/>
  <c r="E265"/>
  <c r="I265" s="1"/>
  <c r="D265"/>
  <c r="F265" s="1"/>
  <c r="G265" l="1"/>
  <c r="J265" s="1"/>
  <c r="H267"/>
  <c r="C267" a="1"/>
  <c r="C267" s="1"/>
  <c r="E266"/>
  <c r="I266" s="1"/>
  <c r="D266"/>
  <c r="F266" l="1"/>
  <c r="H268"/>
  <c r="C268" a="1"/>
  <c r="C268" s="1"/>
  <c r="D267"/>
  <c r="F267" s="1"/>
  <c r="E267"/>
  <c r="I267" s="1"/>
  <c r="G266" l="1"/>
  <c r="J266" s="1"/>
  <c r="G267"/>
  <c r="J267" s="1"/>
  <c r="H269"/>
  <c r="C269" a="1"/>
  <c r="C269" s="1"/>
  <c r="E268"/>
  <c r="D268"/>
  <c r="F268" s="1"/>
  <c r="G268" l="1"/>
  <c r="J268" s="1"/>
  <c r="I268"/>
  <c r="H270"/>
  <c r="C270" a="1"/>
  <c r="C270" s="1"/>
  <c r="E269"/>
  <c r="I269" s="1"/>
  <c r="D269"/>
  <c r="F269" s="1"/>
  <c r="G269" l="1"/>
  <c r="J269" s="1"/>
  <c r="H271"/>
  <c r="C271" a="1"/>
  <c r="C271" s="1"/>
  <c r="E270"/>
  <c r="I270" s="1"/>
  <c r="D270"/>
  <c r="F270" s="1"/>
  <c r="G270" l="1"/>
  <c r="J270" s="1"/>
  <c r="H272"/>
  <c r="C272" a="1"/>
  <c r="C272" s="1"/>
  <c r="E271"/>
  <c r="I271" s="1"/>
  <c r="D271"/>
  <c r="F271" s="1"/>
  <c r="G271" l="1"/>
  <c r="J271" s="1"/>
  <c r="H273"/>
  <c r="C273" a="1"/>
  <c r="C273" s="1"/>
  <c r="E272"/>
  <c r="I272" s="1"/>
  <c r="D272"/>
  <c r="F272" l="1"/>
  <c r="G272" s="1"/>
  <c r="J272" s="1"/>
  <c r="H274"/>
  <c r="C274" a="1"/>
  <c r="C274" s="1"/>
  <c r="E273"/>
  <c r="I273" s="1"/>
  <c r="D273"/>
  <c r="F273" s="1"/>
  <c r="G273" l="1"/>
  <c r="J273" s="1"/>
  <c r="H275"/>
  <c r="C275" a="1"/>
  <c r="C275" s="1"/>
  <c r="E274"/>
  <c r="I274" s="1"/>
  <c r="D274"/>
  <c r="F274" s="1"/>
  <c r="G274" l="1"/>
  <c r="J274" s="1"/>
  <c r="H276"/>
  <c r="C276" a="1"/>
  <c r="C276" s="1"/>
  <c r="D275"/>
  <c r="F275" s="1"/>
  <c r="E275"/>
  <c r="I275" s="1"/>
  <c r="G275" l="1"/>
  <c r="J275" s="1"/>
  <c r="H277"/>
  <c r="C277" a="1"/>
  <c r="C277" s="1"/>
  <c r="E276"/>
  <c r="I276" s="1"/>
  <c r="D276"/>
  <c r="F276" s="1"/>
  <c r="G276" l="1"/>
  <c r="J276" s="1"/>
  <c r="H278"/>
  <c r="C278" a="1"/>
  <c r="C278" s="1"/>
  <c r="E277"/>
  <c r="I277" s="1"/>
  <c r="D277"/>
  <c r="F277" l="1"/>
  <c r="H279"/>
  <c r="C279" a="1"/>
  <c r="C279" s="1"/>
  <c r="E278"/>
  <c r="I278" s="1"/>
  <c r="D278"/>
  <c r="F278" l="1"/>
  <c r="G278" s="1"/>
  <c r="J278" s="1"/>
  <c r="G277"/>
  <c r="J277" s="1"/>
  <c r="H280"/>
  <c r="C280" a="1"/>
  <c r="C280" s="1"/>
  <c r="E279"/>
  <c r="I279" s="1"/>
  <c r="D279"/>
  <c r="F279" l="1"/>
  <c r="H281"/>
  <c r="C281" a="1"/>
  <c r="C281" s="1"/>
  <c r="E280"/>
  <c r="I280" s="1"/>
  <c r="D280"/>
  <c r="F280" s="1"/>
  <c r="G279" l="1"/>
  <c r="J279" s="1"/>
  <c r="J280"/>
  <c r="G280"/>
  <c r="H282"/>
  <c r="C282" a="1"/>
  <c r="C282" s="1"/>
  <c r="E281"/>
  <c r="I281" s="1"/>
  <c r="D281"/>
  <c r="F281" l="1"/>
  <c r="G281" s="1"/>
  <c r="J281" s="1"/>
  <c r="H283"/>
  <c r="C283" a="1"/>
  <c r="C283" s="1"/>
  <c r="E282"/>
  <c r="I282" s="1"/>
  <c r="D282"/>
  <c r="F282" l="1"/>
  <c r="H284"/>
  <c r="C284" a="1"/>
  <c r="C284" s="1"/>
  <c r="D283"/>
  <c r="F283" s="1"/>
  <c r="E283"/>
  <c r="I283" s="1"/>
  <c r="G283" l="1"/>
  <c r="J283" s="1"/>
  <c r="G282"/>
  <c r="J282" s="1"/>
  <c r="H285"/>
  <c r="C285" a="1"/>
  <c r="C285" s="1"/>
  <c r="E284"/>
  <c r="I284" s="1"/>
  <c r="D284"/>
  <c r="F284" l="1"/>
  <c r="H286"/>
  <c r="C286" a="1"/>
  <c r="C286" s="1"/>
  <c r="E285"/>
  <c r="I285" s="1"/>
  <c r="D285"/>
  <c r="G284" l="1"/>
  <c r="J284" s="1"/>
  <c r="F286"/>
  <c r="F285"/>
  <c r="H287"/>
  <c r="C287" a="1"/>
  <c r="C287" s="1"/>
  <c r="E286"/>
  <c r="I286" s="1"/>
  <c r="D286"/>
  <c r="G286" l="1"/>
  <c r="J286" s="1"/>
  <c r="G285"/>
  <c r="J285" s="1"/>
  <c r="H288"/>
  <c r="C288" a="1"/>
  <c r="C288" s="1"/>
  <c r="E287"/>
  <c r="I287" s="1"/>
  <c r="D287"/>
  <c r="F287" s="1"/>
  <c r="G287" l="1"/>
  <c r="J287" s="1"/>
  <c r="H289"/>
  <c r="C289" a="1"/>
  <c r="C289" s="1"/>
  <c r="E288"/>
  <c r="I288" s="1"/>
  <c r="D288"/>
  <c r="F288" s="1"/>
  <c r="G288" l="1"/>
  <c r="J288" s="1"/>
  <c r="H290"/>
  <c r="C290" a="1"/>
  <c r="C290" s="1"/>
  <c r="E289"/>
  <c r="I289" s="1"/>
  <c r="D289"/>
  <c r="F289" s="1"/>
  <c r="G289" l="1"/>
  <c r="J289" s="1"/>
  <c r="H291"/>
  <c r="C291" a="1"/>
  <c r="C291" s="1"/>
  <c r="E290"/>
  <c r="I290" s="1"/>
  <c r="D290"/>
  <c r="F290" l="1"/>
  <c r="G290" s="1"/>
  <c r="J290" s="1"/>
  <c r="H292"/>
  <c r="C292" a="1"/>
  <c r="C292" s="1"/>
  <c r="D291"/>
  <c r="F291" s="1"/>
  <c r="E291"/>
  <c r="I291" s="1"/>
  <c r="G291" l="1"/>
  <c r="J291" s="1"/>
  <c r="H293"/>
  <c r="C293" a="1"/>
  <c r="C293" s="1"/>
  <c r="E292"/>
  <c r="I292" s="1"/>
  <c r="D292"/>
  <c r="F292" l="1"/>
  <c r="G292" s="1"/>
  <c r="J292" s="1"/>
  <c r="H294"/>
  <c r="C294" a="1"/>
  <c r="C294" s="1"/>
  <c r="E293"/>
  <c r="I293" s="1"/>
  <c r="D293"/>
  <c r="F293" s="1"/>
  <c r="G293" l="1"/>
  <c r="J293" s="1"/>
  <c r="H295"/>
  <c r="C295" a="1"/>
  <c r="C295" s="1"/>
  <c r="E294"/>
  <c r="I294" s="1"/>
  <c r="D294"/>
  <c r="F294" l="1"/>
  <c r="G294" s="1"/>
  <c r="J294" s="1"/>
  <c r="H296"/>
  <c r="C296" a="1"/>
  <c r="C296" s="1"/>
  <c r="E295"/>
  <c r="I295" s="1"/>
  <c r="D295"/>
  <c r="F295" l="1"/>
  <c r="H297"/>
  <c r="C297" a="1"/>
  <c r="C297" s="1"/>
  <c r="E296"/>
  <c r="I296" s="1"/>
  <c r="D296"/>
  <c r="F296" l="1"/>
  <c r="G296" s="1"/>
  <c r="J296" s="1"/>
  <c r="F297"/>
  <c r="G295"/>
  <c r="J295" s="1"/>
  <c r="H298"/>
  <c r="C298" a="1"/>
  <c r="C298" s="1"/>
  <c r="E297"/>
  <c r="I297" s="1"/>
  <c r="D297"/>
  <c r="G297" l="1"/>
  <c r="J297" s="1"/>
  <c r="H299"/>
  <c r="C299" a="1"/>
  <c r="C299" s="1"/>
  <c r="E298"/>
  <c r="I298" s="1"/>
  <c r="D298"/>
  <c r="F298" l="1"/>
  <c r="G298" s="1"/>
  <c r="J298" s="1"/>
  <c r="C300" a="1"/>
  <c r="C300" s="1"/>
  <c r="H300"/>
  <c r="E299"/>
  <c r="I299" s="1"/>
  <c r="D299"/>
  <c r="F299" s="1"/>
  <c r="G299" l="1"/>
  <c r="J299" s="1"/>
  <c r="H301"/>
  <c r="C301" a="1"/>
  <c r="C301" s="1"/>
  <c r="E300"/>
  <c r="I300" s="1"/>
  <c r="D300"/>
  <c r="F300" l="1"/>
  <c r="C302" a="1"/>
  <c r="C302" s="1"/>
  <c r="H302"/>
  <c r="E301"/>
  <c r="I301" s="1"/>
  <c r="D301"/>
  <c r="F301" l="1"/>
  <c r="G301" s="1"/>
  <c r="J301" s="1"/>
  <c r="G300"/>
  <c r="J300" s="1"/>
  <c r="H303"/>
  <c r="C303" a="1"/>
  <c r="C303" s="1"/>
  <c r="E302"/>
  <c r="I302" s="1"/>
  <c r="D302"/>
  <c r="F302" l="1"/>
  <c r="G302" s="1"/>
  <c r="J302" s="1"/>
  <c r="C304" a="1"/>
  <c r="C304" s="1"/>
  <c r="H304"/>
  <c r="E303"/>
  <c r="I303" s="1"/>
  <c r="D303"/>
  <c r="F303" s="1"/>
  <c r="G303" l="1"/>
  <c r="J303" s="1"/>
  <c r="H305"/>
  <c r="C305" a="1"/>
  <c r="C305" s="1"/>
  <c r="E304"/>
  <c r="I304" s="1"/>
  <c r="D304"/>
  <c r="F304" s="1"/>
  <c r="G304" l="1"/>
  <c r="J304" s="1"/>
  <c r="C306" a="1"/>
  <c r="C306" s="1"/>
  <c r="H306"/>
  <c r="E305"/>
  <c r="I305" s="1"/>
  <c r="D305"/>
  <c r="F305" s="1"/>
  <c r="G305" l="1"/>
  <c r="J305" s="1"/>
  <c r="H307"/>
  <c r="C307" a="1"/>
  <c r="C307" s="1"/>
  <c r="E306"/>
  <c r="I306" s="1"/>
  <c r="D306"/>
  <c r="F306" l="1"/>
  <c r="G306" s="1"/>
  <c r="J306" s="1"/>
  <c r="C308" a="1"/>
  <c r="C308" s="1"/>
  <c r="H308"/>
  <c r="D307"/>
  <c r="E307"/>
  <c r="I307" s="1"/>
  <c r="F307" l="1"/>
  <c r="H309"/>
  <c r="C309" a="1"/>
  <c r="C309" s="1"/>
  <c r="E308"/>
  <c r="I308" s="1"/>
  <c r="D308"/>
  <c r="G307" l="1"/>
  <c r="J307" s="1"/>
  <c r="F308"/>
  <c r="C310" a="1"/>
  <c r="C310" s="1"/>
  <c r="H310"/>
  <c r="E309"/>
  <c r="I309" s="1"/>
  <c r="D309"/>
  <c r="F309" s="1"/>
  <c r="G309" l="1"/>
  <c r="J309" s="1"/>
  <c r="G308"/>
  <c r="J308" s="1"/>
  <c r="H311"/>
  <c r="C311" a="1"/>
  <c r="C311" s="1"/>
  <c r="E310"/>
  <c r="I310" s="1"/>
  <c r="D310"/>
  <c r="F310" s="1"/>
  <c r="G310" l="1"/>
  <c r="J310" s="1"/>
  <c r="C312" a="1"/>
  <c r="C312" s="1"/>
  <c r="H312"/>
  <c r="E311"/>
  <c r="I311" s="1"/>
  <c r="D311"/>
  <c r="F311" l="1"/>
  <c r="G311" s="1"/>
  <c r="J311" s="1"/>
  <c r="H313"/>
  <c r="C313" a="1"/>
  <c r="C313" s="1"/>
  <c r="E312"/>
  <c r="I312" s="1"/>
  <c r="D312"/>
  <c r="F312" l="1"/>
  <c r="C314" a="1"/>
  <c r="C314" s="1"/>
  <c r="H314"/>
  <c r="E313"/>
  <c r="I313" s="1"/>
  <c r="D313"/>
  <c r="F313" l="1"/>
  <c r="G313" s="1"/>
  <c r="J313" s="1"/>
  <c r="G312"/>
  <c r="J312" s="1"/>
  <c r="H315"/>
  <c r="C315" a="1"/>
  <c r="C315" s="1"/>
  <c r="E314"/>
  <c r="I314" s="1"/>
  <c r="D314"/>
  <c r="F314" l="1"/>
  <c r="G314" s="1"/>
  <c r="J314" s="1"/>
  <c r="C316" a="1"/>
  <c r="C316" s="1"/>
  <c r="H316"/>
  <c r="D315"/>
  <c r="F315" s="1"/>
  <c r="E315"/>
  <c r="I315" s="1"/>
  <c r="G315" l="1"/>
  <c r="J315" s="1"/>
  <c r="H317"/>
  <c r="C317" a="1"/>
  <c r="C317" s="1"/>
  <c r="E316"/>
  <c r="I316" s="1"/>
  <c r="D316"/>
  <c r="F316" l="1"/>
  <c r="G316" s="1"/>
  <c r="J316" s="1"/>
  <c r="C318" a="1"/>
  <c r="C318" s="1"/>
  <c r="H318"/>
  <c r="E317"/>
  <c r="I317" s="1"/>
  <c r="D317"/>
  <c r="F317" s="1"/>
  <c r="G317" l="1"/>
  <c r="J317" s="1"/>
  <c r="H319"/>
  <c r="C319" a="1"/>
  <c r="C319" s="1"/>
  <c r="E318"/>
  <c r="I318" s="1"/>
  <c r="D318"/>
  <c r="F318" s="1"/>
  <c r="G318" l="1"/>
  <c r="J318" s="1"/>
  <c r="C320" a="1"/>
  <c r="C320" s="1"/>
  <c r="H320"/>
  <c r="E319"/>
  <c r="I319" s="1"/>
  <c r="D319"/>
  <c r="F319" l="1"/>
  <c r="H321"/>
  <c r="C321" a="1"/>
  <c r="C321" s="1"/>
  <c r="E320"/>
  <c r="I320" s="1"/>
  <c r="D320"/>
  <c r="F320" l="1"/>
  <c r="G320" s="1"/>
  <c r="J320" s="1"/>
  <c r="G319"/>
  <c r="J319" s="1"/>
  <c r="C322" a="1"/>
  <c r="C322" s="1"/>
  <c r="H322"/>
  <c r="E321"/>
  <c r="I321" s="1"/>
  <c r="D321"/>
  <c r="F321" l="1"/>
  <c r="G321" s="1"/>
  <c r="J321" s="1"/>
  <c r="H323"/>
  <c r="C323" a="1"/>
  <c r="C323" s="1"/>
  <c r="E322"/>
  <c r="I322" s="1"/>
  <c r="D322"/>
  <c r="F322" s="1"/>
  <c r="G322" l="1"/>
  <c r="J322" s="1"/>
  <c r="C324" a="1"/>
  <c r="C324" s="1"/>
  <c r="H324"/>
  <c r="D323"/>
  <c r="E323"/>
  <c r="I323" s="1"/>
  <c r="F323" l="1"/>
  <c r="G323" s="1"/>
  <c r="J323" s="1"/>
  <c r="H325"/>
  <c r="C325" a="1"/>
  <c r="C325" s="1"/>
  <c r="E324"/>
  <c r="I324" s="1"/>
  <c r="D324"/>
  <c r="F324" l="1"/>
  <c r="C326" a="1"/>
  <c r="C326" s="1"/>
  <c r="H326"/>
  <c r="E325"/>
  <c r="I325" s="1"/>
  <c r="D325"/>
  <c r="F325" l="1"/>
  <c r="G325" s="1"/>
  <c r="J325" s="1"/>
  <c r="F326"/>
  <c r="G324"/>
  <c r="J324" s="1"/>
  <c r="H327"/>
  <c r="C327" a="1"/>
  <c r="C327" s="1"/>
  <c r="E326"/>
  <c r="I326" s="1"/>
  <c r="D326"/>
  <c r="G326" l="1"/>
  <c r="J326" s="1"/>
  <c r="C328" a="1"/>
  <c r="C328" s="1"/>
  <c r="H328"/>
  <c r="E327"/>
  <c r="I327" s="1"/>
  <c r="D327"/>
  <c r="F327" l="1"/>
  <c r="G327" s="1"/>
  <c r="J327" s="1"/>
  <c r="H329"/>
  <c r="C329" a="1"/>
  <c r="C329" s="1"/>
  <c r="E328"/>
  <c r="I328" s="1"/>
  <c r="D328"/>
  <c r="F328" s="1"/>
  <c r="G328" l="1"/>
  <c r="J328" s="1"/>
  <c r="C330" a="1"/>
  <c r="C330" s="1"/>
  <c r="H330"/>
  <c r="E329"/>
  <c r="I329" s="1"/>
  <c r="D329"/>
  <c r="F329" l="1"/>
  <c r="G329" s="1"/>
  <c r="J329" s="1"/>
  <c r="H331"/>
  <c r="C331" a="1"/>
  <c r="C331" s="1"/>
  <c r="E330"/>
  <c r="I330" s="1"/>
  <c r="D330"/>
  <c r="F330" l="1"/>
  <c r="H332"/>
  <c r="C332" a="1"/>
  <c r="C332" s="1"/>
  <c r="E331"/>
  <c r="I331" s="1"/>
  <c r="D331"/>
  <c r="F331" l="1"/>
  <c r="G331" s="1"/>
  <c r="J331" s="1"/>
  <c r="G330"/>
  <c r="J330" s="1"/>
  <c r="H333"/>
  <c r="C333" a="1"/>
  <c r="C333" s="1"/>
  <c r="E332"/>
  <c r="I332" s="1"/>
  <c r="D332"/>
  <c r="F332" s="1"/>
  <c r="G332" l="1"/>
  <c r="J332" s="1"/>
  <c r="H334"/>
  <c r="C334" a="1"/>
  <c r="C334" s="1"/>
  <c r="E333"/>
  <c r="I333" s="1"/>
  <c r="D333"/>
  <c r="F333" s="1"/>
  <c r="G333" l="1"/>
  <c r="J333" s="1"/>
  <c r="H335"/>
  <c r="C335" a="1"/>
  <c r="C335" s="1"/>
  <c r="E334"/>
  <c r="I334" s="1"/>
  <c r="D334"/>
  <c r="F334" s="1"/>
  <c r="G334" l="1"/>
  <c r="J334" s="1"/>
  <c r="H336"/>
  <c r="C336" a="1"/>
  <c r="C336" s="1"/>
  <c r="E335"/>
  <c r="I335" s="1"/>
  <c r="D335"/>
  <c r="F335" l="1"/>
  <c r="H337"/>
  <c r="C337" a="1"/>
  <c r="C337" s="1"/>
  <c r="E336"/>
  <c r="I336" s="1"/>
  <c r="D336"/>
  <c r="F336" l="1"/>
  <c r="G336" s="1"/>
  <c r="J336" s="1"/>
  <c r="G335"/>
  <c r="J335" s="1"/>
  <c r="H338"/>
  <c r="C338" a="1"/>
  <c r="C338" s="1"/>
  <c r="E337"/>
  <c r="I337" s="1"/>
  <c r="D337"/>
  <c r="F337" l="1"/>
  <c r="H339"/>
  <c r="C339" a="1"/>
  <c r="C339" s="1"/>
  <c r="E338"/>
  <c r="I338" s="1"/>
  <c r="D338"/>
  <c r="F338" s="1"/>
  <c r="G337" l="1"/>
  <c r="J337" s="1"/>
  <c r="G338"/>
  <c r="J338" s="1"/>
  <c r="H340"/>
  <c r="C340" a="1"/>
  <c r="C340" s="1"/>
  <c r="D339"/>
  <c r="F339" s="1"/>
  <c r="E339"/>
  <c r="I339" s="1"/>
  <c r="G339" l="1"/>
  <c r="J339" s="1"/>
  <c r="H341"/>
  <c r="C341" a="1"/>
  <c r="C341" s="1"/>
  <c r="E340"/>
  <c r="I340" s="1"/>
  <c r="D340"/>
  <c r="F340" s="1"/>
  <c r="G340" l="1"/>
  <c r="J340" s="1"/>
  <c r="H342"/>
  <c r="C342" a="1"/>
  <c r="C342" s="1"/>
  <c r="E341"/>
  <c r="I341" s="1"/>
  <c r="D341"/>
  <c r="F341" l="1"/>
  <c r="G341" s="1"/>
  <c r="J341" s="1"/>
  <c r="H343"/>
  <c r="C343" a="1"/>
  <c r="C343" s="1"/>
  <c r="E342"/>
  <c r="I342" s="1"/>
  <c r="D342"/>
  <c r="F342" l="1"/>
  <c r="H344"/>
  <c r="C344" a="1"/>
  <c r="C344" s="1"/>
  <c r="E343"/>
  <c r="I343" s="1"/>
  <c r="D343"/>
  <c r="F343" l="1"/>
  <c r="G343" s="1"/>
  <c r="J343" s="1"/>
  <c r="F344"/>
  <c r="G342"/>
  <c r="J342" s="1"/>
  <c r="H345"/>
  <c r="C345" a="1"/>
  <c r="C345" s="1"/>
  <c r="E344"/>
  <c r="I344" s="1"/>
  <c r="D344"/>
  <c r="G344" l="1"/>
  <c r="J344" s="1"/>
  <c r="H346"/>
  <c r="C346" a="1"/>
  <c r="C346" s="1"/>
  <c r="E345"/>
  <c r="I345" s="1"/>
  <c r="D345"/>
  <c r="F345" s="1"/>
  <c r="G345" l="1"/>
  <c r="J345" s="1"/>
  <c r="H347"/>
  <c r="C347" a="1"/>
  <c r="C347" s="1"/>
  <c r="E346"/>
  <c r="I346" s="1"/>
  <c r="D346"/>
  <c r="F346" s="1"/>
  <c r="G346" l="1"/>
  <c r="J346" s="1"/>
  <c r="H348"/>
  <c r="C348" a="1"/>
  <c r="C348" s="1"/>
  <c r="D347"/>
  <c r="F347" s="1"/>
  <c r="E347"/>
  <c r="I347" s="1"/>
  <c r="G347" l="1"/>
  <c r="J347" s="1"/>
  <c r="H349"/>
  <c r="C349" a="1"/>
  <c r="C349" s="1"/>
  <c r="E348"/>
  <c r="I348" s="1"/>
  <c r="D348"/>
  <c r="F348" s="1"/>
  <c r="G348" l="1"/>
  <c r="J348" s="1"/>
  <c r="H350"/>
  <c r="C350" a="1"/>
  <c r="C350" s="1"/>
  <c r="E349"/>
  <c r="I349" s="1"/>
  <c r="D349"/>
  <c r="F349" l="1"/>
  <c r="G349" s="1"/>
  <c r="J349" s="1"/>
  <c r="H351"/>
  <c r="C351" a="1"/>
  <c r="C351" s="1"/>
  <c r="E350"/>
  <c r="I350" s="1"/>
  <c r="D350"/>
  <c r="F350" l="1"/>
  <c r="H352"/>
  <c r="C352" a="1"/>
  <c r="C352" s="1"/>
  <c r="E351"/>
  <c r="I351" s="1"/>
  <c r="D351"/>
  <c r="F351" l="1"/>
  <c r="G351" s="1"/>
  <c r="J351" s="1"/>
  <c r="F352"/>
  <c r="G350"/>
  <c r="J350" s="1"/>
  <c r="H353"/>
  <c r="C353" a="1"/>
  <c r="C353" s="1"/>
  <c r="E352"/>
  <c r="I352" s="1"/>
  <c r="D352"/>
  <c r="G352" l="1"/>
  <c r="J352" s="1"/>
  <c r="H354"/>
  <c r="C354" a="1"/>
  <c r="C354" s="1"/>
  <c r="E353"/>
  <c r="I353" s="1"/>
  <c r="D353"/>
  <c r="F353" s="1"/>
  <c r="G353" l="1"/>
  <c r="J353" s="1"/>
  <c r="H355"/>
  <c r="C355" a="1"/>
  <c r="C355" s="1"/>
  <c r="E354"/>
  <c r="I354" s="1"/>
  <c r="D354"/>
  <c r="F354" l="1"/>
  <c r="G354" s="1"/>
  <c r="J354" s="1"/>
  <c r="H356"/>
  <c r="C356" a="1"/>
  <c r="C356" s="1"/>
  <c r="D355"/>
  <c r="F355" s="1"/>
  <c r="E355"/>
  <c r="I355" s="1"/>
  <c r="G355" l="1"/>
  <c r="J355" s="1"/>
  <c r="H357"/>
  <c r="C357" a="1"/>
  <c r="C357" s="1"/>
  <c r="E356"/>
  <c r="I356" s="1"/>
  <c r="D356"/>
  <c r="F356" l="1"/>
  <c r="G356" s="1"/>
  <c r="J356" s="1"/>
  <c r="H358"/>
  <c r="C358" a="1"/>
  <c r="C358" s="1"/>
  <c r="E357"/>
  <c r="I357" s="1"/>
  <c r="D357"/>
  <c r="F357" l="1"/>
  <c r="H359"/>
  <c r="C359" a="1"/>
  <c r="C359" s="1"/>
  <c r="E358"/>
  <c r="I358" s="1"/>
  <c r="D358"/>
  <c r="G357" l="1"/>
  <c r="J357" s="1"/>
  <c r="F359"/>
  <c r="F358"/>
  <c r="H360"/>
  <c r="C360" a="1"/>
  <c r="C360" s="1"/>
  <c r="E359"/>
  <c r="I359" s="1"/>
  <c r="D359"/>
  <c r="G359" l="1"/>
  <c r="J359" s="1"/>
  <c r="G358"/>
  <c r="J358" s="1"/>
  <c r="H361"/>
  <c r="C361" a="1"/>
  <c r="C361" s="1"/>
  <c r="E360"/>
  <c r="I360" s="1"/>
  <c r="D360"/>
  <c r="F360" s="1"/>
  <c r="G360" l="1"/>
  <c r="J360" s="1"/>
  <c r="H362"/>
  <c r="C362" a="1"/>
  <c r="C362" s="1"/>
  <c r="E361"/>
  <c r="I361" s="1"/>
  <c r="D361"/>
  <c r="F361" s="1"/>
  <c r="G361" l="1"/>
  <c r="J361" s="1"/>
  <c r="C363" a="1"/>
  <c r="C363" s="1"/>
  <c r="H363"/>
  <c r="E362"/>
  <c r="I362" s="1"/>
  <c r="D362"/>
  <c r="F362" s="1"/>
  <c r="G362" l="1"/>
  <c r="J362" s="1"/>
  <c r="H364"/>
  <c r="C364" a="1"/>
  <c r="C364" s="1"/>
  <c r="E363"/>
  <c r="I363" s="1"/>
  <c r="D363"/>
  <c r="F363" l="1"/>
  <c r="C365" a="1"/>
  <c r="C365" s="1"/>
  <c r="H365"/>
  <c r="E364"/>
  <c r="I364" s="1"/>
  <c r="D364"/>
  <c r="F364" l="1"/>
  <c r="G364" s="1"/>
  <c r="J364" s="1"/>
  <c r="G363"/>
  <c r="J363" s="1"/>
  <c r="H366"/>
  <c r="C366" a="1"/>
  <c r="C366" s="1"/>
  <c r="E365"/>
  <c r="I365" s="1"/>
  <c r="D365"/>
  <c r="F365" s="1"/>
  <c r="G365" l="1"/>
  <c r="J365" s="1"/>
  <c r="C367" a="1"/>
  <c r="C367" s="1"/>
  <c r="H367"/>
  <c r="E366"/>
  <c r="I366" s="1"/>
  <c r="D366"/>
  <c r="F366" s="1"/>
  <c r="G366" l="1"/>
  <c r="J366" s="1"/>
  <c r="H368"/>
  <c r="C368" a="1"/>
  <c r="C368" s="1"/>
  <c r="E367"/>
  <c r="I367" s="1"/>
  <c r="D367"/>
  <c r="F367" s="1"/>
  <c r="G367" l="1"/>
  <c r="J367" s="1"/>
  <c r="C369" a="1"/>
  <c r="C369" s="1"/>
  <c r="H369"/>
  <c r="E368"/>
  <c r="I368" s="1"/>
  <c r="D368"/>
  <c r="F368" s="1"/>
  <c r="G368" l="1"/>
  <c r="J368" s="1"/>
  <c r="H370"/>
  <c r="C370" a="1"/>
  <c r="C370" s="1"/>
  <c r="E369"/>
  <c r="I369" s="1"/>
  <c r="D369"/>
  <c r="F369" s="1"/>
  <c r="G369" l="1"/>
  <c r="J369" s="1"/>
  <c r="C371" a="1"/>
  <c r="C371" s="1"/>
  <c r="H371"/>
  <c r="E370"/>
  <c r="I370" s="1"/>
  <c r="D370"/>
  <c r="F370" s="1"/>
  <c r="G370" l="1"/>
  <c r="J370" s="1"/>
  <c r="H372"/>
  <c r="C372" a="1"/>
  <c r="C372" s="1"/>
  <c r="D371"/>
  <c r="F371" s="1"/>
  <c r="E371"/>
  <c r="I371" s="1"/>
  <c r="G371" l="1"/>
  <c r="J371" s="1"/>
  <c r="C373" a="1"/>
  <c r="C373" s="1"/>
  <c r="H373"/>
  <c r="E372"/>
  <c r="I372" s="1"/>
  <c r="D372"/>
  <c r="F372" l="1"/>
  <c r="G372" s="1"/>
  <c r="J372" s="1"/>
  <c r="H374"/>
  <c r="C374" a="1"/>
  <c r="C374" s="1"/>
  <c r="E373"/>
  <c r="I373" s="1"/>
  <c r="D373"/>
  <c r="F373" s="1"/>
  <c r="G373" l="1"/>
  <c r="J373" s="1"/>
  <c r="C375" a="1"/>
  <c r="C375" s="1"/>
  <c r="H375"/>
  <c r="E374"/>
  <c r="I374" s="1"/>
  <c r="D374"/>
  <c r="F374" l="1"/>
  <c r="G374" s="1"/>
  <c r="J374" s="1"/>
  <c r="H376"/>
  <c r="C376" a="1"/>
  <c r="C376" s="1"/>
  <c r="E375"/>
  <c r="I375" s="1"/>
  <c r="D375"/>
  <c r="F375" l="1"/>
  <c r="C377" a="1"/>
  <c r="C377" s="1"/>
  <c r="H377"/>
  <c r="E376"/>
  <c r="I376" s="1"/>
  <c r="D376"/>
  <c r="F376" l="1"/>
  <c r="G376" s="1"/>
  <c r="J376" s="1"/>
  <c r="G375"/>
  <c r="J375" s="1"/>
  <c r="H378"/>
  <c r="C378" a="1"/>
  <c r="C378" s="1"/>
  <c r="E377"/>
  <c r="I377" s="1"/>
  <c r="D377"/>
  <c r="F377" s="1"/>
  <c r="G377" l="1"/>
  <c r="J377" s="1"/>
  <c r="C379" a="1"/>
  <c r="C379" s="1"/>
  <c r="H379"/>
  <c r="E378"/>
  <c r="I378" s="1"/>
  <c r="D378"/>
  <c r="F378" l="1"/>
  <c r="G378" s="1"/>
  <c r="J378" s="1"/>
  <c r="H380"/>
  <c r="C380" a="1"/>
  <c r="C380" s="1"/>
  <c r="D379"/>
  <c r="F379" s="1"/>
  <c r="E379"/>
  <c r="I379" s="1"/>
  <c r="G379" l="1"/>
  <c r="J379" s="1"/>
  <c r="C381" a="1"/>
  <c r="C381" s="1"/>
  <c r="H381"/>
  <c r="E380"/>
  <c r="I380" s="1"/>
  <c r="D380"/>
  <c r="F380" l="1"/>
  <c r="G380" s="1"/>
  <c r="J380" s="1"/>
  <c r="H382"/>
  <c r="C382" a="1"/>
  <c r="C382" s="1"/>
  <c r="E381"/>
  <c r="I381" s="1"/>
  <c r="D381"/>
  <c r="F381" s="1"/>
  <c r="G381" l="1"/>
  <c r="J381" s="1"/>
  <c r="C383" a="1"/>
  <c r="C383" s="1"/>
  <c r="H383"/>
  <c r="E382"/>
  <c r="I382" s="1"/>
  <c r="D382"/>
  <c r="F382" l="1"/>
  <c r="H384"/>
  <c r="C384" a="1"/>
  <c r="C384" s="1"/>
  <c r="E383"/>
  <c r="I383" s="1"/>
  <c r="D383"/>
  <c r="F383" l="1"/>
  <c r="G383" s="1"/>
  <c r="J383" s="1"/>
  <c r="G382"/>
  <c r="J382" s="1"/>
  <c r="C385" a="1"/>
  <c r="C385" s="1"/>
  <c r="H385"/>
  <c r="E384"/>
  <c r="I384" s="1"/>
  <c r="D384"/>
  <c r="F384" l="1"/>
  <c r="G384" s="1"/>
  <c r="J384" s="1"/>
  <c r="H386"/>
  <c r="C386" a="1"/>
  <c r="C386" s="1"/>
  <c r="E385"/>
  <c r="I385" s="1"/>
  <c r="D385"/>
  <c r="F385" s="1"/>
  <c r="G385" l="1"/>
  <c r="J385" s="1"/>
  <c r="C387" a="1"/>
  <c r="C387" s="1"/>
  <c r="H387"/>
  <c r="E386"/>
  <c r="I386" s="1"/>
  <c r="D386"/>
  <c r="F386" l="1"/>
  <c r="G386" s="1"/>
  <c r="J386" s="1"/>
  <c r="H388"/>
  <c r="C388" a="1"/>
  <c r="C388" s="1"/>
  <c r="D387"/>
  <c r="E387"/>
  <c r="I387" s="1"/>
  <c r="F387" l="1"/>
  <c r="C389" a="1"/>
  <c r="C389" s="1"/>
  <c r="H389"/>
  <c r="E388"/>
  <c r="I388" s="1"/>
  <c r="D388"/>
  <c r="G387" l="1"/>
  <c r="J387" s="1"/>
  <c r="F388"/>
  <c r="H390"/>
  <c r="C390" a="1"/>
  <c r="C390" s="1"/>
  <c r="E389"/>
  <c r="I389" s="1"/>
  <c r="D389"/>
  <c r="F389" s="1"/>
  <c r="G389" l="1"/>
  <c r="J389" s="1"/>
  <c r="G388"/>
  <c r="J388" s="1"/>
  <c r="C391" a="1"/>
  <c r="C391" s="1"/>
  <c r="H391"/>
  <c r="E390"/>
  <c r="I390" s="1"/>
  <c r="D390"/>
  <c r="F390" s="1"/>
  <c r="G390" l="1"/>
  <c r="J390" s="1"/>
  <c r="H392"/>
  <c r="C392" a="1"/>
  <c r="C392" s="1"/>
  <c r="E391"/>
  <c r="I391" s="1"/>
  <c r="D391"/>
  <c r="F391" s="1"/>
  <c r="G391" l="1"/>
  <c r="J391" s="1"/>
  <c r="C393" a="1"/>
  <c r="C393" s="1"/>
  <c r="H393"/>
  <c r="E392"/>
  <c r="I392" s="1"/>
  <c r="D392"/>
  <c r="F392" s="1"/>
  <c r="G392" l="1"/>
  <c r="J392" s="1"/>
  <c r="H394"/>
  <c r="C394" a="1"/>
  <c r="C394" s="1"/>
  <c r="E393"/>
  <c r="I393" s="1"/>
  <c r="D393"/>
  <c r="F393" l="1"/>
  <c r="G393" s="1"/>
  <c r="J393" s="1"/>
  <c r="C395" a="1"/>
  <c r="C395" s="1"/>
  <c r="H395"/>
  <c r="E394"/>
  <c r="I394" s="1"/>
  <c r="D394"/>
  <c r="F394" l="1"/>
  <c r="H396"/>
  <c r="C396" a="1"/>
  <c r="C396" s="1"/>
  <c r="E395"/>
  <c r="I395" s="1"/>
  <c r="D395"/>
  <c r="G394" l="1"/>
  <c r="J394" s="1"/>
  <c r="F396"/>
  <c r="F395"/>
  <c r="H397"/>
  <c r="C397" a="1"/>
  <c r="C397" s="1"/>
  <c r="E396"/>
  <c r="I396" s="1"/>
  <c r="D396"/>
  <c r="F397" l="1"/>
  <c r="G396"/>
  <c r="J396" s="1"/>
  <c r="G395"/>
  <c r="J395" s="1"/>
  <c r="H398"/>
  <c r="C398" a="1"/>
  <c r="C398" s="1"/>
  <c r="E397"/>
  <c r="I397" s="1"/>
  <c r="D397"/>
  <c r="G397" l="1"/>
  <c r="J397" s="1"/>
  <c r="H399"/>
  <c r="C399" a="1"/>
  <c r="C399" s="1"/>
  <c r="E398"/>
  <c r="I398" s="1"/>
  <c r="D398"/>
  <c r="F398" s="1"/>
  <c r="G398" l="1"/>
  <c r="J398" s="1"/>
  <c r="H400"/>
  <c r="C400" a="1"/>
  <c r="C400" s="1"/>
  <c r="E399"/>
  <c r="I399" s="1"/>
  <c r="D399"/>
  <c r="F399" s="1"/>
  <c r="G399" l="1"/>
  <c r="J399" s="1"/>
  <c r="H401"/>
  <c r="C401" a="1"/>
  <c r="C401" s="1"/>
  <c r="E400"/>
  <c r="I400" s="1"/>
  <c r="D400"/>
  <c r="F400" l="1"/>
  <c r="G400" s="1"/>
  <c r="J400" s="1"/>
  <c r="H402"/>
  <c r="C402" a="1"/>
  <c r="C402" s="1"/>
  <c r="E401"/>
  <c r="I401" s="1"/>
  <c r="D401"/>
  <c r="F401" l="1"/>
  <c r="H403"/>
  <c r="C403" a="1"/>
  <c r="C403" s="1"/>
  <c r="E402"/>
  <c r="I402" s="1"/>
  <c r="D402"/>
  <c r="F402" s="1"/>
  <c r="G402" l="1"/>
  <c r="J402" s="1"/>
  <c r="G401"/>
  <c r="J401" s="1"/>
  <c r="H404"/>
  <c r="C404" a="1"/>
  <c r="C404" s="1"/>
  <c r="D403"/>
  <c r="F403" s="1"/>
  <c r="E403"/>
  <c r="I403" s="1"/>
  <c r="G403" l="1"/>
  <c r="J403" s="1"/>
  <c r="H405"/>
  <c r="C405" a="1"/>
  <c r="C405" s="1"/>
  <c r="E404"/>
  <c r="I404" s="1"/>
  <c r="D404"/>
  <c r="F404" s="1"/>
  <c r="G404" l="1"/>
  <c r="J404" s="1"/>
  <c r="H406"/>
  <c r="C406" a="1"/>
  <c r="C406" s="1"/>
  <c r="E405"/>
  <c r="I405" s="1"/>
  <c r="D405"/>
  <c r="F405" s="1"/>
  <c r="G405" l="1"/>
  <c r="J405" s="1"/>
  <c r="E406"/>
  <c r="I406" s="1"/>
  <c r="D406"/>
  <c r="H407"/>
  <c r="C407" a="1"/>
  <c r="C407" s="1"/>
  <c r="F406" l="1"/>
  <c r="E407"/>
  <c r="I407" s="1"/>
  <c r="D407"/>
  <c r="F407" s="1"/>
  <c r="H408"/>
  <c r="C408" a="1"/>
  <c r="C408" s="1"/>
  <c r="G407" l="1"/>
  <c r="J407" s="1"/>
  <c r="G406"/>
  <c r="J406" s="1"/>
  <c r="H409"/>
  <c r="C409" a="1"/>
  <c r="C409" s="1"/>
  <c r="E408"/>
  <c r="I408" s="1"/>
  <c r="D408"/>
  <c r="F408" l="1"/>
  <c r="H410"/>
  <c r="C410" a="1"/>
  <c r="C410" s="1"/>
  <c r="E409"/>
  <c r="I409" s="1"/>
  <c r="D409"/>
  <c r="F409" s="1"/>
  <c r="G409" l="1"/>
  <c r="J409" s="1"/>
  <c r="F410"/>
  <c r="G408"/>
  <c r="J408" s="1"/>
  <c r="H411"/>
  <c r="C411" a="1"/>
  <c r="C411" s="1"/>
  <c r="E410"/>
  <c r="I410" s="1"/>
  <c r="D410"/>
  <c r="G410" l="1"/>
  <c r="J410" s="1"/>
  <c r="H412"/>
  <c r="C412" a="1"/>
  <c r="C412" s="1"/>
  <c r="D411"/>
  <c r="F411" s="1"/>
  <c r="E411"/>
  <c r="I411" s="1"/>
  <c r="G411" l="1"/>
  <c r="J411" s="1"/>
  <c r="H413"/>
  <c r="C413" a="1"/>
  <c r="C413" s="1"/>
  <c r="E412"/>
  <c r="I412" s="1"/>
  <c r="D412"/>
  <c r="F412" s="1"/>
  <c r="G412" l="1"/>
  <c r="J412" s="1"/>
  <c r="H414"/>
  <c r="C414" a="1"/>
  <c r="C414" s="1"/>
  <c r="E413"/>
  <c r="I413" s="1"/>
  <c r="D413"/>
  <c r="F413" s="1"/>
  <c r="G413" l="1"/>
  <c r="J413" s="1"/>
  <c r="H415"/>
  <c r="C415" a="1"/>
  <c r="C415" s="1"/>
  <c r="E414"/>
  <c r="I414" s="1"/>
  <c r="D414"/>
  <c r="F414" l="1"/>
  <c r="H416"/>
  <c r="C416" a="1"/>
  <c r="C416" s="1"/>
  <c r="E415"/>
  <c r="I415" s="1"/>
  <c r="D415"/>
  <c r="F415" l="1"/>
  <c r="G415" s="1"/>
  <c r="J415" s="1"/>
  <c r="G414"/>
  <c r="J414" s="1"/>
  <c r="H417"/>
  <c r="C417" a="1"/>
  <c r="C417" s="1"/>
  <c r="E416"/>
  <c r="I416" s="1"/>
  <c r="D416"/>
  <c r="F416" l="1"/>
  <c r="H418"/>
  <c r="C418" a="1"/>
  <c r="C418" s="1"/>
  <c r="E417"/>
  <c r="I417" s="1"/>
  <c r="D417"/>
  <c r="F417" s="1"/>
  <c r="G417" l="1"/>
  <c r="J417" s="1"/>
  <c r="G416"/>
  <c r="J416" s="1"/>
  <c r="H419"/>
  <c r="C419" a="1"/>
  <c r="C419" s="1"/>
  <c r="E418"/>
  <c r="I418" s="1"/>
  <c r="D418"/>
  <c r="F418" l="1"/>
  <c r="H420"/>
  <c r="C420" a="1"/>
  <c r="C420" s="1"/>
  <c r="D419"/>
  <c r="F419" s="1"/>
  <c r="E419"/>
  <c r="I419" s="1"/>
  <c r="G418" l="1"/>
  <c r="J418" s="1"/>
  <c r="G419"/>
  <c r="J419" s="1"/>
  <c r="H421"/>
  <c r="C421" a="1"/>
  <c r="C421" s="1"/>
  <c r="E420"/>
  <c r="I420" s="1"/>
  <c r="D420"/>
  <c r="F420" s="1"/>
  <c r="G420" l="1"/>
  <c r="J420" s="1"/>
  <c r="H422"/>
  <c r="C422" a="1"/>
  <c r="C422" s="1"/>
  <c r="E421"/>
  <c r="I421" s="1"/>
  <c r="D421"/>
  <c r="F421" l="1"/>
  <c r="G421" s="1"/>
  <c r="J421" s="1"/>
  <c r="H423"/>
  <c r="C423" a="1"/>
  <c r="C423" s="1"/>
  <c r="E422"/>
  <c r="I422" s="1"/>
  <c r="D422"/>
  <c r="F422" l="1"/>
  <c r="H424"/>
  <c r="C424" a="1"/>
  <c r="C424" s="1"/>
  <c r="E423"/>
  <c r="I423" s="1"/>
  <c r="D423"/>
  <c r="F423" l="1"/>
  <c r="G423" s="1"/>
  <c r="J423" s="1"/>
  <c r="G422"/>
  <c r="J422" s="1"/>
  <c r="H425"/>
  <c r="C425" a="1"/>
  <c r="C425" s="1"/>
  <c r="E424"/>
  <c r="I424" s="1"/>
  <c r="D424"/>
  <c r="F424" s="1"/>
  <c r="G424" l="1"/>
  <c r="J424" s="1"/>
  <c r="H426"/>
  <c r="C426" a="1"/>
  <c r="C426" s="1"/>
  <c r="E425"/>
  <c r="I425" s="1"/>
  <c r="D425"/>
  <c r="F425" s="1"/>
  <c r="G425" l="1"/>
  <c r="J425" s="1"/>
  <c r="H427"/>
  <c r="C427" a="1"/>
  <c r="C427" s="1"/>
  <c r="E426"/>
  <c r="I426" s="1"/>
  <c r="D426"/>
  <c r="F426" s="1"/>
  <c r="G426" l="1"/>
  <c r="J426" s="1"/>
  <c r="C428" a="1"/>
  <c r="C428" s="1"/>
  <c r="H428"/>
  <c r="E427"/>
  <c r="I427" s="1"/>
  <c r="D427"/>
  <c r="F427" s="1"/>
  <c r="G427" l="1"/>
  <c r="J427" s="1"/>
  <c r="H429"/>
  <c r="C429" a="1"/>
  <c r="C429" s="1"/>
  <c r="E428"/>
  <c r="I428" s="1"/>
  <c r="D428"/>
  <c r="F428" l="1"/>
  <c r="C430" a="1"/>
  <c r="C430" s="1"/>
  <c r="H430"/>
  <c r="E429"/>
  <c r="I429" s="1"/>
  <c r="D429"/>
  <c r="F429" s="1"/>
  <c r="G429" l="1"/>
  <c r="J429" s="1"/>
  <c r="G428"/>
  <c r="J428" s="1"/>
  <c r="H431"/>
  <c r="C431" a="1"/>
  <c r="C431" s="1"/>
  <c r="E430"/>
  <c r="I430" s="1"/>
  <c r="D430"/>
  <c r="F430" l="1"/>
  <c r="G430" s="1"/>
  <c r="J430" s="1"/>
  <c r="C432" a="1"/>
  <c r="C432" s="1"/>
  <c r="H432"/>
  <c r="E431"/>
  <c r="I431" s="1"/>
  <c r="D431"/>
  <c r="F431" s="1"/>
  <c r="G431" l="1"/>
  <c r="J431" s="1"/>
  <c r="H433"/>
  <c r="C433" a="1"/>
  <c r="C433" s="1"/>
  <c r="E432"/>
  <c r="I432" s="1"/>
  <c r="D432"/>
  <c r="F432" l="1"/>
  <c r="G432" s="1"/>
  <c r="J432" s="1"/>
  <c r="C434" a="1"/>
  <c r="C434" s="1"/>
  <c r="H434"/>
  <c r="E433"/>
  <c r="I433" s="1"/>
  <c r="D433"/>
  <c r="F433" s="1"/>
  <c r="G433" l="1"/>
  <c r="J433" s="1"/>
  <c r="H435"/>
  <c r="C435" a="1"/>
  <c r="C435" s="1"/>
  <c r="E434"/>
  <c r="I434" s="1"/>
  <c r="D434"/>
  <c r="F434" l="1"/>
  <c r="C436" a="1"/>
  <c r="C436" s="1"/>
  <c r="H436"/>
  <c r="D435"/>
  <c r="F435" s="1"/>
  <c r="E435"/>
  <c r="G435" l="1"/>
  <c r="J435" s="1"/>
  <c r="I435"/>
  <c r="G434"/>
  <c r="J434" s="1"/>
  <c r="H437"/>
  <c r="C437" a="1"/>
  <c r="C437" s="1"/>
  <c r="E436"/>
  <c r="I436" s="1"/>
  <c r="D436"/>
  <c r="F436" l="1"/>
  <c r="G436" s="1"/>
  <c r="J436" s="1"/>
  <c r="C438" a="1"/>
  <c r="C438" s="1"/>
  <c r="H438"/>
  <c r="E437"/>
  <c r="I437" s="1"/>
  <c r="D437"/>
  <c r="F437" s="1"/>
  <c r="G437" l="1"/>
  <c r="J437" s="1"/>
  <c r="H439"/>
  <c r="C439" a="1"/>
  <c r="C439" s="1"/>
  <c r="E438"/>
  <c r="I438" s="1"/>
  <c r="D438"/>
  <c r="F438" l="1"/>
  <c r="G438" s="1"/>
  <c r="J438" s="1"/>
  <c r="C440" a="1"/>
  <c r="C440" s="1"/>
  <c r="H440"/>
  <c r="E439"/>
  <c r="I439" s="1"/>
  <c r="D439"/>
  <c r="F439" s="1"/>
  <c r="G439" l="1"/>
  <c r="J439" s="1"/>
  <c r="H441"/>
  <c r="C441" a="1"/>
  <c r="C441" s="1"/>
  <c r="E440"/>
  <c r="I440" s="1"/>
  <c r="D440"/>
  <c r="F440" l="1"/>
  <c r="C442" a="1"/>
  <c r="C442" s="1"/>
  <c r="H442"/>
  <c r="E441"/>
  <c r="I441" s="1"/>
  <c r="D441"/>
  <c r="F441" l="1"/>
  <c r="G441" s="1"/>
  <c r="J441" s="1"/>
  <c r="G440"/>
  <c r="J440" s="1"/>
  <c r="H443"/>
  <c r="C443" a="1"/>
  <c r="C443" s="1"/>
  <c r="E442"/>
  <c r="I442" s="1"/>
  <c r="D442"/>
  <c r="F442" l="1"/>
  <c r="C444" a="1"/>
  <c r="C444" s="1"/>
  <c r="H444"/>
  <c r="D443"/>
  <c r="F443" s="1"/>
  <c r="E443"/>
  <c r="I443" s="1"/>
  <c r="G442" l="1"/>
  <c r="J442" s="1"/>
  <c r="G443"/>
  <c r="J443" s="1"/>
  <c r="H445"/>
  <c r="C445" a="1"/>
  <c r="C445" s="1"/>
  <c r="E444"/>
  <c r="I444" s="1"/>
  <c r="D444"/>
  <c r="F444" s="1"/>
  <c r="G444" l="1"/>
  <c r="J444" s="1"/>
  <c r="C446" a="1"/>
  <c r="C446" s="1"/>
  <c r="H446"/>
  <c r="E445"/>
  <c r="I445" s="1"/>
  <c r="D445"/>
  <c r="F445" l="1"/>
  <c r="G445" s="1"/>
  <c r="J445" s="1"/>
  <c r="H447"/>
  <c r="C447" a="1"/>
  <c r="C447" s="1"/>
  <c r="E446"/>
  <c r="I446" s="1"/>
  <c r="D446"/>
  <c r="F446" l="1"/>
  <c r="C448" a="1"/>
  <c r="C448" s="1"/>
  <c r="H448"/>
  <c r="E447"/>
  <c r="I447" s="1"/>
  <c r="D447"/>
  <c r="F447" l="1"/>
  <c r="G447" s="1"/>
  <c r="J447" s="1"/>
  <c r="G446"/>
  <c r="J446" s="1"/>
  <c r="H449"/>
  <c r="C449" a="1"/>
  <c r="C449" s="1"/>
  <c r="E448"/>
  <c r="I448" s="1"/>
  <c r="D448"/>
  <c r="F448" s="1"/>
  <c r="G448" l="1"/>
  <c r="J448" s="1"/>
  <c r="C450" a="1"/>
  <c r="C450" s="1"/>
  <c r="H450"/>
  <c r="E449"/>
  <c r="I449" s="1"/>
  <c r="D449"/>
  <c r="F449" s="1"/>
  <c r="G449" l="1"/>
  <c r="J449" s="1"/>
  <c r="H451"/>
  <c r="C451" a="1"/>
  <c r="C451" s="1"/>
  <c r="E450"/>
  <c r="I450" s="1"/>
  <c r="D450"/>
  <c r="F450" s="1"/>
  <c r="G450" l="1"/>
  <c r="J450" s="1"/>
  <c r="C452" a="1"/>
  <c r="C452" s="1"/>
  <c r="H452"/>
  <c r="D451"/>
  <c r="F451" s="1"/>
  <c r="E451"/>
  <c r="I451" s="1"/>
  <c r="G451" l="1"/>
  <c r="J451" s="1"/>
  <c r="H453"/>
  <c r="C453" a="1"/>
  <c r="C453" s="1"/>
  <c r="E452"/>
  <c r="I452" s="1"/>
  <c r="D452"/>
  <c r="F452" l="1"/>
  <c r="G452" s="1"/>
  <c r="J452" s="1"/>
  <c r="C454" a="1"/>
  <c r="C454" s="1"/>
  <c r="H454"/>
  <c r="E453"/>
  <c r="I453" s="1"/>
  <c r="D453"/>
  <c r="F453" l="1"/>
  <c r="H455"/>
  <c r="C455" a="1"/>
  <c r="C455" s="1"/>
  <c r="E454"/>
  <c r="I454" s="1"/>
  <c r="D454"/>
  <c r="G453" l="1"/>
  <c r="J453" s="1"/>
  <c r="F454"/>
  <c r="C456" a="1"/>
  <c r="C456" s="1"/>
  <c r="H456"/>
  <c r="E455"/>
  <c r="I455" s="1"/>
  <c r="D455"/>
  <c r="F455" s="1"/>
  <c r="G455" l="1"/>
  <c r="J455" s="1"/>
  <c r="G454"/>
  <c r="J454" s="1"/>
  <c r="H457"/>
  <c r="C457" a="1"/>
  <c r="C457" s="1"/>
  <c r="E456"/>
  <c r="I456" s="1"/>
  <c r="D456"/>
  <c r="F456" l="1"/>
  <c r="C458" a="1"/>
  <c r="C458" s="1"/>
  <c r="H458"/>
  <c r="E457"/>
  <c r="I457" s="1"/>
  <c r="D457"/>
  <c r="G456" l="1"/>
  <c r="J456" s="1"/>
  <c r="F457"/>
  <c r="G457" s="1"/>
  <c r="J457" s="1"/>
  <c r="H459"/>
  <c r="C459" a="1"/>
  <c r="C459" s="1"/>
  <c r="E458"/>
  <c r="I458" s="1"/>
  <c r="D458"/>
  <c r="F458" s="1"/>
  <c r="G458" l="1"/>
  <c r="J458" s="1"/>
  <c r="H460"/>
  <c r="C460" a="1"/>
  <c r="C460" s="1"/>
  <c r="E459"/>
  <c r="I459" s="1"/>
  <c r="D459"/>
  <c r="F459" s="1"/>
  <c r="G459" l="1"/>
  <c r="J459" s="1"/>
  <c r="H461"/>
  <c r="C461" a="1"/>
  <c r="C461" s="1"/>
  <c r="E460"/>
  <c r="I460" s="1"/>
  <c r="D460"/>
  <c r="F460" l="1"/>
  <c r="G460" s="1"/>
  <c r="J460" s="1"/>
  <c r="H462"/>
  <c r="C462" a="1"/>
  <c r="C462" s="1"/>
  <c r="E461"/>
  <c r="I461" s="1"/>
  <c r="D461"/>
  <c r="F461" l="1"/>
  <c r="H463"/>
  <c r="C463" a="1"/>
  <c r="C463" s="1"/>
  <c r="E462"/>
  <c r="I462" s="1"/>
  <c r="D462"/>
  <c r="F462" l="1"/>
  <c r="G462" s="1"/>
  <c r="J462" s="1"/>
  <c r="G461"/>
  <c r="J461" s="1"/>
  <c r="H464"/>
  <c r="C464" a="1"/>
  <c r="C464" s="1"/>
  <c r="E463"/>
  <c r="I463" s="1"/>
  <c r="D463"/>
  <c r="F463" s="1"/>
  <c r="G463" l="1"/>
  <c r="J463" s="1"/>
  <c r="H465"/>
  <c r="C465" a="1"/>
  <c r="C465" s="1"/>
  <c r="E464"/>
  <c r="I464" s="1"/>
  <c r="D464"/>
  <c r="F464" l="1"/>
  <c r="G464" s="1"/>
  <c r="J464" s="1"/>
  <c r="H466"/>
  <c r="C466" a="1"/>
  <c r="C466" s="1"/>
  <c r="E465"/>
  <c r="I465" s="1"/>
  <c r="D465"/>
  <c r="F465" l="1"/>
  <c r="H467"/>
  <c r="C467" a="1"/>
  <c r="C467" s="1"/>
  <c r="E466"/>
  <c r="I466" s="1"/>
  <c r="D466"/>
  <c r="F466" s="1"/>
  <c r="G466" l="1"/>
  <c r="J466" s="1"/>
  <c r="G465"/>
  <c r="J465" s="1"/>
  <c r="H468"/>
  <c r="C468" a="1"/>
  <c r="C468" s="1"/>
  <c r="D467"/>
  <c r="E467"/>
  <c r="I467" s="1"/>
  <c r="F467" l="1"/>
  <c r="H469"/>
  <c r="C469" a="1"/>
  <c r="C469" s="1"/>
  <c r="E468"/>
  <c r="I468" s="1"/>
  <c r="D468"/>
  <c r="F468" s="1"/>
  <c r="F469" l="1"/>
  <c r="G467"/>
  <c r="J467" s="1"/>
  <c r="G468"/>
  <c r="J468" s="1"/>
  <c r="H470"/>
  <c r="C470" a="1"/>
  <c r="C470" s="1"/>
  <c r="E469"/>
  <c r="I469" s="1"/>
  <c r="D469"/>
  <c r="G469" l="1"/>
  <c r="J469" s="1"/>
  <c r="H471"/>
  <c r="C471" a="1"/>
  <c r="C471" s="1"/>
  <c r="E470"/>
  <c r="I470" s="1"/>
  <c r="D470"/>
  <c r="F470" l="1"/>
  <c r="H472"/>
  <c r="C472" a="1"/>
  <c r="C472" s="1"/>
  <c r="E471"/>
  <c r="I471" s="1"/>
  <c r="D471"/>
  <c r="G470" l="1"/>
  <c r="J470" s="1"/>
  <c r="F472"/>
  <c r="F471"/>
  <c r="H473"/>
  <c r="C473" a="1"/>
  <c r="C473" s="1"/>
  <c r="E472"/>
  <c r="I472" s="1"/>
  <c r="D472"/>
  <c r="G472" l="1"/>
  <c r="J472" s="1"/>
  <c r="G471"/>
  <c r="J471" s="1"/>
  <c r="H474"/>
  <c r="C474" a="1"/>
  <c r="C474" s="1"/>
  <c r="E473"/>
  <c r="I473" s="1"/>
  <c r="D473"/>
  <c r="F473" s="1"/>
  <c r="G473" l="1"/>
  <c r="J473" s="1"/>
  <c r="H475"/>
  <c r="C475" a="1"/>
  <c r="C475" s="1"/>
  <c r="E474"/>
  <c r="I474" s="1"/>
  <c r="D474"/>
  <c r="F474" l="1"/>
  <c r="H476"/>
  <c r="C476" a="1"/>
  <c r="C476" s="1"/>
  <c r="D475"/>
  <c r="F475" s="1"/>
  <c r="E475"/>
  <c r="G475" l="1"/>
  <c r="J475" s="1"/>
  <c r="I475"/>
  <c r="G474"/>
  <c r="J474" s="1"/>
  <c r="H477"/>
  <c r="C477" a="1"/>
  <c r="C477" s="1"/>
  <c r="E476"/>
  <c r="I476" s="1"/>
  <c r="D476"/>
  <c r="F476" l="1"/>
  <c r="H478"/>
  <c r="C478" a="1"/>
  <c r="C478" s="1"/>
  <c r="E477"/>
  <c r="I477" s="1"/>
  <c r="D477"/>
  <c r="F477" s="1"/>
  <c r="G477" l="1"/>
  <c r="J477" s="1"/>
  <c r="G476"/>
  <c r="J476" s="1"/>
  <c r="H479"/>
  <c r="C479" a="1"/>
  <c r="C479" s="1"/>
  <c r="E478"/>
  <c r="I478" s="1"/>
  <c r="D478"/>
  <c r="F478" l="1"/>
  <c r="G478" s="1"/>
  <c r="J478" s="1"/>
  <c r="H480"/>
  <c r="C480" a="1"/>
  <c r="C480" s="1"/>
  <c r="E479"/>
  <c r="I479" s="1"/>
  <c r="D479"/>
  <c r="F479" s="1"/>
  <c r="G479" l="1"/>
  <c r="J479" s="1"/>
  <c r="H481"/>
  <c r="C481" a="1"/>
  <c r="C481" s="1"/>
  <c r="E480"/>
  <c r="I480" s="1"/>
  <c r="D480"/>
  <c r="F480" l="1"/>
  <c r="G480" s="1"/>
  <c r="J480" s="1"/>
  <c r="H482"/>
  <c r="C482" a="1"/>
  <c r="C482" s="1"/>
  <c r="E481"/>
  <c r="I481" s="1"/>
  <c r="D481"/>
  <c r="F481" s="1"/>
  <c r="G481" l="1"/>
  <c r="J481" s="1"/>
  <c r="H483"/>
  <c r="C483" a="1"/>
  <c r="C483" s="1"/>
  <c r="E482"/>
  <c r="I482" s="1"/>
  <c r="D482"/>
  <c r="F482" l="1"/>
  <c r="H484"/>
  <c r="C484" a="1"/>
  <c r="C484" s="1"/>
  <c r="D483"/>
  <c r="F483" s="1"/>
  <c r="E483"/>
  <c r="G483" l="1"/>
  <c r="J483" s="1"/>
  <c r="I483"/>
  <c r="G482"/>
  <c r="J482" s="1"/>
  <c r="H485"/>
  <c r="C485" a="1"/>
  <c r="C485" s="1"/>
  <c r="E484"/>
  <c r="I484" s="1"/>
  <c r="D484"/>
  <c r="F484" l="1"/>
  <c r="H486"/>
  <c r="C486" a="1"/>
  <c r="C486" s="1"/>
  <c r="E485"/>
  <c r="I485" s="1"/>
  <c r="D485"/>
  <c r="F485" l="1"/>
  <c r="G485" s="1"/>
  <c r="J485" s="1"/>
  <c r="G484"/>
  <c r="J484" s="1"/>
  <c r="H487"/>
  <c r="C487" a="1"/>
  <c r="C487" s="1"/>
  <c r="E486"/>
  <c r="I486" s="1"/>
  <c r="D486"/>
  <c r="F486" l="1"/>
  <c r="H488"/>
  <c r="C488" a="1"/>
  <c r="C488" s="1"/>
  <c r="E487"/>
  <c r="I487" s="1"/>
  <c r="D487"/>
  <c r="F487" s="1"/>
  <c r="G486" l="1"/>
  <c r="J486" s="1"/>
  <c r="F488"/>
  <c r="G487"/>
  <c r="J487" s="1"/>
  <c r="H489"/>
  <c r="C489" a="1"/>
  <c r="C489" s="1"/>
  <c r="E488"/>
  <c r="I488" s="1"/>
  <c r="D488"/>
  <c r="G488" l="1"/>
  <c r="J488" s="1"/>
  <c r="H490"/>
  <c r="C490" a="1"/>
  <c r="C490" s="1"/>
  <c r="E489"/>
  <c r="I489" s="1"/>
  <c r="D489"/>
  <c r="F489" s="1"/>
  <c r="G489" l="1"/>
  <c r="J489" s="1"/>
  <c r="H491"/>
  <c r="C491" a="1"/>
  <c r="C491" s="1"/>
  <c r="E490"/>
  <c r="I490" s="1"/>
  <c r="D490"/>
  <c r="F490" l="1"/>
  <c r="G490" s="1"/>
  <c r="J490" s="1"/>
  <c r="H492"/>
  <c r="C492" a="1"/>
  <c r="C492" s="1"/>
  <c r="E491"/>
  <c r="I491" s="1"/>
  <c r="D491"/>
  <c r="F491" l="1"/>
  <c r="H493"/>
  <c r="C493" a="1"/>
  <c r="C493" s="1"/>
  <c r="E492"/>
  <c r="I492" s="1"/>
  <c r="D492"/>
  <c r="F492" l="1"/>
  <c r="G492" s="1"/>
  <c r="J492" s="1"/>
  <c r="G491"/>
  <c r="J491" s="1"/>
  <c r="H494"/>
  <c r="C494" a="1"/>
  <c r="C494" s="1"/>
  <c r="E493"/>
  <c r="I493" s="1"/>
  <c r="D493"/>
  <c r="F493" s="1"/>
  <c r="G493" l="1"/>
  <c r="J493" s="1"/>
  <c r="H495"/>
  <c r="C495" a="1"/>
  <c r="C495" s="1"/>
  <c r="E494"/>
  <c r="I494" s="1"/>
  <c r="D494"/>
  <c r="F494" l="1"/>
  <c r="G494" s="1"/>
  <c r="J494" s="1"/>
  <c r="H496"/>
  <c r="C496" a="1"/>
  <c r="C496" s="1"/>
  <c r="E495"/>
  <c r="I495" s="1"/>
  <c r="D495"/>
  <c r="F495" s="1"/>
  <c r="G495" l="1"/>
  <c r="J495" s="1"/>
  <c r="H497"/>
  <c r="C497" a="1"/>
  <c r="C497" s="1"/>
  <c r="E496"/>
  <c r="I496" s="1"/>
  <c r="D496"/>
  <c r="F496" l="1"/>
  <c r="H498"/>
  <c r="C498" a="1"/>
  <c r="C498" s="1"/>
  <c r="E497"/>
  <c r="I497" s="1"/>
  <c r="D497"/>
  <c r="G496" l="1"/>
  <c r="J496" s="1"/>
  <c r="F497"/>
  <c r="G497" s="1"/>
  <c r="J497" s="1"/>
  <c r="H499"/>
  <c r="C499" a="1"/>
  <c r="C499" s="1"/>
  <c r="E498"/>
  <c r="I498" s="1"/>
  <c r="D498"/>
  <c r="F498" s="1"/>
  <c r="G498" l="1"/>
  <c r="J498" s="1"/>
  <c r="H500"/>
  <c r="C500" a="1"/>
  <c r="C500" s="1"/>
  <c r="E499"/>
  <c r="I499" s="1"/>
  <c r="D499"/>
  <c r="F499" s="1"/>
  <c r="G499" l="1"/>
  <c r="J499" s="1"/>
  <c r="C501" a="1"/>
  <c r="C501" s="1"/>
  <c r="H501"/>
  <c r="E500"/>
  <c r="I500" s="1"/>
  <c r="D500"/>
  <c r="F500" l="1"/>
  <c r="G500" s="1"/>
  <c r="J500" s="1"/>
  <c r="H502"/>
  <c r="C502" a="1"/>
  <c r="C502" s="1"/>
  <c r="E501"/>
  <c r="I501" s="1"/>
  <c r="D501"/>
  <c r="F501" l="1"/>
  <c r="C503" a="1"/>
  <c r="C503" s="1"/>
  <c r="H503"/>
  <c r="E502"/>
  <c r="I502" s="1"/>
  <c r="D502"/>
  <c r="F502" l="1"/>
  <c r="G502" s="1"/>
  <c r="J502" s="1"/>
  <c r="G501"/>
  <c r="J501" s="1"/>
  <c r="H504"/>
  <c r="C504" a="1"/>
  <c r="C504" s="1"/>
  <c r="E503"/>
  <c r="I503" s="1"/>
  <c r="D503"/>
  <c r="F503" s="1"/>
  <c r="G503" l="1"/>
  <c r="J503" s="1"/>
  <c r="C505" a="1"/>
  <c r="C505" s="1"/>
  <c r="H505"/>
  <c r="E504"/>
  <c r="D504"/>
  <c r="F504" s="1"/>
  <c r="G504" l="1"/>
  <c r="J504" s="1"/>
  <c r="I504"/>
  <c r="H506"/>
  <c r="C506" a="1"/>
  <c r="C506" s="1"/>
  <c r="E505"/>
  <c r="I505" s="1"/>
  <c r="D505"/>
  <c r="F505" s="1"/>
  <c r="G505" l="1"/>
  <c r="J505" s="1"/>
  <c r="C507" a="1"/>
  <c r="C507" s="1"/>
  <c r="H507"/>
  <c r="E506"/>
  <c r="I506" s="1"/>
  <c r="D506"/>
  <c r="F506" s="1"/>
  <c r="G506" l="1"/>
  <c r="J506" s="1"/>
  <c r="H508"/>
  <c r="C508" a="1"/>
  <c r="C508" s="1"/>
  <c r="E507"/>
  <c r="I507" s="1"/>
  <c r="D507"/>
  <c r="F507" l="1"/>
  <c r="C509" a="1"/>
  <c r="C509" s="1"/>
  <c r="H509"/>
  <c r="E508"/>
  <c r="I508" s="1"/>
  <c r="D508"/>
  <c r="F508" l="1"/>
  <c r="G508" s="1"/>
  <c r="J508" s="1"/>
  <c r="G507"/>
  <c r="J507" s="1"/>
  <c r="H510"/>
  <c r="C510" a="1"/>
  <c r="C510" s="1"/>
  <c r="E509"/>
  <c r="I509" s="1"/>
  <c r="D509"/>
  <c r="F509" l="1"/>
  <c r="G509" s="1"/>
  <c r="J509" s="1"/>
  <c r="C511" a="1"/>
  <c r="C511" s="1"/>
  <c r="H511"/>
  <c r="E510"/>
  <c r="I510" s="1"/>
  <c r="D510"/>
  <c r="F510" s="1"/>
  <c r="G510" l="1"/>
  <c r="J510" s="1"/>
  <c r="H512"/>
  <c r="C512" a="1"/>
  <c r="C512" s="1"/>
  <c r="E511"/>
  <c r="I511" s="1"/>
  <c r="D511"/>
  <c r="F511" s="1"/>
  <c r="G511" l="1"/>
  <c r="J511" s="1"/>
  <c r="C513" a="1"/>
  <c r="C513" s="1"/>
  <c r="H513"/>
  <c r="E512"/>
  <c r="I512" s="1"/>
  <c r="D512"/>
  <c r="F512" s="1"/>
  <c r="G512" l="1"/>
  <c r="J512" s="1"/>
  <c r="H514"/>
  <c r="C514" a="1"/>
  <c r="C514" s="1"/>
  <c r="E513"/>
  <c r="I513" s="1"/>
  <c r="D513"/>
  <c r="F513" l="1"/>
  <c r="G513" s="1"/>
  <c r="J513" s="1"/>
  <c r="C515" a="1"/>
  <c r="C515" s="1"/>
  <c r="H515"/>
  <c r="E514"/>
  <c r="I514" s="1"/>
  <c r="D514"/>
  <c r="F514" l="1"/>
  <c r="H516"/>
  <c r="C516" a="1"/>
  <c r="C516" s="1"/>
  <c r="E515"/>
  <c r="I515" s="1"/>
  <c r="D515"/>
  <c r="G514" l="1"/>
  <c r="J514" s="1"/>
  <c r="F515"/>
  <c r="C517" a="1"/>
  <c r="C517" s="1"/>
  <c r="H517"/>
  <c r="E516"/>
  <c r="I516" s="1"/>
  <c r="D516"/>
  <c r="F516" s="1"/>
  <c r="G516" l="1"/>
  <c r="J516" s="1"/>
  <c r="G515"/>
  <c r="J515" s="1"/>
  <c r="E517"/>
  <c r="I517" s="1"/>
  <c r="D517"/>
  <c r="H518"/>
  <c r="C518" a="1"/>
  <c r="C518" s="1"/>
  <c r="F517" l="1"/>
  <c r="G517" s="1"/>
  <c r="J517" s="1"/>
  <c r="E518"/>
  <c r="I518" s="1"/>
  <c r="D518"/>
  <c r="F518" s="1"/>
  <c r="C519" a="1"/>
  <c r="C519" s="1"/>
  <c r="H519"/>
  <c r="G518" l="1"/>
  <c r="J518" s="1"/>
  <c r="H520"/>
  <c r="C520" a="1"/>
  <c r="C520" s="1"/>
  <c r="E519"/>
  <c r="I519" s="1"/>
  <c r="D519"/>
  <c r="F519" l="1"/>
  <c r="G519" s="1"/>
  <c r="J519" s="1"/>
  <c r="C521" a="1"/>
  <c r="C521" s="1"/>
  <c r="H521"/>
  <c r="E520"/>
  <c r="I520" s="1"/>
  <c r="D520"/>
  <c r="F520" l="1"/>
  <c r="H522"/>
  <c r="C522" a="1"/>
  <c r="C522" s="1"/>
  <c r="E521"/>
  <c r="I521" s="1"/>
  <c r="D521"/>
  <c r="F521" s="1"/>
  <c r="G521" l="1"/>
  <c r="J521" s="1"/>
  <c r="G520"/>
  <c r="J520" s="1"/>
  <c r="C523" a="1"/>
  <c r="C523" s="1"/>
  <c r="H523"/>
  <c r="E522"/>
  <c r="I522" s="1"/>
  <c r="D522"/>
  <c r="F522" s="1"/>
  <c r="G522" l="1"/>
  <c r="J522" s="1"/>
  <c r="H524"/>
  <c r="C524" a="1"/>
  <c r="C524" s="1"/>
  <c r="E523"/>
  <c r="I523" s="1"/>
  <c r="D523"/>
  <c r="F523" s="1"/>
  <c r="G523" l="1"/>
  <c r="J523" s="1"/>
  <c r="C525" a="1"/>
  <c r="C525" s="1"/>
  <c r="H525"/>
  <c r="E524"/>
  <c r="I524" s="1"/>
  <c r="D524"/>
  <c r="F524" s="1"/>
  <c r="G524" l="1"/>
  <c r="J524" s="1"/>
  <c r="H526"/>
  <c r="C526" a="1"/>
  <c r="C526" s="1"/>
  <c r="E525"/>
  <c r="I525" s="1"/>
  <c r="D525"/>
  <c r="F525" l="1"/>
  <c r="G525" s="1"/>
  <c r="J525" s="1"/>
  <c r="C527" a="1"/>
  <c r="C527" s="1"/>
  <c r="H527"/>
  <c r="E526"/>
  <c r="I526" s="1"/>
  <c r="D526"/>
  <c r="F526" l="1"/>
  <c r="H528"/>
  <c r="C528" a="1"/>
  <c r="C528" s="1"/>
  <c r="E527"/>
  <c r="I527" s="1"/>
  <c r="D527"/>
  <c r="G526" l="1"/>
  <c r="J526" s="1"/>
  <c r="F527"/>
  <c r="C529" a="1"/>
  <c r="C529" s="1"/>
  <c r="H529"/>
  <c r="E528"/>
  <c r="I528" s="1"/>
  <c r="D528"/>
  <c r="F528" s="1"/>
  <c r="G528" l="1"/>
  <c r="J528" s="1"/>
  <c r="F529"/>
  <c r="G527"/>
  <c r="J527" s="1"/>
  <c r="H530"/>
  <c r="C530" a="1"/>
  <c r="C530" s="1"/>
  <c r="E529"/>
  <c r="I529" s="1"/>
  <c r="D529"/>
  <c r="G529" l="1"/>
  <c r="J529" s="1"/>
  <c r="C531" a="1"/>
  <c r="C531" s="1"/>
  <c r="H531"/>
  <c r="E530"/>
  <c r="I530" s="1"/>
  <c r="D530"/>
  <c r="F530" l="1"/>
  <c r="G530" s="1"/>
  <c r="J530" s="1"/>
  <c r="H532"/>
  <c r="C532" a="1"/>
  <c r="C532" s="1"/>
  <c r="E531"/>
  <c r="I531" s="1"/>
  <c r="D531"/>
  <c r="F531" l="1"/>
  <c r="C533" a="1"/>
  <c r="C533" s="1"/>
  <c r="H533"/>
  <c r="E532"/>
  <c r="I532" s="1"/>
  <c r="D532"/>
  <c r="F532" l="1"/>
  <c r="G532" s="1"/>
  <c r="J532" s="1"/>
  <c r="G531"/>
  <c r="J531" s="1"/>
  <c r="H534"/>
  <c r="C534" a="1"/>
  <c r="C534" s="1"/>
  <c r="E533"/>
  <c r="I533" s="1"/>
  <c r="D533"/>
  <c r="F533" s="1"/>
  <c r="G533" l="1"/>
  <c r="J533" s="1"/>
  <c r="C535" a="1"/>
  <c r="C535" s="1"/>
  <c r="H535"/>
  <c r="E534"/>
  <c r="I534" s="1"/>
  <c r="D534"/>
  <c r="F534" l="1"/>
  <c r="G534" s="1"/>
  <c r="J534" s="1"/>
  <c r="H536"/>
  <c r="C536" a="1"/>
  <c r="C536" s="1"/>
  <c r="E535"/>
  <c r="I535" s="1"/>
  <c r="D535"/>
  <c r="F535" l="1"/>
  <c r="C537" a="1"/>
  <c r="C537" s="1"/>
  <c r="H537"/>
  <c r="E536"/>
  <c r="I536" s="1"/>
  <c r="D536"/>
  <c r="F536" l="1"/>
  <c r="G536" s="1"/>
  <c r="J536" s="1"/>
  <c r="G535"/>
  <c r="J535" s="1"/>
  <c r="H538"/>
  <c r="C538" a="1"/>
  <c r="C538" s="1"/>
  <c r="E537"/>
  <c r="I537" s="1"/>
  <c r="D537"/>
  <c r="F537" s="1"/>
  <c r="G537" l="1"/>
  <c r="J537" s="1"/>
  <c r="C539" a="1"/>
  <c r="C539" s="1"/>
  <c r="H539"/>
  <c r="E538"/>
  <c r="I538" s="1"/>
  <c r="D538"/>
  <c r="F538" l="1"/>
  <c r="G538" s="1"/>
  <c r="J538" s="1"/>
  <c r="H540"/>
  <c r="C540" a="1"/>
  <c r="C540" s="1"/>
  <c r="E539"/>
  <c r="I539" s="1"/>
  <c r="D539"/>
  <c r="F539" l="1"/>
  <c r="H541"/>
  <c r="C541" a="1"/>
  <c r="C541" s="1"/>
  <c r="E540"/>
  <c r="I540" s="1"/>
  <c r="D540"/>
  <c r="F540" l="1"/>
  <c r="G540" s="1"/>
  <c r="J540" s="1"/>
  <c r="F541"/>
  <c r="G539"/>
  <c r="J539" s="1"/>
  <c r="H542"/>
  <c r="C542" a="1"/>
  <c r="C542" s="1"/>
  <c r="E541"/>
  <c r="I541" s="1"/>
  <c r="D541"/>
  <c r="G541" l="1"/>
  <c r="J541" s="1"/>
  <c r="H543"/>
  <c r="C543" a="1"/>
  <c r="C543" s="1"/>
  <c r="E542"/>
  <c r="I542" s="1"/>
  <c r="D542"/>
  <c r="F542" l="1"/>
  <c r="G542" s="1"/>
  <c r="J542" s="1"/>
  <c r="H544"/>
  <c r="C544" a="1"/>
  <c r="C544" s="1"/>
  <c r="E543"/>
  <c r="I543" s="1"/>
  <c r="D543"/>
  <c r="F543" s="1"/>
  <c r="G543" l="1"/>
  <c r="J543" s="1"/>
  <c r="H545"/>
  <c r="C545" a="1"/>
  <c r="C545" s="1"/>
  <c r="E544"/>
  <c r="I544" s="1"/>
  <c r="D544"/>
  <c r="F544" l="1"/>
  <c r="G544" s="1"/>
  <c r="J544" s="1"/>
  <c r="H546"/>
  <c r="C546" a="1"/>
  <c r="C546" s="1"/>
  <c r="E545"/>
  <c r="I545" s="1"/>
  <c r="D545"/>
  <c r="F545" l="1"/>
  <c r="H547"/>
  <c r="C547" a="1"/>
  <c r="C547" s="1"/>
  <c r="D546"/>
  <c r="F546" s="1"/>
  <c r="E546"/>
  <c r="I546" s="1"/>
  <c r="G546" l="1"/>
  <c r="J546" s="1"/>
  <c r="G545"/>
  <c r="J545" s="1"/>
  <c r="H548"/>
  <c r="C548" a="1"/>
  <c r="C548" s="1"/>
  <c r="E547"/>
  <c r="I547" s="1"/>
  <c r="D547"/>
  <c r="F547" l="1"/>
  <c r="H549"/>
  <c r="C549" a="1"/>
  <c r="C549" s="1"/>
  <c r="E548"/>
  <c r="I548" s="1"/>
  <c r="D548"/>
  <c r="G547" l="1"/>
  <c r="J547" s="1"/>
  <c r="F549"/>
  <c r="F548"/>
  <c r="H550"/>
  <c r="C550" a="1"/>
  <c r="C550" s="1"/>
  <c r="E549"/>
  <c r="I549" s="1"/>
  <c r="D549"/>
  <c r="G549" l="1"/>
  <c r="J549" s="1"/>
  <c r="G548"/>
  <c r="J548" s="1"/>
  <c r="H551"/>
  <c r="C551" a="1"/>
  <c r="C551" s="1"/>
  <c r="E550"/>
  <c r="I550" s="1"/>
  <c r="D550"/>
  <c r="F550" s="1"/>
  <c r="G550" l="1"/>
  <c r="J550" s="1"/>
  <c r="H552"/>
  <c r="C552" a="1"/>
  <c r="C552" s="1"/>
  <c r="E551"/>
  <c r="I551" s="1"/>
  <c r="D551"/>
  <c r="F551" l="1"/>
  <c r="H553"/>
  <c r="C553" a="1"/>
  <c r="C553" s="1"/>
  <c r="E552"/>
  <c r="I552" s="1"/>
  <c r="D552"/>
  <c r="F552" l="1"/>
  <c r="G552" s="1"/>
  <c r="J552" s="1"/>
  <c r="G551"/>
  <c r="J551" s="1"/>
  <c r="H554"/>
  <c r="C554" a="1"/>
  <c r="C554" s="1"/>
  <c r="E553"/>
  <c r="I553" s="1"/>
  <c r="D553"/>
  <c r="F553" s="1"/>
  <c r="G553" l="1"/>
  <c r="J553" s="1"/>
  <c r="H555"/>
  <c r="C555" a="1"/>
  <c r="C555" s="1"/>
  <c r="E554"/>
  <c r="I554" s="1"/>
  <c r="D554"/>
  <c r="F554" s="1"/>
  <c r="G554" l="1"/>
  <c r="J554" s="1"/>
  <c r="H556"/>
  <c r="C556" a="1"/>
  <c r="C556" s="1"/>
  <c r="E555"/>
  <c r="I555" s="1"/>
  <c r="D555"/>
  <c r="F555" l="1"/>
  <c r="G555" s="1"/>
  <c r="J555" s="1"/>
  <c r="H557"/>
  <c r="C557" a="1"/>
  <c r="C557" s="1"/>
  <c r="E556"/>
  <c r="I556" s="1"/>
  <c r="D556"/>
  <c r="F556" l="1"/>
  <c r="H558"/>
  <c r="C558" a="1"/>
  <c r="C558" s="1"/>
  <c r="E557"/>
  <c r="I557" s="1"/>
  <c r="D557"/>
  <c r="F557" l="1"/>
  <c r="G557" s="1"/>
  <c r="J557" s="1"/>
  <c r="G556"/>
  <c r="J556" s="1"/>
  <c r="H559"/>
  <c r="C559" a="1"/>
  <c r="C559" s="1"/>
  <c r="E558"/>
  <c r="I558" s="1"/>
  <c r="D558"/>
  <c r="F558" s="1"/>
  <c r="G558" l="1"/>
  <c r="J558" s="1"/>
  <c r="H560"/>
  <c r="C560" a="1"/>
  <c r="C560" s="1"/>
  <c r="E559"/>
  <c r="I559" s="1"/>
  <c r="D559"/>
  <c r="F559" l="1"/>
  <c r="G559" s="1"/>
  <c r="J559" s="1"/>
  <c r="H561"/>
  <c r="C561" a="1"/>
  <c r="C561" s="1"/>
  <c r="E560"/>
  <c r="I560" s="1"/>
  <c r="D560"/>
  <c r="F560" s="1"/>
  <c r="G560" l="1"/>
  <c r="J560" s="1"/>
  <c r="H562"/>
  <c r="C562" a="1"/>
  <c r="C562" s="1"/>
  <c r="E561"/>
  <c r="I561" s="1"/>
  <c r="D561"/>
  <c r="F561" l="1"/>
  <c r="H563"/>
  <c r="C563" a="1"/>
  <c r="C563" s="1"/>
  <c r="E562"/>
  <c r="I562" s="1"/>
  <c r="D562"/>
  <c r="G561" l="1"/>
  <c r="J561" s="1"/>
  <c r="F562"/>
  <c r="G562" s="1"/>
  <c r="J562" s="1"/>
  <c r="H564"/>
  <c r="C564" a="1"/>
  <c r="C564" s="1"/>
  <c r="E563"/>
  <c r="I563" s="1"/>
  <c r="D563"/>
  <c r="F563" s="1"/>
  <c r="G563" l="1"/>
  <c r="H565"/>
  <c r="C565" a="1"/>
  <c r="C565" s="1"/>
  <c r="E564"/>
  <c r="I564" s="1"/>
  <c r="D564"/>
  <c r="F564" s="1"/>
  <c r="G564" l="1"/>
  <c r="J564" s="1"/>
  <c r="J563"/>
  <c r="H566"/>
  <c r="C566" a="1"/>
  <c r="C566" s="1"/>
  <c r="D565"/>
  <c r="F565" s="1"/>
  <c r="E565"/>
  <c r="I565" s="1"/>
  <c r="G565" l="1"/>
  <c r="J565" s="1"/>
  <c r="H567"/>
  <c r="C567" a="1"/>
  <c r="C567" s="1"/>
  <c r="E566"/>
  <c r="I566" s="1"/>
  <c r="D566"/>
  <c r="F566" s="1"/>
  <c r="G566" l="1"/>
  <c r="J566" s="1"/>
  <c r="H568"/>
  <c r="C568" a="1"/>
  <c r="C568" s="1"/>
  <c r="E567"/>
  <c r="I567" s="1"/>
  <c r="D567"/>
  <c r="F567" l="1"/>
  <c r="H569"/>
  <c r="C569" a="1"/>
  <c r="C569" s="1"/>
  <c r="E568"/>
  <c r="I568" s="1"/>
  <c r="D568"/>
  <c r="F568" l="1"/>
  <c r="G568" s="1"/>
  <c r="J568" s="1"/>
  <c r="G567"/>
  <c r="J567" s="1"/>
  <c r="H570"/>
  <c r="C570" a="1"/>
  <c r="C570" s="1"/>
  <c r="E569"/>
  <c r="I569" s="1"/>
  <c r="D569"/>
  <c r="F569" l="1"/>
  <c r="H571"/>
  <c r="C571" a="1"/>
  <c r="C571" s="1"/>
  <c r="E570"/>
  <c r="D570"/>
  <c r="F570" s="1"/>
  <c r="G570" l="1"/>
  <c r="J570" s="1"/>
  <c r="I570"/>
  <c r="G569"/>
  <c r="J569" s="1"/>
  <c r="H572"/>
  <c r="C572" a="1"/>
  <c r="C572" s="1"/>
  <c r="E571"/>
  <c r="I571" s="1"/>
  <c r="D571"/>
  <c r="F571" s="1"/>
  <c r="G571" l="1"/>
  <c r="J571" s="1"/>
  <c r="H573"/>
  <c r="C573" a="1"/>
  <c r="C573" s="1"/>
  <c r="E572"/>
  <c r="I572" s="1"/>
  <c r="D572"/>
  <c r="F572" l="1"/>
  <c r="H574"/>
  <c r="C574" a="1"/>
  <c r="C574" s="1"/>
  <c r="D573"/>
  <c r="E573"/>
  <c r="I573" s="1"/>
  <c r="G572" l="1"/>
  <c r="J572" s="1"/>
  <c r="F574"/>
  <c r="F573"/>
  <c r="H575"/>
  <c r="C575" a="1"/>
  <c r="C575" s="1"/>
  <c r="E574"/>
  <c r="I574" s="1"/>
  <c r="D574"/>
  <c r="G573" l="1"/>
  <c r="J573" s="1"/>
  <c r="J574"/>
  <c r="G574"/>
  <c r="H576"/>
  <c r="C576" a="1"/>
  <c r="C576" s="1"/>
  <c r="E575"/>
  <c r="I575" s="1"/>
  <c r="D575"/>
  <c r="F575" l="1"/>
  <c r="G575" s="1"/>
  <c r="J575" s="1"/>
  <c r="H577"/>
  <c r="C577" a="1"/>
  <c r="C577" s="1"/>
  <c r="E576"/>
  <c r="I576" s="1"/>
  <c r="D576"/>
  <c r="F576" l="1"/>
  <c r="H578"/>
  <c r="C578" a="1"/>
  <c r="C578" s="1"/>
  <c r="E577"/>
  <c r="I577" s="1"/>
  <c r="D577"/>
  <c r="F577" s="1"/>
  <c r="G577" l="1"/>
  <c r="J577" s="1"/>
  <c r="G576"/>
  <c r="J576" s="1"/>
  <c r="H579"/>
  <c r="C579" a="1"/>
  <c r="C579" s="1"/>
  <c r="E578"/>
  <c r="I578" s="1"/>
  <c r="D578"/>
  <c r="F578" l="1"/>
  <c r="G578" s="1"/>
  <c r="J578" s="1"/>
  <c r="H580"/>
  <c r="C580" a="1"/>
  <c r="C580" s="1"/>
  <c r="E579"/>
  <c r="I579" s="1"/>
  <c r="D579"/>
  <c r="F579" s="1"/>
  <c r="G579" l="1"/>
  <c r="J579" s="1"/>
  <c r="H581"/>
  <c r="C581" a="1"/>
  <c r="C581" s="1"/>
  <c r="E580"/>
  <c r="I580" s="1"/>
  <c r="D580"/>
  <c r="F580" l="1"/>
  <c r="G580" s="1"/>
  <c r="J580" s="1"/>
  <c r="H582"/>
  <c r="C582" a="1"/>
  <c r="C582" s="1"/>
  <c r="E581"/>
  <c r="I581" s="1"/>
  <c r="D581"/>
  <c r="F581" l="1"/>
  <c r="G581" s="1"/>
  <c r="J581" s="1"/>
  <c r="H583"/>
  <c r="C583" a="1"/>
  <c r="C583" s="1"/>
  <c r="E582"/>
  <c r="I582" s="1"/>
  <c r="D582"/>
  <c r="F582" l="1"/>
  <c r="H584"/>
  <c r="C584" a="1"/>
  <c r="C584" s="1"/>
  <c r="E583"/>
  <c r="I583" s="1"/>
  <c r="D583"/>
  <c r="G582" l="1"/>
  <c r="J582" s="1"/>
  <c r="F584"/>
  <c r="F583"/>
  <c r="H585"/>
  <c r="C585" a="1"/>
  <c r="C585" s="1"/>
  <c r="E584"/>
  <c r="I584" s="1"/>
  <c r="D584"/>
  <c r="G584" l="1"/>
  <c r="J584" s="1"/>
  <c r="G583"/>
  <c r="J583" s="1"/>
  <c r="H586"/>
  <c r="C586" a="1"/>
  <c r="C586" s="1"/>
  <c r="E585"/>
  <c r="I585" s="1"/>
  <c r="D585"/>
  <c r="F585" s="1"/>
  <c r="G585" l="1"/>
  <c r="J585" s="1"/>
  <c r="H587"/>
  <c r="C587" a="1"/>
  <c r="C587" s="1"/>
  <c r="E586"/>
  <c r="I586" s="1"/>
  <c r="D586"/>
  <c r="F586" l="1"/>
  <c r="H588"/>
  <c r="C588" a="1"/>
  <c r="C588" s="1"/>
  <c r="E587"/>
  <c r="I587" s="1"/>
  <c r="D587"/>
  <c r="F587" s="1"/>
  <c r="G587" l="1"/>
  <c r="J587" s="1"/>
  <c r="G586"/>
  <c r="J586" s="1"/>
  <c r="H589"/>
  <c r="C589" a="1"/>
  <c r="C589" s="1"/>
  <c r="E588"/>
  <c r="I588" s="1"/>
  <c r="D588"/>
  <c r="F588" l="1"/>
  <c r="G588" s="1"/>
  <c r="J588" s="1"/>
  <c r="H590"/>
  <c r="C590" a="1"/>
  <c r="C590" s="1"/>
  <c r="E589"/>
  <c r="I589" s="1"/>
  <c r="D589"/>
  <c r="F589" s="1"/>
  <c r="G589" l="1"/>
  <c r="J589" s="1"/>
  <c r="H591"/>
  <c r="C591" a="1"/>
  <c r="C591" s="1"/>
  <c r="E590"/>
  <c r="I590" s="1"/>
  <c r="D590"/>
  <c r="F590" l="1"/>
  <c r="G590" s="1"/>
  <c r="J590" s="1"/>
  <c r="H592"/>
  <c r="C592" a="1"/>
  <c r="C592" s="1"/>
  <c r="E591"/>
  <c r="I591" s="1"/>
  <c r="D591"/>
  <c r="F591" l="1"/>
  <c r="H593"/>
  <c r="C593" a="1"/>
  <c r="C593" s="1"/>
  <c r="E592"/>
  <c r="I592" s="1"/>
  <c r="D592"/>
  <c r="F592" l="1"/>
  <c r="G592" s="1"/>
  <c r="J592" s="1"/>
  <c r="F593"/>
  <c r="G591"/>
  <c r="J591" s="1"/>
  <c r="H594"/>
  <c r="C594" a="1"/>
  <c r="C594" s="1"/>
  <c r="E593"/>
  <c r="I593" s="1"/>
  <c r="D593"/>
  <c r="G593" l="1"/>
  <c r="J593" s="1"/>
  <c r="H595"/>
  <c r="C595" a="1"/>
  <c r="C595" s="1"/>
  <c r="E594"/>
  <c r="I594" s="1"/>
  <c r="D594"/>
  <c r="F594" l="1"/>
  <c r="G594" s="1"/>
  <c r="J594" s="1"/>
  <c r="H596"/>
  <c r="C596" a="1"/>
  <c r="C596" s="1"/>
  <c r="E595"/>
  <c r="I595" s="1"/>
  <c r="D595"/>
  <c r="F595" s="1"/>
  <c r="G595" l="1"/>
  <c r="J595" s="1"/>
  <c r="H597"/>
  <c r="C597" a="1"/>
  <c r="C597" s="1"/>
  <c r="E596"/>
  <c r="I596" s="1"/>
  <c r="D596"/>
  <c r="F596" l="1"/>
  <c r="H598"/>
  <c r="C598" a="1"/>
  <c r="C598" s="1"/>
  <c r="D597"/>
  <c r="F597" s="1"/>
  <c r="E597"/>
  <c r="G597" l="1"/>
  <c r="J597" s="1"/>
  <c r="I597"/>
  <c r="G596"/>
  <c r="J596" s="1"/>
  <c r="H599"/>
  <c r="C599" a="1"/>
  <c r="C599" s="1"/>
  <c r="E598"/>
  <c r="I598" s="1"/>
  <c r="D598"/>
  <c r="F598" l="1"/>
  <c r="H600"/>
  <c r="C600" a="1"/>
  <c r="C600" s="1"/>
  <c r="E599"/>
  <c r="I599" s="1"/>
  <c r="D599"/>
  <c r="F599" l="1"/>
  <c r="G599" s="1"/>
  <c r="J599" s="1"/>
  <c r="G598"/>
  <c r="J598" s="1"/>
  <c r="H601"/>
  <c r="C601" a="1"/>
  <c r="C601" s="1"/>
  <c r="E600"/>
  <c r="I600" s="1"/>
  <c r="D600"/>
  <c r="F600" l="1"/>
  <c r="G600" s="1"/>
  <c r="J600" s="1"/>
  <c r="H602"/>
  <c r="C602" a="1"/>
  <c r="C602" s="1"/>
  <c r="E601"/>
  <c r="I601" s="1"/>
  <c r="D601"/>
  <c r="F601" s="1"/>
  <c r="G601" l="1"/>
  <c r="J601" s="1"/>
  <c r="H603"/>
  <c r="C603" a="1"/>
  <c r="C603" s="1"/>
  <c r="E602"/>
  <c r="I602" s="1"/>
  <c r="D602"/>
  <c r="F602" l="1"/>
  <c r="G602" s="1"/>
  <c r="J602" s="1"/>
  <c r="H604"/>
  <c r="C604" a="1"/>
  <c r="C604" s="1"/>
  <c r="E603"/>
  <c r="I603" s="1"/>
  <c r="D603"/>
  <c r="F603" l="1"/>
  <c r="H605"/>
  <c r="C605" a="1"/>
  <c r="C605" s="1"/>
  <c r="E604"/>
  <c r="I604" s="1"/>
  <c r="D604"/>
  <c r="F604" l="1"/>
  <c r="G604" s="1"/>
  <c r="J604" s="1"/>
  <c r="G603"/>
  <c r="J603" s="1"/>
  <c r="H606"/>
  <c r="C606" a="1"/>
  <c r="C606" s="1"/>
  <c r="D605"/>
  <c r="F605" s="1"/>
  <c r="E605"/>
  <c r="I605" s="1"/>
  <c r="G605" l="1"/>
  <c r="J605" s="1"/>
  <c r="H607"/>
  <c r="C607" a="1"/>
  <c r="C607" s="1"/>
  <c r="E606"/>
  <c r="I606" s="1"/>
  <c r="D606"/>
  <c r="F606" s="1"/>
  <c r="G606" l="1"/>
  <c r="J606" s="1"/>
  <c r="H608"/>
  <c r="C608" a="1"/>
  <c r="C608" s="1"/>
  <c r="E607"/>
  <c r="I607" s="1"/>
  <c r="D607"/>
  <c r="F607" l="1"/>
  <c r="H609"/>
  <c r="C609" a="1"/>
  <c r="C609" s="1"/>
  <c r="E608"/>
  <c r="I608" s="1"/>
  <c r="D608"/>
  <c r="F608" l="1"/>
  <c r="G608" s="1"/>
  <c r="J608" s="1"/>
  <c r="G607"/>
  <c r="J607" s="1"/>
  <c r="H610"/>
  <c r="C610" a="1"/>
  <c r="C610" s="1"/>
  <c r="E609"/>
  <c r="I609" s="1"/>
  <c r="D609"/>
  <c r="F609" l="1"/>
  <c r="H611"/>
  <c r="C611" a="1"/>
  <c r="C611" s="1"/>
  <c r="E610"/>
  <c r="I610" s="1"/>
  <c r="D610"/>
  <c r="F610" s="1"/>
  <c r="G609" l="1"/>
  <c r="J609" s="1"/>
  <c r="G610"/>
  <c r="J610" s="1"/>
  <c r="H612"/>
  <c r="C612" a="1"/>
  <c r="C612" s="1"/>
  <c r="E611"/>
  <c r="I611" s="1"/>
  <c r="D611"/>
  <c r="F611" s="1"/>
  <c r="G611" l="1"/>
  <c r="J611" s="1"/>
  <c r="H613"/>
  <c r="C613" a="1"/>
  <c r="C613" s="1"/>
  <c r="E612"/>
  <c r="I612" s="1"/>
  <c r="D612"/>
  <c r="F612" l="1"/>
  <c r="G612" s="1"/>
  <c r="J612" s="1"/>
  <c r="H614"/>
  <c r="C614" a="1"/>
  <c r="C614" s="1"/>
  <c r="E613"/>
  <c r="I613" s="1"/>
  <c r="D613"/>
  <c r="F613" s="1"/>
  <c r="G613" l="1"/>
  <c r="J613" s="1"/>
  <c r="H615"/>
  <c r="C615" a="1"/>
  <c r="C615" s="1"/>
  <c r="E614"/>
  <c r="I614" s="1"/>
  <c r="D614"/>
  <c r="F614" l="1"/>
  <c r="G614" s="1"/>
  <c r="J614" s="1"/>
  <c r="H616"/>
  <c r="C616" a="1"/>
  <c r="C616" s="1"/>
  <c r="E615"/>
  <c r="I615" s="1"/>
  <c r="D615"/>
  <c r="F615" l="1"/>
  <c r="H617"/>
  <c r="C617" a="1"/>
  <c r="C617" s="1"/>
  <c r="E616"/>
  <c r="I616" s="1"/>
  <c r="D616"/>
  <c r="F616" l="1"/>
  <c r="G616" s="1"/>
  <c r="J616" s="1"/>
  <c r="F617"/>
  <c r="G615"/>
  <c r="J615" s="1"/>
  <c r="H618"/>
  <c r="C618" a="1"/>
  <c r="C618" s="1"/>
  <c r="E617"/>
  <c r="I617" s="1"/>
  <c r="D617"/>
  <c r="G617" l="1"/>
  <c r="J617" s="1"/>
  <c r="H619"/>
  <c r="C619" a="1"/>
  <c r="C619" s="1"/>
  <c r="E618"/>
  <c r="I618" s="1"/>
  <c r="D618"/>
  <c r="F618" l="1"/>
  <c r="G618" s="1"/>
  <c r="J618" s="1"/>
  <c r="H620"/>
  <c r="C620" a="1"/>
  <c r="C620" s="1"/>
  <c r="E619"/>
  <c r="I619" s="1"/>
  <c r="D619"/>
  <c r="F619" s="1"/>
  <c r="G619" l="1"/>
  <c r="J619" s="1"/>
  <c r="H621"/>
  <c r="C621" a="1"/>
  <c r="C621" s="1"/>
  <c r="E620"/>
  <c r="I620" s="1"/>
  <c r="D620"/>
  <c r="F620" s="1"/>
  <c r="G620" l="1"/>
  <c r="J620" s="1"/>
  <c r="H622"/>
  <c r="C622" a="1"/>
  <c r="C622" s="1"/>
  <c r="E621"/>
  <c r="I621" s="1"/>
  <c r="D621"/>
  <c r="F621" l="1"/>
  <c r="H623"/>
  <c r="C623" a="1"/>
  <c r="C623" s="1"/>
  <c r="E622"/>
  <c r="I622" s="1"/>
  <c r="D622"/>
  <c r="F622" l="1"/>
  <c r="G622" s="1"/>
  <c r="J622" s="1"/>
  <c r="G621"/>
  <c r="J621" s="1"/>
  <c r="H624"/>
  <c r="C624" a="1"/>
  <c r="C624" s="1"/>
  <c r="E623"/>
  <c r="I623" s="1"/>
  <c r="D623"/>
  <c r="F623" s="1"/>
  <c r="G623" l="1"/>
  <c r="J623" s="1"/>
  <c r="H625"/>
  <c r="C625" a="1"/>
  <c r="C625" s="1"/>
  <c r="E624"/>
  <c r="I624" s="1"/>
  <c r="D624"/>
  <c r="F624" s="1"/>
  <c r="G624" l="1"/>
  <c r="J624" s="1"/>
  <c r="H626"/>
  <c r="C626" a="1"/>
  <c r="C626" s="1"/>
  <c r="E625"/>
  <c r="I625" s="1"/>
  <c r="D625"/>
  <c r="F625" s="1"/>
  <c r="G625" l="1"/>
  <c r="J625" s="1"/>
  <c r="H627"/>
  <c r="C627" a="1"/>
  <c r="C627" s="1"/>
  <c r="E626"/>
  <c r="I626" s="1"/>
  <c r="D626"/>
  <c r="F626" l="1"/>
  <c r="G626" s="1"/>
  <c r="J626" s="1"/>
  <c r="H628"/>
  <c r="C628" a="1"/>
  <c r="C628" s="1"/>
  <c r="E627"/>
  <c r="I627" s="1"/>
  <c r="D627"/>
  <c r="F627" l="1"/>
  <c r="H629"/>
  <c r="C629" a="1"/>
  <c r="C629" s="1"/>
  <c r="E628"/>
  <c r="I628" s="1"/>
  <c r="D628"/>
  <c r="F628" l="1"/>
  <c r="G628" s="1"/>
  <c r="J628" s="1"/>
  <c r="G627"/>
  <c r="J627" s="1"/>
  <c r="H630"/>
  <c r="C630" a="1"/>
  <c r="C630" s="1"/>
  <c r="D629"/>
  <c r="F629" s="1"/>
  <c r="E629"/>
  <c r="I629" s="1"/>
  <c r="G629" l="1"/>
  <c r="J629" s="1"/>
  <c r="H631"/>
  <c r="C631" a="1"/>
  <c r="C631" s="1"/>
  <c r="E630"/>
  <c r="I630" s="1"/>
  <c r="D630"/>
  <c r="F630" l="1"/>
  <c r="G630" s="1"/>
  <c r="J630" s="1"/>
  <c r="H632"/>
  <c r="C632" a="1"/>
  <c r="C632" s="1"/>
  <c r="E631"/>
  <c r="I631" s="1"/>
  <c r="D631"/>
  <c r="F631" l="1"/>
  <c r="H633"/>
  <c r="C633" a="1"/>
  <c r="C633" s="1"/>
  <c r="E632"/>
  <c r="I632" s="1"/>
  <c r="D632"/>
  <c r="F632" l="1"/>
  <c r="G632" s="1"/>
  <c r="J632" s="1"/>
  <c r="G631"/>
  <c r="J631" s="1"/>
  <c r="H634"/>
  <c r="C634" a="1"/>
  <c r="C634" s="1"/>
  <c r="E633"/>
  <c r="I633" s="1"/>
  <c r="D633"/>
  <c r="F633" s="1"/>
  <c r="G633" l="1"/>
  <c r="J633" s="1"/>
  <c r="H635"/>
  <c r="C635" a="1"/>
  <c r="C635" s="1"/>
  <c r="E634"/>
  <c r="I634" s="1"/>
  <c r="D634"/>
  <c r="F634" l="1"/>
  <c r="G634" s="1"/>
  <c r="J634" s="1"/>
  <c r="H636"/>
  <c r="C636" a="1"/>
  <c r="C636" s="1"/>
  <c r="E635"/>
  <c r="I635" s="1"/>
  <c r="D635"/>
  <c r="F635" l="1"/>
  <c r="H637"/>
  <c r="C637" a="1"/>
  <c r="C637" s="1"/>
  <c r="E636"/>
  <c r="I636" s="1"/>
  <c r="D636"/>
  <c r="F636" l="1"/>
  <c r="G636" s="1"/>
  <c r="J636" s="1"/>
  <c r="G635"/>
  <c r="J635" s="1"/>
  <c r="H638"/>
  <c r="C638" a="1"/>
  <c r="C638" s="1"/>
  <c r="D637"/>
  <c r="F637" s="1"/>
  <c r="E637"/>
  <c r="I637" s="1"/>
  <c r="G637" l="1"/>
  <c r="J637" s="1"/>
  <c r="H639"/>
  <c r="C639" a="1"/>
  <c r="C639" s="1"/>
  <c r="E638"/>
  <c r="I638" s="1"/>
  <c r="D638"/>
  <c r="F638" l="1"/>
  <c r="G638" s="1"/>
  <c r="J638" s="1"/>
  <c r="H640"/>
  <c r="C640" a="1"/>
  <c r="C640" s="1"/>
  <c r="E639"/>
  <c r="I639" s="1"/>
  <c r="D639"/>
  <c r="F639" l="1"/>
  <c r="H641"/>
  <c r="C641" a="1"/>
  <c r="C641" s="1"/>
  <c r="E640"/>
  <c r="I640" s="1"/>
  <c r="D640"/>
  <c r="F640" l="1"/>
  <c r="G640" s="1"/>
  <c r="J640" s="1"/>
  <c r="G639"/>
  <c r="J639" s="1"/>
  <c r="C642" a="1"/>
  <c r="C642" s="1"/>
  <c r="H642"/>
  <c r="E641"/>
  <c r="I641" s="1"/>
  <c r="D641"/>
  <c r="F641" s="1"/>
  <c r="G641" l="1"/>
  <c r="J641" s="1"/>
  <c r="H643"/>
  <c r="C643" a="1"/>
  <c r="C643" s="1"/>
  <c r="E642"/>
  <c r="I642" s="1"/>
  <c r="D642"/>
  <c r="F642" l="1"/>
  <c r="H644"/>
  <c r="C644" a="1"/>
  <c r="C644" s="1"/>
  <c r="E643"/>
  <c r="I643" s="1"/>
  <c r="D643"/>
  <c r="G642" l="1"/>
  <c r="J642" s="1"/>
  <c r="F644"/>
  <c r="F643"/>
  <c r="H645"/>
  <c r="C645" a="1"/>
  <c r="C645" s="1"/>
  <c r="E644"/>
  <c r="I644" s="1"/>
  <c r="D644"/>
  <c r="G644" l="1"/>
  <c r="J644" s="1"/>
  <c r="G643"/>
  <c r="J643" s="1"/>
  <c r="H646"/>
  <c r="C646" a="1"/>
  <c r="C646" s="1"/>
  <c r="E645"/>
  <c r="I645" s="1"/>
  <c r="D645"/>
  <c r="F645" s="1"/>
  <c r="G645" l="1"/>
  <c r="J645" s="1"/>
  <c r="H647"/>
  <c r="C647" a="1"/>
  <c r="C647" s="1"/>
  <c r="E646"/>
  <c r="I646" s="1"/>
  <c r="D646"/>
  <c r="F646" s="1"/>
  <c r="G646" l="1"/>
  <c r="J646" s="1"/>
  <c r="H648"/>
  <c r="C648" a="1"/>
  <c r="C648" s="1"/>
  <c r="E647"/>
  <c r="I647" s="1"/>
  <c r="D647"/>
  <c r="F647" s="1"/>
  <c r="G647" l="1"/>
  <c r="J647" s="1"/>
  <c r="H649"/>
  <c r="C649" a="1"/>
  <c r="C649" s="1"/>
  <c r="E648"/>
  <c r="I648" s="1"/>
  <c r="D648"/>
  <c r="F648" s="1"/>
  <c r="G648" l="1"/>
  <c r="J648" s="1"/>
  <c r="C650" a="1"/>
  <c r="C650" s="1"/>
  <c r="H650"/>
  <c r="E649"/>
  <c r="I649" s="1"/>
  <c r="D649"/>
  <c r="F649" s="1"/>
  <c r="G649" l="1"/>
  <c r="J649" s="1"/>
  <c r="H651"/>
  <c r="C651" a="1"/>
  <c r="C651" s="1"/>
  <c r="E650"/>
  <c r="I650" s="1"/>
  <c r="D650"/>
  <c r="F650" l="1"/>
  <c r="H652"/>
  <c r="C652" a="1"/>
  <c r="C652" s="1"/>
  <c r="E651"/>
  <c r="I651" s="1"/>
  <c r="D651"/>
  <c r="F651" l="1"/>
  <c r="G651" s="1"/>
  <c r="J651" s="1"/>
  <c r="G650"/>
  <c r="J650" s="1"/>
  <c r="H653"/>
  <c r="C653" a="1"/>
  <c r="C653" s="1"/>
  <c r="E652"/>
  <c r="I652" s="1"/>
  <c r="D652"/>
  <c r="F652" l="1"/>
  <c r="G652" s="1"/>
  <c r="J652" s="1"/>
  <c r="H654"/>
  <c r="C654" a="1"/>
  <c r="C654" s="1"/>
  <c r="E653"/>
  <c r="I653" s="1"/>
  <c r="D653"/>
  <c r="F653" s="1"/>
  <c r="G653" l="1"/>
  <c r="J653" s="1"/>
  <c r="H655"/>
  <c r="C655" a="1"/>
  <c r="C655" s="1"/>
  <c r="E654"/>
  <c r="I654" s="1"/>
  <c r="D654"/>
  <c r="F654" l="1"/>
  <c r="H656"/>
  <c r="C656" a="1"/>
  <c r="C656" s="1"/>
  <c r="E655"/>
  <c r="I655" s="1"/>
  <c r="D655"/>
  <c r="F655" s="1"/>
  <c r="G655" l="1"/>
  <c r="J655" s="1"/>
  <c r="G654"/>
  <c r="J654" s="1"/>
  <c r="H657"/>
  <c r="C657" a="1"/>
  <c r="C657" s="1"/>
  <c r="E656"/>
  <c r="I656" s="1"/>
  <c r="D656"/>
  <c r="F656" l="1"/>
  <c r="G656" s="1"/>
  <c r="J656" s="1"/>
  <c r="C658" a="1"/>
  <c r="C658" s="1"/>
  <c r="H658"/>
  <c r="E657"/>
  <c r="I657" s="1"/>
  <c r="D657"/>
  <c r="F657" s="1"/>
  <c r="G657" l="1"/>
  <c r="J657" s="1"/>
  <c r="H659"/>
  <c r="C659" a="1"/>
  <c r="C659" s="1"/>
  <c r="E658"/>
  <c r="I658" s="1"/>
  <c r="D658"/>
  <c r="F658" l="1"/>
  <c r="H660"/>
  <c r="C660" a="1"/>
  <c r="C660" s="1"/>
  <c r="E659"/>
  <c r="I659" s="1"/>
  <c r="D659"/>
  <c r="F659" s="1"/>
  <c r="G659" l="1"/>
  <c r="J659" s="1"/>
  <c r="G658"/>
  <c r="J658" s="1"/>
  <c r="H661"/>
  <c r="C661" a="1"/>
  <c r="C661" s="1"/>
  <c r="E660"/>
  <c r="I660" s="1"/>
  <c r="D660"/>
  <c r="F660" l="1"/>
  <c r="G660" s="1"/>
  <c r="J660" s="1"/>
  <c r="H662"/>
  <c r="C662" a="1"/>
  <c r="C662" s="1"/>
  <c r="D661"/>
  <c r="F661" s="1"/>
  <c r="E661"/>
  <c r="I661" s="1"/>
  <c r="G661" l="1"/>
  <c r="J661" s="1"/>
  <c r="H663"/>
  <c r="C663" a="1"/>
  <c r="C663" s="1"/>
  <c r="E662"/>
  <c r="I662" s="1"/>
  <c r="D662"/>
  <c r="F662" l="1"/>
  <c r="H664"/>
  <c r="C664" a="1"/>
  <c r="C664" s="1"/>
  <c r="E663"/>
  <c r="I663" s="1"/>
  <c r="D663"/>
  <c r="G662" l="1"/>
  <c r="J662" s="1"/>
  <c r="F664"/>
  <c r="F663"/>
  <c r="G663" s="1"/>
  <c r="J663" s="1"/>
  <c r="H665"/>
  <c r="C665" a="1"/>
  <c r="C665" s="1"/>
  <c r="E664"/>
  <c r="I664" s="1"/>
  <c r="D664"/>
  <c r="G664" l="1"/>
  <c r="J664" s="1"/>
  <c r="C666" a="1"/>
  <c r="C666" s="1"/>
  <c r="H666"/>
  <c r="E665"/>
  <c r="I665" s="1"/>
  <c r="D665"/>
  <c r="F665" l="1"/>
  <c r="G665" s="1"/>
  <c r="J665" s="1"/>
  <c r="H667"/>
  <c r="C667" a="1"/>
  <c r="C667" s="1"/>
  <c r="E666"/>
  <c r="I666" s="1"/>
  <c r="D666"/>
  <c r="F666" s="1"/>
  <c r="G666" l="1"/>
  <c r="J666" s="1"/>
  <c r="H668"/>
  <c r="C668" a="1"/>
  <c r="C668" s="1"/>
  <c r="E667"/>
  <c r="I667" s="1"/>
  <c r="D667"/>
  <c r="F667" l="1"/>
  <c r="G667" s="1"/>
  <c r="J667" s="1"/>
  <c r="H669"/>
  <c r="C669" a="1"/>
  <c r="C669" s="1"/>
  <c r="E668"/>
  <c r="I668" s="1"/>
  <c r="D668"/>
  <c r="F668" l="1"/>
  <c r="H670"/>
  <c r="C670" a="1"/>
  <c r="C670" s="1"/>
  <c r="D669"/>
  <c r="E669"/>
  <c r="I669" s="1"/>
  <c r="F669" l="1"/>
  <c r="G669" s="1"/>
  <c r="J669" s="1"/>
  <c r="F670"/>
  <c r="G668"/>
  <c r="J668" s="1"/>
  <c r="H671"/>
  <c r="C671" a="1"/>
  <c r="C671" s="1"/>
  <c r="E670"/>
  <c r="I670" s="1"/>
  <c r="D670"/>
  <c r="G670" l="1"/>
  <c r="J670" s="1"/>
  <c r="H672"/>
  <c r="C672" a="1"/>
  <c r="C672" s="1"/>
  <c r="E671"/>
  <c r="I671" s="1"/>
  <c r="D671"/>
  <c r="F671" l="1"/>
  <c r="G671" s="1"/>
  <c r="J671" s="1"/>
  <c r="H673"/>
  <c r="C673" a="1"/>
  <c r="C673" s="1"/>
  <c r="E672"/>
  <c r="I672" s="1"/>
  <c r="D672"/>
  <c r="F672" s="1"/>
  <c r="G672" l="1"/>
  <c r="J672" s="1"/>
  <c r="C674" a="1"/>
  <c r="C674" s="1"/>
  <c r="H674"/>
  <c r="E673"/>
  <c r="I673" s="1"/>
  <c r="D673"/>
  <c r="F673" s="1"/>
  <c r="G673" l="1"/>
  <c r="J673" s="1"/>
  <c r="H675"/>
  <c r="C675" a="1"/>
  <c r="C675" s="1"/>
  <c r="E674"/>
  <c r="I674" s="1"/>
  <c r="D674"/>
  <c r="F674" s="1"/>
  <c r="G674" l="1"/>
  <c r="J674" s="1"/>
  <c r="H676"/>
  <c r="C676" a="1"/>
  <c r="C676" s="1"/>
  <c r="E675"/>
  <c r="I675" s="1"/>
  <c r="D675"/>
  <c r="F675" l="1"/>
  <c r="G675" s="1"/>
  <c r="J675" s="1"/>
  <c r="H677"/>
  <c r="C677" a="1"/>
  <c r="C677" s="1"/>
  <c r="E676"/>
  <c r="I676" s="1"/>
  <c r="D676"/>
  <c r="F676" l="1"/>
  <c r="H678"/>
  <c r="C678" a="1"/>
  <c r="C678" s="1"/>
  <c r="E677"/>
  <c r="I677" s="1"/>
  <c r="D677"/>
  <c r="F677" l="1"/>
  <c r="G677" s="1"/>
  <c r="J677" s="1"/>
  <c r="G676"/>
  <c r="J676" s="1"/>
  <c r="H679"/>
  <c r="C679" a="1"/>
  <c r="C679" s="1"/>
  <c r="E678"/>
  <c r="I678" s="1"/>
  <c r="D678"/>
  <c r="F678" s="1"/>
  <c r="G678" l="1"/>
  <c r="J678" s="1"/>
  <c r="H680"/>
  <c r="C680" a="1"/>
  <c r="C680" s="1"/>
  <c r="E679"/>
  <c r="I679" s="1"/>
  <c r="D679"/>
  <c r="F679" s="1"/>
  <c r="G679" l="1"/>
  <c r="J679" s="1"/>
  <c r="H681"/>
  <c r="C681" a="1"/>
  <c r="C681" s="1"/>
  <c r="E680"/>
  <c r="I680" s="1"/>
  <c r="D680"/>
  <c r="F680" l="1"/>
  <c r="C682" a="1"/>
  <c r="C682" s="1"/>
  <c r="H682"/>
  <c r="E681"/>
  <c r="I681" s="1"/>
  <c r="D681"/>
  <c r="F681" s="1"/>
  <c r="G681" l="1"/>
  <c r="J681" s="1"/>
  <c r="G680"/>
  <c r="J680" s="1"/>
  <c r="H683"/>
  <c r="C683" a="1"/>
  <c r="C683" s="1"/>
  <c r="E682"/>
  <c r="I682" s="1"/>
  <c r="D682"/>
  <c r="F682" l="1"/>
  <c r="H684"/>
  <c r="C684" a="1"/>
  <c r="C684" s="1"/>
  <c r="E683"/>
  <c r="I683" s="1"/>
  <c r="D683"/>
  <c r="G682" l="1"/>
  <c r="J682" s="1"/>
  <c r="F684"/>
  <c r="F683"/>
  <c r="G683" s="1"/>
  <c r="J683" s="1"/>
  <c r="H685"/>
  <c r="C685" a="1"/>
  <c r="C685" s="1"/>
  <c r="E684"/>
  <c r="I684" s="1"/>
  <c r="D684"/>
  <c r="G684" l="1"/>
  <c r="J684" s="1"/>
  <c r="H686"/>
  <c r="C686" a="1"/>
  <c r="C686" s="1"/>
  <c r="E685"/>
  <c r="I685" s="1"/>
  <c r="D685"/>
  <c r="F685" l="1"/>
  <c r="G685" s="1"/>
  <c r="J685" s="1"/>
  <c r="H687"/>
  <c r="C687" a="1"/>
  <c r="C687" s="1"/>
  <c r="E686"/>
  <c r="I686" s="1"/>
  <c r="D686"/>
  <c r="F686" s="1"/>
  <c r="G686" l="1"/>
  <c r="J686" s="1"/>
  <c r="H688"/>
  <c r="C688" a="1"/>
  <c r="C688" s="1"/>
  <c r="E687"/>
  <c r="I687" s="1"/>
  <c r="D687"/>
  <c r="F687" s="1"/>
  <c r="G687" l="1"/>
  <c r="J687" s="1"/>
  <c r="H689"/>
  <c r="C689" a="1"/>
  <c r="C689" s="1"/>
  <c r="E688"/>
  <c r="I688" s="1"/>
  <c r="D688"/>
  <c r="F688" s="1"/>
  <c r="G688" l="1"/>
  <c r="J688" s="1"/>
  <c r="C690" a="1"/>
  <c r="C690" s="1"/>
  <c r="H690"/>
  <c r="E689"/>
  <c r="I689" s="1"/>
  <c r="D689"/>
  <c r="F689" s="1"/>
  <c r="G689" l="1"/>
  <c r="J689" s="1"/>
  <c r="H691"/>
  <c r="C691" a="1"/>
  <c r="C691" s="1"/>
  <c r="E690"/>
  <c r="I690" s="1"/>
  <c r="D690"/>
  <c r="F690" s="1"/>
  <c r="G690" l="1"/>
  <c r="J690" s="1"/>
  <c r="H692"/>
  <c r="C692" a="1"/>
  <c r="C692" s="1"/>
  <c r="E691"/>
  <c r="I691" s="1"/>
  <c r="D691"/>
  <c r="F691" l="1"/>
  <c r="G691" s="1"/>
  <c r="J691" s="1"/>
  <c r="H693"/>
  <c r="C693" a="1"/>
  <c r="C693" s="1"/>
  <c r="E692"/>
  <c r="I692" s="1"/>
  <c r="D692"/>
  <c r="F692" l="1"/>
  <c r="H694"/>
  <c r="C694" a="1"/>
  <c r="C694" s="1"/>
  <c r="D693"/>
  <c r="E693"/>
  <c r="I693" s="1"/>
  <c r="F693" l="1"/>
  <c r="G693" s="1"/>
  <c r="J693" s="1"/>
  <c r="F694"/>
  <c r="G692"/>
  <c r="J692" s="1"/>
  <c r="H695"/>
  <c r="C695" a="1"/>
  <c r="C695" s="1"/>
  <c r="E694"/>
  <c r="I694" s="1"/>
  <c r="D694"/>
  <c r="G694" l="1"/>
  <c r="J694" s="1"/>
  <c r="H696"/>
  <c r="C696" a="1"/>
  <c r="C696" s="1"/>
  <c r="E695"/>
  <c r="I695" s="1"/>
  <c r="D695"/>
  <c r="F695" s="1"/>
  <c r="G695" l="1"/>
  <c r="J695" s="1"/>
  <c r="H697"/>
  <c r="C697" a="1"/>
  <c r="C697" s="1"/>
  <c r="E696"/>
  <c r="I696" s="1"/>
  <c r="D696"/>
  <c r="F696" l="1"/>
  <c r="C698" a="1"/>
  <c r="C698" s="1"/>
  <c r="H698"/>
  <c r="E697"/>
  <c r="I697" s="1"/>
  <c r="D697"/>
  <c r="F697" s="1"/>
  <c r="G697" l="1"/>
  <c r="J697" s="1"/>
  <c r="G696"/>
  <c r="J696" s="1"/>
  <c r="H699"/>
  <c r="C699" a="1"/>
  <c r="C699" s="1"/>
  <c r="E698"/>
  <c r="I698" s="1"/>
  <c r="D698"/>
  <c r="F698" l="1"/>
  <c r="G698" s="1"/>
  <c r="J698" s="1"/>
  <c r="H700"/>
  <c r="C700" a="1"/>
  <c r="C700" s="1"/>
  <c r="E699"/>
  <c r="I699" s="1"/>
  <c r="D699"/>
  <c r="F699" s="1"/>
  <c r="G699" l="1"/>
  <c r="J699" s="1"/>
  <c r="H701"/>
  <c r="C701" a="1"/>
  <c r="C701" s="1"/>
  <c r="E700"/>
  <c r="I700" s="1"/>
  <c r="D700"/>
  <c r="F700" l="1"/>
  <c r="G700" s="1"/>
  <c r="J700" s="1"/>
  <c r="H702"/>
  <c r="C702" a="1"/>
  <c r="C702" s="1"/>
  <c r="D701"/>
  <c r="F701" s="1"/>
  <c r="E701"/>
  <c r="I701" s="1"/>
  <c r="G701" l="1"/>
  <c r="J701" s="1"/>
  <c r="H703"/>
  <c r="C703" a="1"/>
  <c r="C703" s="1"/>
  <c r="E702"/>
  <c r="I702" s="1"/>
  <c r="D702"/>
  <c r="F702" l="1"/>
  <c r="G702" s="1"/>
  <c r="J702" s="1"/>
  <c r="H704"/>
  <c r="C704" a="1"/>
  <c r="C704" s="1"/>
  <c r="E703"/>
  <c r="I703" s="1"/>
  <c r="D703"/>
  <c r="F703" l="1"/>
  <c r="H705"/>
  <c r="C705" a="1"/>
  <c r="C705" s="1"/>
  <c r="E704"/>
  <c r="I704" s="1"/>
  <c r="D704"/>
  <c r="F704" l="1"/>
  <c r="G704" s="1"/>
  <c r="J704" s="1"/>
  <c r="G703"/>
  <c r="J703" s="1"/>
  <c r="C706" a="1"/>
  <c r="C706" s="1"/>
  <c r="H706"/>
  <c r="E705"/>
  <c r="I705" s="1"/>
  <c r="D705"/>
  <c r="F705" s="1"/>
  <c r="G705" l="1"/>
  <c r="J705" s="1"/>
  <c r="H707"/>
  <c r="C707" a="1"/>
  <c r="C707" s="1"/>
  <c r="E706"/>
  <c r="I706" s="1"/>
  <c r="D706"/>
  <c r="F706" l="1"/>
  <c r="G706" s="1"/>
  <c r="J706" s="1"/>
  <c r="H708"/>
  <c r="C708" a="1"/>
  <c r="C708" s="1"/>
  <c r="E707"/>
  <c r="I707" s="1"/>
  <c r="D707"/>
  <c r="F707" l="1"/>
  <c r="H709"/>
  <c r="C709" a="1"/>
  <c r="C709" s="1"/>
  <c r="E708"/>
  <c r="I708" s="1"/>
  <c r="D708"/>
  <c r="G707" l="1"/>
  <c r="J707" s="1"/>
  <c r="F709"/>
  <c r="F708"/>
  <c r="H710"/>
  <c r="C710" a="1"/>
  <c r="C710" s="1"/>
  <c r="E709"/>
  <c r="I709" s="1"/>
  <c r="D709"/>
  <c r="G709" l="1"/>
  <c r="J709" s="1"/>
  <c r="G708"/>
  <c r="J708" s="1"/>
  <c r="H711"/>
  <c r="C711" a="1"/>
  <c r="C711" s="1"/>
  <c r="E710"/>
  <c r="I710" s="1"/>
  <c r="D710"/>
  <c r="F710" l="1"/>
  <c r="G710" s="1"/>
  <c r="J710" s="1"/>
  <c r="H712"/>
  <c r="C712" a="1"/>
  <c r="C712" s="1"/>
  <c r="E711"/>
  <c r="I711" s="1"/>
  <c r="D711"/>
  <c r="F711" l="1"/>
  <c r="H713"/>
  <c r="C713" a="1"/>
  <c r="C713" s="1"/>
  <c r="E712"/>
  <c r="I712" s="1"/>
  <c r="D712"/>
  <c r="F712" l="1"/>
  <c r="G712" s="1"/>
  <c r="J712" s="1"/>
  <c r="G711"/>
  <c r="J711" s="1"/>
  <c r="C714" a="1"/>
  <c r="C714" s="1"/>
  <c r="H714"/>
  <c r="E713"/>
  <c r="I713" s="1"/>
  <c r="D713"/>
  <c r="F713" s="1"/>
  <c r="G713" l="1"/>
  <c r="J713" s="1"/>
  <c r="H715"/>
  <c r="C715" a="1"/>
  <c r="C715" s="1"/>
  <c r="E714"/>
  <c r="I714" s="1"/>
  <c r="D714"/>
  <c r="F714" l="1"/>
  <c r="G714" s="1"/>
  <c r="J714" s="1"/>
  <c r="H716"/>
  <c r="C716" a="1"/>
  <c r="C716" s="1"/>
  <c r="E715"/>
  <c r="I715" s="1"/>
  <c r="D715"/>
  <c r="F715" s="1"/>
  <c r="G715" l="1"/>
  <c r="J715" s="1"/>
  <c r="H717"/>
  <c r="C717" a="1"/>
  <c r="C717" s="1"/>
  <c r="E716"/>
  <c r="I716" s="1"/>
  <c r="D716"/>
  <c r="F716" l="1"/>
  <c r="G716" s="1"/>
  <c r="J716" s="1"/>
  <c r="H718"/>
  <c r="C718" a="1"/>
  <c r="C718" s="1"/>
  <c r="E717"/>
  <c r="I717" s="1"/>
  <c r="D717"/>
  <c r="F717" s="1"/>
  <c r="G717" l="1"/>
  <c r="J717" s="1"/>
  <c r="H719"/>
  <c r="C719" a="1"/>
  <c r="C719" s="1"/>
  <c r="E718"/>
  <c r="I718" s="1"/>
  <c r="D718"/>
  <c r="F718" s="1"/>
  <c r="G718" l="1"/>
  <c r="J718" s="1"/>
  <c r="H720"/>
  <c r="C720" a="1"/>
  <c r="C720" s="1"/>
  <c r="E719"/>
  <c r="I719" s="1"/>
  <c r="D719"/>
  <c r="F719" l="1"/>
  <c r="G719" s="1"/>
  <c r="J719" s="1"/>
  <c r="H721"/>
  <c r="C721" a="1"/>
  <c r="C721" s="1"/>
  <c r="E720"/>
  <c r="I720" s="1"/>
  <c r="D720"/>
  <c r="F720" l="1"/>
  <c r="C722" a="1"/>
  <c r="C722" s="1"/>
  <c r="H722"/>
  <c r="E721"/>
  <c r="I721" s="1"/>
  <c r="D721"/>
  <c r="F721" s="1"/>
  <c r="G721" l="1"/>
  <c r="J721" s="1"/>
  <c r="G720"/>
  <c r="J720" s="1"/>
  <c r="H723"/>
  <c r="C723" a="1"/>
  <c r="C723" s="1"/>
  <c r="E722"/>
  <c r="I722" s="1"/>
  <c r="D722"/>
  <c r="F722" l="1"/>
  <c r="H724"/>
  <c r="C724" a="1"/>
  <c r="C724" s="1"/>
  <c r="E723"/>
  <c r="I723" s="1"/>
  <c r="D723"/>
  <c r="F723" s="1"/>
  <c r="G723" l="1"/>
  <c r="J723" s="1"/>
  <c r="G722"/>
  <c r="J722" s="1"/>
  <c r="E724"/>
  <c r="I724" s="1"/>
  <c r="D724"/>
  <c r="F724" s="1"/>
  <c r="H725"/>
  <c r="C725" a="1"/>
  <c r="C725" s="1"/>
  <c r="G724" l="1"/>
  <c r="J724" s="1"/>
  <c r="H726"/>
  <c r="C726" a="1"/>
  <c r="C726" s="1"/>
  <c r="D725"/>
  <c r="F725" s="1"/>
  <c r="E725"/>
  <c r="G725" l="1"/>
  <c r="J725" s="1"/>
  <c r="I725"/>
  <c r="H727"/>
  <c r="C727" a="1"/>
  <c r="C727" s="1"/>
  <c r="E726"/>
  <c r="I726" s="1"/>
  <c r="D726"/>
  <c r="F726" s="1"/>
  <c r="G726" l="1"/>
  <c r="J726" s="1"/>
  <c r="H728"/>
  <c r="C728" a="1"/>
  <c r="C728" s="1"/>
  <c r="E727"/>
  <c r="I727" s="1"/>
  <c r="D727"/>
  <c r="F727" l="1"/>
  <c r="H729"/>
  <c r="C729" a="1"/>
  <c r="C729" s="1"/>
  <c r="E728"/>
  <c r="I728" s="1"/>
  <c r="D728"/>
  <c r="F728" l="1"/>
  <c r="G728" s="1"/>
  <c r="J728" s="1"/>
  <c r="G727"/>
  <c r="J727" s="1"/>
  <c r="C730" a="1"/>
  <c r="C730" s="1"/>
  <c r="H730"/>
  <c r="E729"/>
  <c r="I729" s="1"/>
  <c r="D729"/>
  <c r="F729" s="1"/>
  <c r="G729" l="1"/>
  <c r="J729" s="1"/>
  <c r="H731"/>
  <c r="C731" a="1"/>
  <c r="C731" s="1"/>
  <c r="E730"/>
  <c r="I730" s="1"/>
  <c r="D730"/>
  <c r="F730" s="1"/>
  <c r="G730" l="1"/>
  <c r="J730" s="1"/>
  <c r="H732"/>
  <c r="C732" a="1"/>
  <c r="C732" s="1"/>
  <c r="E731"/>
  <c r="I731" s="1"/>
  <c r="D731"/>
  <c r="F731" s="1"/>
  <c r="G731" l="1"/>
  <c r="J731" s="1"/>
  <c r="H733"/>
  <c r="C733" a="1"/>
  <c r="C733" s="1"/>
  <c r="E732"/>
  <c r="I732" s="1"/>
  <c r="D732"/>
  <c r="F732" l="1"/>
  <c r="H734"/>
  <c r="C734" a="1"/>
  <c r="C734" s="1"/>
  <c r="D733"/>
  <c r="E733"/>
  <c r="I733" s="1"/>
  <c r="F733" l="1"/>
  <c r="G733" s="1"/>
  <c r="J733" s="1"/>
  <c r="F734"/>
  <c r="G732"/>
  <c r="J732" s="1"/>
  <c r="H735"/>
  <c r="C735" a="1"/>
  <c r="C735" s="1"/>
  <c r="E734"/>
  <c r="I734" s="1"/>
  <c r="D734"/>
  <c r="G734" l="1"/>
  <c r="J734" s="1"/>
  <c r="H736"/>
  <c r="C736" a="1"/>
  <c r="C736" s="1"/>
  <c r="E735"/>
  <c r="I735" s="1"/>
  <c r="D735"/>
  <c r="F735" l="1"/>
  <c r="G735" s="1"/>
  <c r="J735" s="1"/>
  <c r="H737"/>
  <c r="C737" a="1"/>
  <c r="C737" s="1"/>
  <c r="E736"/>
  <c r="I736" s="1"/>
  <c r="D736"/>
  <c r="F736" s="1"/>
  <c r="G736" l="1"/>
  <c r="J736" s="1"/>
  <c r="C738" a="1"/>
  <c r="C738" s="1"/>
  <c r="H738"/>
  <c r="E737"/>
  <c r="I737" s="1"/>
  <c r="D737"/>
  <c r="F737" l="1"/>
  <c r="G737" s="1"/>
  <c r="J737" s="1"/>
  <c r="H739"/>
  <c r="C739" a="1"/>
  <c r="C739" s="1"/>
  <c r="E738"/>
  <c r="I738" s="1"/>
  <c r="D738"/>
  <c r="F738" l="1"/>
  <c r="H740"/>
  <c r="C740" a="1"/>
  <c r="C740" s="1"/>
  <c r="E739"/>
  <c r="I739" s="1"/>
  <c r="D739"/>
  <c r="F739" l="1"/>
  <c r="G739" s="1"/>
  <c r="J739" s="1"/>
  <c r="G738"/>
  <c r="J738" s="1"/>
  <c r="H741"/>
  <c r="C741" a="1"/>
  <c r="C741" s="1"/>
  <c r="E740"/>
  <c r="I740" s="1"/>
  <c r="D740"/>
  <c r="F740" s="1"/>
  <c r="G740" l="1"/>
  <c r="J740" s="1"/>
  <c r="H742"/>
  <c r="C742" a="1"/>
  <c r="C742" s="1"/>
  <c r="E741"/>
  <c r="I741" s="1"/>
  <c r="D741"/>
  <c r="F741" l="1"/>
  <c r="G741" s="1"/>
  <c r="J741" s="1"/>
  <c r="H743"/>
  <c r="C743" a="1"/>
  <c r="C743" s="1"/>
  <c r="E742"/>
  <c r="I742" s="1"/>
  <c r="D742"/>
  <c r="F742" l="1"/>
  <c r="H744"/>
  <c r="C744" a="1"/>
  <c r="C744" s="1"/>
  <c r="E743"/>
  <c r="I743" s="1"/>
  <c r="D743"/>
  <c r="F743" l="1"/>
  <c r="G743" s="1"/>
  <c r="J743" s="1"/>
  <c r="G742"/>
  <c r="J742" s="1"/>
  <c r="H745"/>
  <c r="C745" a="1"/>
  <c r="C745" s="1"/>
  <c r="E744"/>
  <c r="I744" s="1"/>
  <c r="D744"/>
  <c r="F744" s="1"/>
  <c r="G744" l="1"/>
  <c r="J744" s="1"/>
  <c r="C746" a="1"/>
  <c r="C746" s="1"/>
  <c r="H746"/>
  <c r="E745"/>
  <c r="I745" s="1"/>
  <c r="D745"/>
  <c r="F745" s="1"/>
  <c r="G745" l="1"/>
  <c r="J745" s="1"/>
  <c r="H747"/>
  <c r="C747" a="1"/>
  <c r="C747" s="1"/>
  <c r="E746"/>
  <c r="I746" s="1"/>
  <c r="D746"/>
  <c r="F746" s="1"/>
  <c r="G746" l="1"/>
  <c r="J746" s="1"/>
  <c r="H748"/>
  <c r="C748" a="1"/>
  <c r="C748" s="1"/>
  <c r="E747"/>
  <c r="I747" s="1"/>
  <c r="D747"/>
  <c r="F747" s="1"/>
  <c r="G747" l="1"/>
  <c r="J747" s="1"/>
  <c r="H749"/>
  <c r="C749" a="1"/>
  <c r="C749" s="1"/>
  <c r="E748"/>
  <c r="I748" s="1"/>
  <c r="D748"/>
  <c r="F748" l="1"/>
  <c r="H750"/>
  <c r="C750" a="1"/>
  <c r="C750" s="1"/>
  <c r="E749"/>
  <c r="I749" s="1"/>
  <c r="D749"/>
  <c r="F749" l="1"/>
  <c r="G749" s="1"/>
  <c r="J749" s="1"/>
  <c r="F750"/>
  <c r="G748"/>
  <c r="J748" s="1"/>
  <c r="H751"/>
  <c r="C751" a="1"/>
  <c r="C751" s="1"/>
  <c r="E750"/>
  <c r="I750" s="1"/>
  <c r="D750"/>
  <c r="G750" l="1"/>
  <c r="J750" s="1"/>
  <c r="H752"/>
  <c r="C752" a="1"/>
  <c r="C752" s="1"/>
  <c r="E751"/>
  <c r="I751" s="1"/>
  <c r="D751"/>
  <c r="F751" s="1"/>
  <c r="G751" l="1"/>
  <c r="J751" s="1"/>
  <c r="H753"/>
  <c r="C753" a="1"/>
  <c r="C753" s="1"/>
  <c r="E752"/>
  <c r="I752" s="1"/>
  <c r="D752"/>
  <c r="F752" l="1"/>
  <c r="G752" s="1"/>
  <c r="J752" s="1"/>
  <c r="C754" a="1"/>
  <c r="C754" s="1"/>
  <c r="H754"/>
  <c r="E753"/>
  <c r="I753" s="1"/>
  <c r="D753"/>
  <c r="F753" s="1"/>
  <c r="G753" l="1"/>
  <c r="J753" s="1"/>
  <c r="H755"/>
  <c r="C755" a="1"/>
  <c r="C755" s="1"/>
  <c r="E754"/>
  <c r="I754" s="1"/>
  <c r="D754"/>
  <c r="F754" l="1"/>
  <c r="H756"/>
  <c r="C756" a="1"/>
  <c r="C756" s="1"/>
  <c r="E755"/>
  <c r="I755" s="1"/>
  <c r="D755"/>
  <c r="F755" l="1"/>
  <c r="G755" s="1"/>
  <c r="J755" s="1"/>
  <c r="G754"/>
  <c r="J754" s="1"/>
  <c r="H757"/>
  <c r="C757" a="1"/>
  <c r="C757" s="1"/>
  <c r="E756"/>
  <c r="I756" s="1"/>
  <c r="D756"/>
  <c r="F756" l="1"/>
  <c r="H758"/>
  <c r="C758" a="1"/>
  <c r="C758" s="1"/>
  <c r="D757"/>
  <c r="F757" s="1"/>
  <c r="E757"/>
  <c r="I757" s="1"/>
  <c r="G756" l="1"/>
  <c r="J756" s="1"/>
  <c r="G757"/>
  <c r="J757" s="1"/>
  <c r="H759"/>
  <c r="C759" a="1"/>
  <c r="C759" s="1"/>
  <c r="E758"/>
  <c r="I758" s="1"/>
  <c r="D758"/>
  <c r="F758" l="1"/>
  <c r="H760"/>
  <c r="C760" a="1"/>
  <c r="C760" s="1"/>
  <c r="E759"/>
  <c r="I759" s="1"/>
  <c r="D759"/>
  <c r="G758" l="1"/>
  <c r="J758" s="1"/>
  <c r="F760"/>
  <c r="F759"/>
  <c r="G759" s="1"/>
  <c r="J759" s="1"/>
  <c r="H761"/>
  <c r="C761" a="1"/>
  <c r="C761" s="1"/>
  <c r="E760"/>
  <c r="I760" s="1"/>
  <c r="D760"/>
  <c r="G760" l="1"/>
  <c r="J760" s="1"/>
  <c r="C762" a="1"/>
  <c r="C762" s="1"/>
  <c r="H762"/>
  <c r="E761"/>
  <c r="I761" s="1"/>
  <c r="D761"/>
  <c r="F761" s="1"/>
  <c r="G761" l="1"/>
  <c r="J761" s="1"/>
  <c r="H763"/>
  <c r="C763" a="1"/>
  <c r="C763" s="1"/>
  <c r="E762"/>
  <c r="I762" s="1"/>
  <c r="D762"/>
  <c r="F762" l="1"/>
  <c r="H764"/>
  <c r="C764" a="1"/>
  <c r="C764" s="1"/>
  <c r="E763"/>
  <c r="I763" s="1"/>
  <c r="D763"/>
  <c r="F763" l="1"/>
  <c r="G763" s="1"/>
  <c r="J763" s="1"/>
  <c r="F764"/>
  <c r="G762"/>
  <c r="J762" s="1"/>
  <c r="H765"/>
  <c r="C765" a="1"/>
  <c r="C765" s="1"/>
  <c r="E764"/>
  <c r="I764" s="1"/>
  <c r="D764"/>
  <c r="G764" l="1"/>
  <c r="J764" s="1"/>
  <c r="H766"/>
  <c r="C766" a="1"/>
  <c r="C766" s="1"/>
  <c r="D765"/>
  <c r="F765" s="1"/>
  <c r="E765"/>
  <c r="I765" s="1"/>
  <c r="G765" l="1"/>
  <c r="J765" s="1"/>
  <c r="H767"/>
  <c r="C767" a="1"/>
  <c r="C767" s="1"/>
  <c r="E766"/>
  <c r="I766" s="1"/>
  <c r="D766"/>
  <c r="F766" l="1"/>
  <c r="H768"/>
  <c r="C768" a="1"/>
  <c r="C768" s="1"/>
  <c r="E767"/>
  <c r="I767" s="1"/>
  <c r="D767"/>
  <c r="F767" l="1"/>
  <c r="G767" s="1"/>
  <c r="J767" s="1"/>
  <c r="F768"/>
  <c r="G766"/>
  <c r="J766" s="1"/>
  <c r="H769"/>
  <c r="C769" a="1"/>
  <c r="C769" s="1"/>
  <c r="E768"/>
  <c r="I768" s="1"/>
  <c r="D768"/>
  <c r="G768" l="1"/>
  <c r="J768" s="1"/>
  <c r="C770" a="1"/>
  <c r="C770" s="1"/>
  <c r="H770"/>
  <c r="E769"/>
  <c r="I769" s="1"/>
  <c r="D769"/>
  <c r="F769" s="1"/>
  <c r="G769" l="1"/>
  <c r="J769" s="1"/>
  <c r="H771"/>
  <c r="C771" a="1"/>
  <c r="C771" s="1"/>
  <c r="E770"/>
  <c r="I770" s="1"/>
  <c r="D770"/>
  <c r="F770" l="1"/>
  <c r="C772" a="1"/>
  <c r="C772" s="1"/>
  <c r="H772"/>
  <c r="E771"/>
  <c r="I771" s="1"/>
  <c r="D771"/>
  <c r="F771" l="1"/>
  <c r="G771" s="1"/>
  <c r="J771" s="1"/>
  <c r="G770"/>
  <c r="J770" s="1"/>
  <c r="H773"/>
  <c r="C773" a="1"/>
  <c r="C773" s="1"/>
  <c r="E772"/>
  <c r="I772" s="1"/>
  <c r="D772"/>
  <c r="F772" l="1"/>
  <c r="G772" s="1"/>
  <c r="J772" s="1"/>
  <c r="C774" a="1"/>
  <c r="C774" s="1"/>
  <c r="H774"/>
  <c r="E773"/>
  <c r="I773" s="1"/>
  <c r="D773"/>
  <c r="F773" s="1"/>
  <c r="G773" l="1"/>
  <c r="J773" s="1"/>
  <c r="H775"/>
  <c r="C775" a="1"/>
  <c r="C775" s="1"/>
  <c r="E774"/>
  <c r="I774" s="1"/>
  <c r="D774"/>
  <c r="F774" l="1"/>
  <c r="C776" a="1"/>
  <c r="C776" s="1"/>
  <c r="H776"/>
  <c r="E775"/>
  <c r="I775" s="1"/>
  <c r="D775"/>
  <c r="F775" s="1"/>
  <c r="G775" l="1"/>
  <c r="J775" s="1"/>
  <c r="G774"/>
  <c r="J774" s="1"/>
  <c r="H777"/>
  <c r="C777" a="1"/>
  <c r="C777" s="1"/>
  <c r="E776"/>
  <c r="I776" s="1"/>
  <c r="D776"/>
  <c r="F776" l="1"/>
  <c r="C778" a="1"/>
  <c r="C778" s="1"/>
  <c r="H778"/>
  <c r="E777"/>
  <c r="I777" s="1"/>
  <c r="D777"/>
  <c r="F777" s="1"/>
  <c r="G777" l="1"/>
  <c r="J777" s="1"/>
  <c r="G776"/>
  <c r="J776" s="1"/>
  <c r="H779"/>
  <c r="C779" a="1"/>
  <c r="C779" s="1"/>
  <c r="E778"/>
  <c r="I778" s="1"/>
  <c r="D778"/>
  <c r="F778" l="1"/>
  <c r="C780" a="1"/>
  <c r="C780" s="1"/>
  <c r="H780"/>
  <c r="E779"/>
  <c r="I779" s="1"/>
  <c r="D779"/>
  <c r="F779" s="1"/>
  <c r="G779" l="1"/>
  <c r="J779" s="1"/>
  <c r="G778"/>
  <c r="J778" s="1"/>
  <c r="H781"/>
  <c r="C781" a="1"/>
  <c r="C781" s="1"/>
  <c r="E780"/>
  <c r="I780" s="1"/>
  <c r="D780"/>
  <c r="F780" l="1"/>
  <c r="C782" a="1"/>
  <c r="C782" s="1"/>
  <c r="H782"/>
  <c r="E781"/>
  <c r="I781" s="1"/>
  <c r="D781"/>
  <c r="F781" s="1"/>
  <c r="G780" l="1"/>
  <c r="J780" s="1"/>
  <c r="G781"/>
  <c r="J781" s="1"/>
  <c r="H783"/>
  <c r="C783" a="1"/>
  <c r="C783" s="1"/>
  <c r="E782"/>
  <c r="I782" s="1"/>
  <c r="D782"/>
  <c r="F782" l="1"/>
  <c r="C784" a="1"/>
  <c r="C784" s="1"/>
  <c r="H784"/>
  <c r="E783"/>
  <c r="I783" s="1"/>
  <c r="D783"/>
  <c r="F783" s="1"/>
  <c r="G783" l="1"/>
  <c r="J783" s="1"/>
  <c r="G782"/>
  <c r="J782" s="1"/>
  <c r="H785"/>
  <c r="C785" a="1"/>
  <c r="C785" s="1"/>
  <c r="E784"/>
  <c r="I784" s="1"/>
  <c r="D784"/>
  <c r="F784" l="1"/>
  <c r="C786" a="1"/>
  <c r="C786" s="1"/>
  <c r="H786"/>
  <c r="E785"/>
  <c r="I785" s="1"/>
  <c r="D785"/>
  <c r="F785" s="1"/>
  <c r="G784" l="1"/>
  <c r="J784" s="1"/>
  <c r="G785"/>
  <c r="J785" s="1"/>
  <c r="H787"/>
  <c r="C787" a="1"/>
  <c r="C787" s="1"/>
  <c r="E786"/>
  <c r="I786" s="1"/>
  <c r="D786"/>
  <c r="F786" l="1"/>
  <c r="G786" s="1"/>
  <c r="J786" s="1"/>
  <c r="C788" a="1"/>
  <c r="C788" s="1"/>
  <c r="H788"/>
  <c r="E787"/>
  <c r="I787" s="1"/>
  <c r="D787"/>
  <c r="F787" s="1"/>
  <c r="G787" l="1"/>
  <c r="J787" s="1"/>
  <c r="H789"/>
  <c r="C789" a="1"/>
  <c r="C789" s="1"/>
  <c r="E788"/>
  <c r="I788" s="1"/>
  <c r="D788"/>
  <c r="F788" l="1"/>
  <c r="G788" s="1"/>
  <c r="J788" s="1"/>
  <c r="C790" a="1"/>
  <c r="C790" s="1"/>
  <c r="H790"/>
  <c r="D789"/>
  <c r="F789" s="1"/>
  <c r="E789"/>
  <c r="I789" s="1"/>
  <c r="G789" l="1"/>
  <c r="J789" s="1"/>
  <c r="H791"/>
  <c r="C791" a="1"/>
  <c r="C791" s="1"/>
  <c r="E790"/>
  <c r="I790" s="1"/>
  <c r="D790"/>
  <c r="F790" l="1"/>
  <c r="G790" s="1"/>
  <c r="J790" s="1"/>
  <c r="C792" a="1"/>
  <c r="C792" s="1"/>
  <c r="H792"/>
  <c r="E791"/>
  <c r="I791" s="1"/>
  <c r="D791"/>
  <c r="F791" l="1"/>
  <c r="H793"/>
  <c r="C793" a="1"/>
  <c r="C793" s="1"/>
  <c r="E792"/>
  <c r="I792" s="1"/>
  <c r="D792"/>
  <c r="G791" l="1"/>
  <c r="J791" s="1"/>
  <c r="F792"/>
  <c r="C794" a="1"/>
  <c r="C794" s="1"/>
  <c r="H794"/>
  <c r="E793"/>
  <c r="I793" s="1"/>
  <c r="D793"/>
  <c r="F793" s="1"/>
  <c r="G793" l="1"/>
  <c r="J793" s="1"/>
  <c r="G792"/>
  <c r="J792" s="1"/>
  <c r="H795"/>
  <c r="C795" a="1"/>
  <c r="C795" s="1"/>
  <c r="E794"/>
  <c r="I794" s="1"/>
  <c r="D794"/>
  <c r="F794" l="1"/>
  <c r="C796" a="1"/>
  <c r="C796" s="1"/>
  <c r="H796"/>
  <c r="E795"/>
  <c r="I795" s="1"/>
  <c r="D795"/>
  <c r="G794" l="1"/>
  <c r="J794" s="1"/>
  <c r="F795"/>
  <c r="G795" s="1"/>
  <c r="J795" s="1"/>
  <c r="H797"/>
  <c r="C797" a="1"/>
  <c r="C797" s="1"/>
  <c r="E796"/>
  <c r="I796" s="1"/>
  <c r="D796"/>
  <c r="F796" l="1"/>
  <c r="C798" a="1"/>
  <c r="C798" s="1"/>
  <c r="H798"/>
  <c r="D797"/>
  <c r="F797" s="1"/>
  <c r="E797"/>
  <c r="I797" s="1"/>
  <c r="G796" l="1"/>
  <c r="J796" s="1"/>
  <c r="G797"/>
  <c r="J797" s="1"/>
  <c r="H799"/>
  <c r="C799" a="1"/>
  <c r="C799" s="1"/>
  <c r="E798"/>
  <c r="I798" s="1"/>
  <c r="D798"/>
  <c r="F798" l="1"/>
  <c r="C800" a="1"/>
  <c r="C800" s="1"/>
  <c r="H800"/>
  <c r="E799"/>
  <c r="I799" s="1"/>
  <c r="D799"/>
  <c r="G798" l="1"/>
  <c r="J798" s="1"/>
  <c r="F799"/>
  <c r="G799" s="1"/>
  <c r="J799" s="1"/>
  <c r="H801"/>
  <c r="C801" a="1"/>
  <c r="C801" s="1"/>
  <c r="E800"/>
  <c r="I800" s="1"/>
  <c r="D800"/>
  <c r="F800" s="1"/>
  <c r="G800" l="1"/>
  <c r="J800" s="1"/>
  <c r="C802" a="1"/>
  <c r="C802" s="1"/>
  <c r="H802"/>
  <c r="E801"/>
  <c r="I801" s="1"/>
  <c r="D801"/>
  <c r="F801" s="1"/>
  <c r="G801" l="1"/>
  <c r="J801" s="1"/>
  <c r="H803"/>
  <c r="C803" a="1"/>
  <c r="C803" s="1"/>
  <c r="E802"/>
  <c r="I802" s="1"/>
  <c r="D802"/>
  <c r="F802" s="1"/>
  <c r="G802" l="1"/>
  <c r="J802" s="1"/>
  <c r="C804" a="1"/>
  <c r="C804" s="1"/>
  <c r="H804"/>
  <c r="E803"/>
  <c r="I803" s="1"/>
  <c r="D803"/>
  <c r="F803" s="1"/>
  <c r="G803" l="1"/>
  <c r="J803" s="1"/>
  <c r="H805"/>
  <c r="C805" a="1"/>
  <c r="C805" s="1"/>
  <c r="E804"/>
  <c r="I804" s="1"/>
  <c r="D804"/>
  <c r="F804" l="1"/>
  <c r="C806" a="1"/>
  <c r="C806" s="1"/>
  <c r="H806"/>
  <c r="E805"/>
  <c r="I805" s="1"/>
  <c r="D805"/>
  <c r="F805" s="1"/>
  <c r="G805" l="1"/>
  <c r="J805" s="1"/>
  <c r="G804"/>
  <c r="J804" s="1"/>
  <c r="H807"/>
  <c r="C807" a="1"/>
  <c r="C807" s="1"/>
  <c r="E806"/>
  <c r="I806" s="1"/>
  <c r="D806"/>
  <c r="F806" l="1"/>
  <c r="G806" s="1"/>
  <c r="J806" s="1"/>
  <c r="C808" a="1"/>
  <c r="C808" s="1"/>
  <c r="H808"/>
  <c r="E807"/>
  <c r="I807" s="1"/>
  <c r="D807"/>
  <c r="F807" s="1"/>
  <c r="G807" l="1"/>
  <c r="J807" s="1"/>
  <c r="H809"/>
  <c r="C809" a="1"/>
  <c r="C809" s="1"/>
  <c r="E808"/>
  <c r="I808" s="1"/>
  <c r="D808"/>
  <c r="F808" l="1"/>
  <c r="G808" s="1"/>
  <c r="J808" s="1"/>
  <c r="C810" a="1"/>
  <c r="C810" s="1"/>
  <c r="H810"/>
  <c r="E809"/>
  <c r="I809" s="1"/>
  <c r="D809"/>
  <c r="F809" l="1"/>
  <c r="H811"/>
  <c r="C811" a="1"/>
  <c r="C811" s="1"/>
  <c r="E810"/>
  <c r="I810" s="1"/>
  <c r="D810"/>
  <c r="G809" l="1"/>
  <c r="J809" s="1"/>
  <c r="F810"/>
  <c r="C812" a="1"/>
  <c r="C812" s="1"/>
  <c r="H812"/>
  <c r="E811"/>
  <c r="I811" s="1"/>
  <c r="D811"/>
  <c r="F811" s="1"/>
  <c r="G811" l="1"/>
  <c r="J811" s="1"/>
  <c r="F812"/>
  <c r="G810"/>
  <c r="J810" s="1"/>
  <c r="H813"/>
  <c r="C813" a="1"/>
  <c r="C813" s="1"/>
  <c r="E812"/>
  <c r="I812" s="1"/>
  <c r="D812"/>
  <c r="G812" l="1"/>
  <c r="J812" s="1"/>
  <c r="C814" a="1"/>
  <c r="C814" s="1"/>
  <c r="H814"/>
  <c r="E813"/>
  <c r="I813" s="1"/>
  <c r="D813"/>
  <c r="F813" l="1"/>
  <c r="G813" s="1"/>
  <c r="J813" s="1"/>
  <c r="H815"/>
  <c r="C815" a="1"/>
  <c r="C815" s="1"/>
  <c r="E814"/>
  <c r="I814" s="1"/>
  <c r="D814"/>
  <c r="F814" l="1"/>
  <c r="C816" a="1"/>
  <c r="C816" s="1"/>
  <c r="H816"/>
  <c r="E815"/>
  <c r="I815" s="1"/>
  <c r="D815"/>
  <c r="F815" s="1"/>
  <c r="G815" l="1"/>
  <c r="J815" s="1"/>
  <c r="G814"/>
  <c r="J814" s="1"/>
  <c r="H817"/>
  <c r="C817" a="1"/>
  <c r="C817" s="1"/>
  <c r="E816"/>
  <c r="I816" s="1"/>
  <c r="D816"/>
  <c r="F816" l="1"/>
  <c r="C818" a="1"/>
  <c r="C818" s="1"/>
  <c r="H818"/>
  <c r="E817"/>
  <c r="I817" s="1"/>
  <c r="D817"/>
  <c r="G816" l="1"/>
  <c r="J816" s="1"/>
  <c r="F817"/>
  <c r="G817" s="1"/>
  <c r="J817" s="1"/>
  <c r="H819"/>
  <c r="C819" a="1"/>
  <c r="C819" s="1"/>
  <c r="E818"/>
  <c r="I818" s="1"/>
  <c r="D818"/>
  <c r="F818" s="1"/>
  <c r="G818" l="1"/>
  <c r="J818" s="1"/>
  <c r="C820" a="1"/>
  <c r="C820" s="1"/>
  <c r="H820"/>
  <c r="E819"/>
  <c r="I819" s="1"/>
  <c r="D819"/>
  <c r="F819" l="1"/>
  <c r="G819" s="1"/>
  <c r="J819" s="1"/>
  <c r="H821"/>
  <c r="C821" a="1"/>
  <c r="C821" s="1"/>
  <c r="E820"/>
  <c r="I820" s="1"/>
  <c r="D820"/>
  <c r="F820" l="1"/>
  <c r="C822" a="1"/>
  <c r="C822" s="1"/>
  <c r="H822"/>
  <c r="E821"/>
  <c r="I821" s="1"/>
  <c r="D821"/>
  <c r="F821" l="1"/>
  <c r="G821" s="1"/>
  <c r="J821" s="1"/>
  <c r="G820"/>
  <c r="J820" s="1"/>
  <c r="H823"/>
  <c r="C823" a="1"/>
  <c r="C823" s="1"/>
  <c r="E822"/>
  <c r="I822" s="1"/>
  <c r="D822"/>
  <c r="F822" s="1"/>
  <c r="G822" l="1"/>
  <c r="J822" s="1"/>
  <c r="C824" a="1"/>
  <c r="C824" s="1"/>
  <c r="H824"/>
  <c r="E823"/>
  <c r="I823" s="1"/>
  <c r="D823"/>
  <c r="F823" l="1"/>
  <c r="G823" s="1"/>
  <c r="J823" s="1"/>
  <c r="H825"/>
  <c r="C825" a="1"/>
  <c r="C825" s="1"/>
  <c r="D824"/>
  <c r="F824" s="1"/>
  <c r="E824"/>
  <c r="I824" s="1"/>
  <c r="G824" l="1"/>
  <c r="J824" s="1"/>
  <c r="C826" a="1"/>
  <c r="C826" s="1"/>
  <c r="H826"/>
  <c r="E825"/>
  <c r="I825" s="1"/>
  <c r="D825"/>
  <c r="F825" l="1"/>
  <c r="G825" s="1"/>
  <c r="J825" s="1"/>
  <c r="H827"/>
  <c r="C827" a="1"/>
  <c r="C827" s="1"/>
  <c r="E826"/>
  <c r="I826" s="1"/>
  <c r="D826"/>
  <c r="F826" s="1"/>
  <c r="G826" l="1"/>
  <c r="J826" s="1"/>
  <c r="C828" a="1"/>
  <c r="C828" s="1"/>
  <c r="H828"/>
  <c r="E827"/>
  <c r="I827" s="1"/>
  <c r="D827"/>
  <c r="F827" l="1"/>
  <c r="H829"/>
  <c r="C829" a="1"/>
  <c r="C829" s="1"/>
  <c r="E828"/>
  <c r="I828" s="1"/>
  <c r="D828"/>
  <c r="F828" l="1"/>
  <c r="G828" s="1"/>
  <c r="J828" s="1"/>
  <c r="G827"/>
  <c r="J827" s="1"/>
  <c r="C830" a="1"/>
  <c r="C830" s="1"/>
  <c r="H830"/>
  <c r="E829"/>
  <c r="I829" s="1"/>
  <c r="D829"/>
  <c r="F829" l="1"/>
  <c r="G829" s="1"/>
  <c r="J829" s="1"/>
  <c r="H831"/>
  <c r="C831" a="1"/>
  <c r="C831" s="1"/>
  <c r="E830"/>
  <c r="I830" s="1"/>
  <c r="D830"/>
  <c r="F830" s="1"/>
  <c r="G830" l="1"/>
  <c r="J830" s="1"/>
  <c r="C832" a="1"/>
  <c r="C832" s="1"/>
  <c r="H832"/>
  <c r="E831"/>
  <c r="I831" s="1"/>
  <c r="D831"/>
  <c r="F831" l="1"/>
  <c r="G831" s="1"/>
  <c r="J831" s="1"/>
  <c r="H833"/>
  <c r="C833" a="1"/>
  <c r="C833" s="1"/>
  <c r="E832"/>
  <c r="I832" s="1"/>
  <c r="D832"/>
  <c r="F832" l="1"/>
  <c r="C834" a="1"/>
  <c r="C834" s="1"/>
  <c r="H834"/>
  <c r="E833"/>
  <c r="I833" s="1"/>
  <c r="D833"/>
  <c r="F833" l="1"/>
  <c r="G833" s="1"/>
  <c r="J833" s="1"/>
  <c r="G832"/>
  <c r="J832" s="1"/>
  <c r="H835"/>
  <c r="C835" a="1"/>
  <c r="C835" s="1"/>
  <c r="E834"/>
  <c r="I834" s="1"/>
  <c r="D834"/>
  <c r="F834" s="1"/>
  <c r="G834" l="1"/>
  <c r="J834" s="1"/>
  <c r="C836" a="1"/>
  <c r="C836" s="1"/>
  <c r="H836"/>
  <c r="E835"/>
  <c r="I835" s="1"/>
  <c r="D835"/>
  <c r="F835" l="1"/>
  <c r="G835" s="1"/>
  <c r="J835" s="1"/>
  <c r="H837"/>
  <c r="C837" a="1"/>
  <c r="C837" s="1"/>
  <c r="E836"/>
  <c r="I836" s="1"/>
  <c r="D836"/>
  <c r="F836" s="1"/>
  <c r="G836" l="1"/>
  <c r="J836" s="1"/>
  <c r="C838" a="1"/>
  <c r="C838" s="1"/>
  <c r="H838"/>
  <c r="E837"/>
  <c r="I837" s="1"/>
  <c r="D837"/>
  <c r="F837" l="1"/>
  <c r="G837" s="1"/>
  <c r="J837" s="1"/>
  <c r="H839"/>
  <c r="C839" a="1"/>
  <c r="C839" s="1"/>
  <c r="E838"/>
  <c r="I838" s="1"/>
  <c r="D838"/>
  <c r="F838" l="1"/>
  <c r="C840" a="1"/>
  <c r="C840" s="1"/>
  <c r="H840"/>
  <c r="E839"/>
  <c r="I839" s="1"/>
  <c r="D839"/>
  <c r="F839" l="1"/>
  <c r="G839" s="1"/>
  <c r="J839" s="1"/>
  <c r="G838"/>
  <c r="J838" s="1"/>
  <c r="H841"/>
  <c r="C841" a="1"/>
  <c r="C841" s="1"/>
  <c r="D840"/>
  <c r="E840"/>
  <c r="I840" s="1"/>
  <c r="F840" l="1"/>
  <c r="G840" s="1"/>
  <c r="J840" s="1"/>
  <c r="C842" a="1"/>
  <c r="C842" s="1"/>
  <c r="H842"/>
  <c r="E841"/>
  <c r="I841" s="1"/>
  <c r="D841"/>
  <c r="F841" s="1"/>
  <c r="G841" l="1"/>
  <c r="J841" s="1"/>
  <c r="H843"/>
  <c r="C843" a="1"/>
  <c r="C843" s="1"/>
  <c r="E842"/>
  <c r="I842" s="1"/>
  <c r="D842"/>
  <c r="F842" l="1"/>
  <c r="C844" a="1"/>
  <c r="C844" s="1"/>
  <c r="H844"/>
  <c r="E843"/>
  <c r="I843" s="1"/>
  <c r="D843"/>
  <c r="G842" l="1"/>
  <c r="J842" s="1"/>
  <c r="F843"/>
  <c r="G843" s="1"/>
  <c r="J843" s="1"/>
  <c r="H845"/>
  <c r="C845" a="1"/>
  <c r="C845" s="1"/>
  <c r="E844"/>
  <c r="I844" s="1"/>
  <c r="D844"/>
  <c r="F844" l="1"/>
  <c r="C846" a="1"/>
  <c r="C846" s="1"/>
  <c r="H846"/>
  <c r="E845"/>
  <c r="I845" s="1"/>
  <c r="D845"/>
  <c r="F845" s="1"/>
  <c r="G845" l="1"/>
  <c r="J845" s="1"/>
  <c r="G844"/>
  <c r="J844" s="1"/>
  <c r="H847"/>
  <c r="C847" a="1"/>
  <c r="C847" s="1"/>
  <c r="E846"/>
  <c r="I846" s="1"/>
  <c r="D846"/>
  <c r="F846" s="1"/>
  <c r="G846" l="1"/>
  <c r="J846" s="1"/>
  <c r="C848" a="1"/>
  <c r="C848" s="1"/>
  <c r="H848"/>
  <c r="E847"/>
  <c r="I847" s="1"/>
  <c r="D847"/>
  <c r="F847" s="1"/>
  <c r="G847" l="1"/>
  <c r="J847" s="1"/>
  <c r="H849"/>
  <c r="C849" a="1"/>
  <c r="C849" s="1"/>
  <c r="E848"/>
  <c r="I848" s="1"/>
  <c r="D848"/>
  <c r="F848" l="1"/>
  <c r="G848" s="1"/>
  <c r="J848" s="1"/>
  <c r="C850" a="1"/>
  <c r="C850" s="1"/>
  <c r="H850"/>
  <c r="E849"/>
  <c r="I849" s="1"/>
  <c r="D849"/>
  <c r="F849" l="1"/>
  <c r="H851"/>
  <c r="C851" a="1"/>
  <c r="C851" s="1"/>
  <c r="E850"/>
  <c r="I850" s="1"/>
  <c r="D850"/>
  <c r="G849" l="1"/>
  <c r="J849" s="1"/>
  <c r="F850"/>
  <c r="C852" a="1"/>
  <c r="C852" s="1"/>
  <c r="H852"/>
  <c r="E851"/>
  <c r="I851" s="1"/>
  <c r="D851"/>
  <c r="F851" s="1"/>
  <c r="G851" l="1"/>
  <c r="J851" s="1"/>
  <c r="F852"/>
  <c r="G850"/>
  <c r="J850" s="1"/>
  <c r="H853"/>
  <c r="C853" a="1"/>
  <c r="C853" s="1"/>
  <c r="E852"/>
  <c r="I852" s="1"/>
  <c r="D852"/>
  <c r="G852" l="1"/>
  <c r="J852" s="1"/>
  <c r="C854" a="1"/>
  <c r="C854" s="1"/>
  <c r="H854"/>
  <c r="E853"/>
  <c r="I853" s="1"/>
  <c r="D853"/>
  <c r="F853" s="1"/>
  <c r="G853" l="1"/>
  <c r="J853" s="1"/>
  <c r="H855"/>
  <c r="C855" a="1"/>
  <c r="C855" s="1"/>
  <c r="E854"/>
  <c r="I854" s="1"/>
  <c r="D854"/>
  <c r="F854" l="1"/>
  <c r="G854" s="1"/>
  <c r="J854" s="1"/>
  <c r="C856" a="1"/>
  <c r="C856" s="1"/>
  <c r="H856"/>
  <c r="E855"/>
  <c r="I855" s="1"/>
  <c r="D855"/>
  <c r="F855" l="1"/>
  <c r="H857"/>
  <c r="C857" a="1"/>
  <c r="C857" s="1"/>
  <c r="E856"/>
  <c r="I856" s="1"/>
  <c r="D856"/>
  <c r="F856" l="1"/>
  <c r="G856" s="1"/>
  <c r="J856" s="1"/>
  <c r="G855"/>
  <c r="J855" s="1"/>
  <c r="C858" a="1"/>
  <c r="C858" s="1"/>
  <c r="H858"/>
  <c r="E857"/>
  <c r="I857" s="1"/>
  <c r="D857"/>
  <c r="F857" s="1"/>
  <c r="G857" l="1"/>
  <c r="J857" s="1"/>
  <c r="H859"/>
  <c r="C859" a="1"/>
  <c r="C859" s="1"/>
  <c r="E858"/>
  <c r="I858" s="1"/>
  <c r="D858"/>
  <c r="F858" s="1"/>
  <c r="G858" l="1"/>
  <c r="J858" s="1"/>
  <c r="C860" a="1"/>
  <c r="C860" s="1"/>
  <c r="H860"/>
  <c r="E859"/>
  <c r="I859" s="1"/>
  <c r="D859"/>
  <c r="F859" l="1"/>
  <c r="G859" s="1"/>
  <c r="J859" s="1"/>
  <c r="H861"/>
  <c r="C861" a="1"/>
  <c r="C861" s="1"/>
  <c r="E860"/>
  <c r="I860" s="1"/>
  <c r="D860"/>
  <c r="F860" s="1"/>
  <c r="G860" l="1"/>
  <c r="J860" s="1"/>
  <c r="C862" a="1"/>
  <c r="C862" s="1"/>
  <c r="H862"/>
  <c r="E861"/>
  <c r="I861" s="1"/>
  <c r="D861"/>
  <c r="F861" l="1"/>
  <c r="G861" s="1"/>
  <c r="J861" s="1"/>
  <c r="H863"/>
  <c r="C863" a="1"/>
  <c r="C863" s="1"/>
  <c r="E862"/>
  <c r="I862" s="1"/>
  <c r="D862"/>
  <c r="F862" l="1"/>
  <c r="C864" a="1"/>
  <c r="C864" s="1"/>
  <c r="H864"/>
  <c r="E863"/>
  <c r="I863" s="1"/>
  <c r="D863"/>
  <c r="F863" l="1"/>
  <c r="G863" s="1"/>
  <c r="J863" s="1"/>
  <c r="G862"/>
  <c r="J862" s="1"/>
  <c r="H865"/>
  <c r="C865" a="1"/>
  <c r="C865" s="1"/>
  <c r="E864"/>
  <c r="I864" s="1"/>
  <c r="D864"/>
  <c r="F864" s="1"/>
  <c r="G864" l="1"/>
  <c r="J864" s="1"/>
  <c r="C866" a="1"/>
  <c r="C866" s="1"/>
  <c r="H866"/>
  <c r="E865"/>
  <c r="I865" s="1"/>
  <c r="D865"/>
  <c r="F865" l="1"/>
  <c r="G865" s="1"/>
  <c r="J865" s="1"/>
  <c r="H867"/>
  <c r="C867" a="1"/>
  <c r="C867" s="1"/>
  <c r="E866"/>
  <c r="I866" s="1"/>
  <c r="D866"/>
  <c r="F866" l="1"/>
  <c r="C868" a="1"/>
  <c r="C868" s="1"/>
  <c r="H868"/>
  <c r="E867"/>
  <c r="I867" s="1"/>
  <c r="D867"/>
  <c r="F867" l="1"/>
  <c r="G867" s="1"/>
  <c r="J867" s="1"/>
  <c r="F868"/>
  <c r="G866"/>
  <c r="J866" s="1"/>
  <c r="H869"/>
  <c r="C869" a="1"/>
  <c r="C869" s="1"/>
  <c r="E868"/>
  <c r="I868" s="1"/>
  <c r="D868"/>
  <c r="G868" l="1"/>
  <c r="J868" s="1"/>
  <c r="C870" a="1"/>
  <c r="C870" s="1"/>
  <c r="H870"/>
  <c r="E869"/>
  <c r="I869" s="1"/>
  <c r="D869"/>
  <c r="F869" l="1"/>
  <c r="G869" s="1"/>
  <c r="J869" s="1"/>
  <c r="H871"/>
  <c r="C871" a="1"/>
  <c r="C871" s="1"/>
  <c r="E870"/>
  <c r="I870" s="1"/>
  <c r="D870"/>
  <c r="F870" l="1"/>
  <c r="C872" a="1"/>
  <c r="C872" s="1"/>
  <c r="H872"/>
  <c r="E871"/>
  <c r="I871" s="1"/>
  <c r="D871"/>
  <c r="F871" l="1"/>
  <c r="G871" s="1"/>
  <c r="J871" s="1"/>
  <c r="F872"/>
  <c r="G870"/>
  <c r="J870" s="1"/>
  <c r="H873"/>
  <c r="C873" a="1"/>
  <c r="C873" s="1"/>
  <c r="E872"/>
  <c r="I872" s="1"/>
  <c r="D872"/>
  <c r="G872" l="1"/>
  <c r="J872" s="1"/>
  <c r="C874" a="1"/>
  <c r="C874" s="1"/>
  <c r="H874"/>
  <c r="E873"/>
  <c r="I873" s="1"/>
  <c r="D873"/>
  <c r="F873" l="1"/>
  <c r="G873" s="1"/>
  <c r="J873" s="1"/>
  <c r="H875"/>
  <c r="C875" a="1"/>
  <c r="C875" s="1"/>
  <c r="E874"/>
  <c r="I874" s="1"/>
  <c r="D874"/>
  <c r="F874" l="1"/>
  <c r="C876" a="1"/>
  <c r="C876" s="1"/>
  <c r="H876"/>
  <c r="E875"/>
  <c r="I875" s="1"/>
  <c r="D875"/>
  <c r="F875" l="1"/>
  <c r="G875" s="1"/>
  <c r="J875" s="1"/>
  <c r="F876"/>
  <c r="G874"/>
  <c r="J874" s="1"/>
  <c r="H877"/>
  <c r="C877" a="1"/>
  <c r="C877" s="1"/>
  <c r="E876"/>
  <c r="I876" s="1"/>
  <c r="D876"/>
  <c r="G876" l="1"/>
  <c r="J876" s="1"/>
  <c r="C878" a="1"/>
  <c r="C878" s="1"/>
  <c r="H878"/>
  <c r="E877"/>
  <c r="I877" s="1"/>
  <c r="D877"/>
  <c r="F877" l="1"/>
  <c r="G877" s="1"/>
  <c r="J877" s="1"/>
  <c r="H879"/>
  <c r="C879" a="1"/>
  <c r="C879" s="1"/>
  <c r="E878"/>
  <c r="I878" s="1"/>
  <c r="D878"/>
  <c r="F878" s="1"/>
  <c r="G878" l="1"/>
  <c r="J878" s="1"/>
  <c r="C880" a="1"/>
  <c r="C880" s="1"/>
  <c r="H880"/>
  <c r="E879"/>
  <c r="I879" s="1"/>
  <c r="D879"/>
  <c r="F879" l="1"/>
  <c r="G879" s="1"/>
  <c r="J879" s="1"/>
  <c r="H881"/>
  <c r="C881" a="1"/>
  <c r="C881" s="1"/>
  <c r="E880"/>
  <c r="I880" s="1"/>
  <c r="D880"/>
  <c r="F880" l="1"/>
  <c r="C882" a="1"/>
  <c r="C882" s="1"/>
  <c r="H882"/>
  <c r="E881"/>
  <c r="I881" s="1"/>
  <c r="D881"/>
  <c r="F881" l="1"/>
  <c r="G881" s="1"/>
  <c r="J881" s="1"/>
  <c r="G880"/>
  <c r="J880" s="1"/>
  <c r="H883"/>
  <c r="C883" a="1"/>
  <c r="C883" s="1"/>
  <c r="E882"/>
  <c r="I882" s="1"/>
  <c r="D882"/>
  <c r="F882" s="1"/>
  <c r="G882" l="1"/>
  <c r="J882" s="1"/>
  <c r="C884" a="1"/>
  <c r="C884" s="1"/>
  <c r="H884"/>
  <c r="E883"/>
  <c r="I883" s="1"/>
  <c r="D883"/>
  <c r="F883" l="1"/>
  <c r="G883" s="1"/>
  <c r="J883" s="1"/>
  <c r="H885"/>
  <c r="C885" a="1"/>
  <c r="C885" s="1"/>
  <c r="E884"/>
  <c r="I884" s="1"/>
  <c r="D884"/>
  <c r="F884" s="1"/>
  <c r="G884" l="1"/>
  <c r="J884" s="1"/>
  <c r="C886" a="1"/>
  <c r="C886" s="1"/>
  <c r="H886"/>
  <c r="E885"/>
  <c r="I885" s="1"/>
  <c r="D885"/>
  <c r="F885" l="1"/>
  <c r="H887"/>
  <c r="C887" a="1"/>
  <c r="C887" s="1"/>
  <c r="E886"/>
  <c r="I886" s="1"/>
  <c r="D886"/>
  <c r="F886" l="1"/>
  <c r="G886" s="1"/>
  <c r="J886" s="1"/>
  <c r="G885"/>
  <c r="J885" s="1"/>
  <c r="C888" a="1"/>
  <c r="C888" s="1"/>
  <c r="H888"/>
  <c r="E887"/>
  <c r="I887" s="1"/>
  <c r="D887"/>
  <c r="F887" l="1"/>
  <c r="G887" s="1"/>
  <c r="J887" s="1"/>
  <c r="H889"/>
  <c r="C889" a="1"/>
  <c r="C889" s="1"/>
  <c r="E888"/>
  <c r="I888" s="1"/>
  <c r="D888"/>
  <c r="F888" s="1"/>
  <c r="G888" l="1"/>
  <c r="J888" s="1"/>
  <c r="C890" a="1"/>
  <c r="C890" s="1"/>
  <c r="H890"/>
  <c r="E889"/>
  <c r="I889" s="1"/>
  <c r="D889"/>
  <c r="F889" l="1"/>
  <c r="G889" s="1"/>
  <c r="J889" s="1"/>
  <c r="H891"/>
  <c r="C891" a="1"/>
  <c r="C891" s="1"/>
  <c r="E890"/>
  <c r="I890" s="1"/>
  <c r="D890"/>
  <c r="F890" l="1"/>
  <c r="C892" a="1"/>
  <c r="C892" s="1"/>
  <c r="H892"/>
  <c r="E891"/>
  <c r="I891" s="1"/>
  <c r="D891"/>
  <c r="F891" l="1"/>
  <c r="G891" s="1"/>
  <c r="J891" s="1"/>
  <c r="F892"/>
  <c r="G890"/>
  <c r="J890" s="1"/>
  <c r="H893"/>
  <c r="C893" a="1"/>
  <c r="C893" s="1"/>
  <c r="E892"/>
  <c r="I892" s="1"/>
  <c r="D892"/>
  <c r="G892" l="1"/>
  <c r="J892" s="1"/>
  <c r="C894" a="1"/>
  <c r="C894" s="1"/>
  <c r="H894"/>
  <c r="E893"/>
  <c r="I893" s="1"/>
  <c r="D893"/>
  <c r="F893" l="1"/>
  <c r="G893" s="1"/>
  <c r="J893" s="1"/>
  <c r="H895"/>
  <c r="C895" a="1"/>
  <c r="C895" s="1"/>
  <c r="E894"/>
  <c r="I894" s="1"/>
  <c r="D894"/>
  <c r="F894" l="1"/>
  <c r="C896" a="1"/>
  <c r="C896" s="1"/>
  <c r="H896"/>
  <c r="E895"/>
  <c r="I895" s="1"/>
  <c r="D895"/>
  <c r="F895" l="1"/>
  <c r="G895" s="1"/>
  <c r="J895" s="1"/>
  <c r="F896"/>
  <c r="G894"/>
  <c r="J894" s="1"/>
  <c r="H897"/>
  <c r="C897" a="1"/>
  <c r="C897" s="1"/>
  <c r="E896"/>
  <c r="I896" s="1"/>
  <c r="D896"/>
  <c r="G896" l="1"/>
  <c r="J896" s="1"/>
  <c r="C898" a="1"/>
  <c r="C898" s="1"/>
  <c r="H898"/>
  <c r="D897"/>
  <c r="E897"/>
  <c r="I897" s="1"/>
  <c r="F897" l="1"/>
  <c r="G897" s="1"/>
  <c r="J897" s="1"/>
  <c r="H899"/>
  <c r="C899" a="1"/>
  <c r="C899" s="1"/>
  <c r="E898"/>
  <c r="I898" s="1"/>
  <c r="D898"/>
  <c r="F898" s="1"/>
  <c r="G898" l="1"/>
  <c r="J898" s="1"/>
  <c r="C900" a="1"/>
  <c r="C900" s="1"/>
  <c r="H900"/>
  <c r="E899"/>
  <c r="I899" s="1"/>
  <c r="D899"/>
  <c r="F899" l="1"/>
  <c r="G899" s="1"/>
  <c r="J899" s="1"/>
  <c r="H901"/>
  <c r="C901" a="1"/>
  <c r="C901" s="1"/>
  <c r="E900"/>
  <c r="I900" s="1"/>
  <c r="D900"/>
  <c r="F900" l="1"/>
  <c r="C902" a="1"/>
  <c r="C902" s="1"/>
  <c r="H902"/>
  <c r="E901"/>
  <c r="I901" s="1"/>
  <c r="D901"/>
  <c r="F901" l="1"/>
  <c r="G901" s="1"/>
  <c r="J901" s="1"/>
  <c r="G900"/>
  <c r="J900" s="1"/>
  <c r="H903"/>
  <c r="C903" a="1"/>
  <c r="C903" s="1"/>
  <c r="E902"/>
  <c r="I902" s="1"/>
  <c r="D902"/>
  <c r="F902" s="1"/>
  <c r="G902" l="1"/>
  <c r="J902" s="1"/>
  <c r="C904" a="1"/>
  <c r="C904" s="1"/>
  <c r="H904"/>
  <c r="E903"/>
  <c r="I903" s="1"/>
  <c r="D903"/>
  <c r="F903" s="1"/>
  <c r="G903" l="1"/>
  <c r="J903" s="1"/>
  <c r="H905"/>
  <c r="C905" a="1"/>
  <c r="C905" s="1"/>
  <c r="E904"/>
  <c r="I904" s="1"/>
  <c r="D904"/>
  <c r="F904" l="1"/>
  <c r="G904" s="1"/>
  <c r="J904" s="1"/>
  <c r="C906" a="1"/>
  <c r="C906" s="1"/>
  <c r="H906"/>
  <c r="E905"/>
  <c r="I905" s="1"/>
  <c r="D905"/>
  <c r="F905" l="1"/>
  <c r="H907"/>
  <c r="C907" a="1"/>
  <c r="C907" s="1"/>
  <c r="E906"/>
  <c r="I906" s="1"/>
  <c r="D906"/>
  <c r="F906" l="1"/>
  <c r="G906" s="1"/>
  <c r="J906" s="1"/>
  <c r="G905"/>
  <c r="J905" s="1"/>
  <c r="C908" a="1"/>
  <c r="C908" s="1"/>
  <c r="H908"/>
  <c r="E907"/>
  <c r="I907" s="1"/>
  <c r="D907"/>
  <c r="F907" s="1"/>
  <c r="G907" l="1"/>
  <c r="J907" s="1"/>
  <c r="H909"/>
  <c r="C909" a="1"/>
  <c r="C909" s="1"/>
  <c r="E908"/>
  <c r="I908" s="1"/>
  <c r="D908"/>
  <c r="F908" s="1"/>
  <c r="G908" l="1"/>
  <c r="J908" s="1"/>
  <c r="H910"/>
  <c r="C910" a="1"/>
  <c r="C910" s="1"/>
  <c r="E909"/>
  <c r="I909" s="1"/>
  <c r="D909"/>
  <c r="F909" s="1"/>
  <c r="G909" l="1"/>
  <c r="J909" s="1"/>
  <c r="H911"/>
  <c r="C911" a="1"/>
  <c r="C911" s="1"/>
  <c r="E910"/>
  <c r="I910" s="1"/>
  <c r="D910"/>
  <c r="F910" s="1"/>
  <c r="G910" l="1"/>
  <c r="J910" s="1"/>
  <c r="H912"/>
  <c r="C912" a="1"/>
  <c r="C912" s="1"/>
  <c r="E911"/>
  <c r="I911" s="1"/>
  <c r="D911"/>
  <c r="F911" s="1"/>
  <c r="G911" l="1"/>
  <c r="J911" s="1"/>
  <c r="H913"/>
  <c r="C913" a="1"/>
  <c r="C913" s="1"/>
  <c r="E912"/>
  <c r="I912" s="1"/>
  <c r="D912"/>
  <c r="F912" s="1"/>
  <c r="G912" l="1"/>
  <c r="J912" s="1"/>
  <c r="H914"/>
  <c r="C914" a="1"/>
  <c r="C914" s="1"/>
  <c r="E913"/>
  <c r="I913" s="1"/>
  <c r="D913"/>
  <c r="F913" l="1"/>
  <c r="H915"/>
  <c r="C915" a="1"/>
  <c r="C915" s="1"/>
  <c r="E914"/>
  <c r="I914" s="1"/>
  <c r="D914"/>
  <c r="F914" s="1"/>
  <c r="G914" l="1"/>
  <c r="J914" s="1"/>
  <c r="G913"/>
  <c r="J913" s="1"/>
  <c r="H916"/>
  <c r="C916" a="1"/>
  <c r="C916" s="1"/>
  <c r="E915"/>
  <c r="I915" s="1"/>
  <c r="D915"/>
  <c r="F915" l="1"/>
  <c r="G915" s="1"/>
  <c r="J915" s="1"/>
  <c r="H917"/>
  <c r="C917" a="1"/>
  <c r="C917" s="1"/>
  <c r="E916"/>
  <c r="I916" s="1"/>
  <c r="D916"/>
  <c r="F916" s="1"/>
  <c r="G916" l="1"/>
  <c r="J916" s="1"/>
  <c r="H918"/>
  <c r="C918" a="1"/>
  <c r="C918" s="1"/>
  <c r="E917"/>
  <c r="I917" s="1"/>
  <c r="D917"/>
  <c r="F917" l="1"/>
  <c r="G917" s="1"/>
  <c r="J917" s="1"/>
  <c r="H919"/>
  <c r="C919" a="1"/>
  <c r="C919" s="1"/>
  <c r="E918"/>
  <c r="I918" s="1"/>
  <c r="D918"/>
  <c r="F918" l="1"/>
  <c r="H920"/>
  <c r="C920" a="1"/>
  <c r="C920" s="1"/>
  <c r="E919"/>
  <c r="I919" s="1"/>
  <c r="D919"/>
  <c r="F919" l="1"/>
  <c r="G919" s="1"/>
  <c r="J919" s="1"/>
  <c r="F920"/>
  <c r="G918"/>
  <c r="J918" s="1"/>
  <c r="H921"/>
  <c r="C921" a="1"/>
  <c r="C921" s="1"/>
  <c r="E920"/>
  <c r="I920" s="1"/>
  <c r="D920"/>
  <c r="G920" l="1"/>
  <c r="J920" s="1"/>
  <c r="H922"/>
  <c r="C922" a="1"/>
  <c r="C922" s="1"/>
  <c r="E921"/>
  <c r="I921" s="1"/>
  <c r="D921"/>
  <c r="F921" l="1"/>
  <c r="G921" s="1"/>
  <c r="J921" s="1"/>
  <c r="H923"/>
  <c r="C923" a="1"/>
  <c r="C923" s="1"/>
  <c r="E922"/>
  <c r="I922" s="1"/>
  <c r="D922"/>
  <c r="F922" l="1"/>
  <c r="H924"/>
  <c r="C924" a="1"/>
  <c r="C924" s="1"/>
  <c r="E923"/>
  <c r="I923" s="1"/>
  <c r="D923"/>
  <c r="F923" l="1"/>
  <c r="G923" s="1"/>
  <c r="J923" s="1"/>
  <c r="G922"/>
  <c r="J922" s="1"/>
  <c r="H925"/>
  <c r="C925" a="1"/>
  <c r="C925" s="1"/>
  <c r="E924"/>
  <c r="I924" s="1"/>
  <c r="D924"/>
  <c r="F924" s="1"/>
  <c r="G924" l="1"/>
  <c r="J924" s="1"/>
  <c r="H926"/>
  <c r="C926" a="1"/>
  <c r="C926" s="1"/>
  <c r="E925"/>
  <c r="I925" s="1"/>
  <c r="D925"/>
  <c r="F925" s="1"/>
  <c r="G925" l="1"/>
  <c r="J925" s="1"/>
  <c r="H927"/>
  <c r="C927" a="1"/>
  <c r="C927" s="1"/>
  <c r="E926"/>
  <c r="I926" s="1"/>
  <c r="D926"/>
  <c r="F926" l="1"/>
  <c r="G926" s="1"/>
  <c r="J926" s="1"/>
  <c r="H928"/>
  <c r="C928" a="1"/>
  <c r="C928" s="1"/>
  <c r="E927"/>
  <c r="I927" s="1"/>
  <c r="D927"/>
  <c r="F927" l="1"/>
  <c r="H929"/>
  <c r="C929" a="1"/>
  <c r="C929" s="1"/>
  <c r="E928"/>
  <c r="I928" s="1"/>
  <c r="D928"/>
  <c r="F928" l="1"/>
  <c r="G928" s="1"/>
  <c r="J928" s="1"/>
  <c r="G927"/>
  <c r="J927" s="1"/>
  <c r="H930"/>
  <c r="C930" a="1"/>
  <c r="C930" s="1"/>
  <c r="D929"/>
  <c r="F929" s="1"/>
  <c r="E929"/>
  <c r="I929" s="1"/>
  <c r="G929" l="1"/>
  <c r="J929" s="1"/>
  <c r="H931"/>
  <c r="C931" a="1"/>
  <c r="C931" s="1"/>
  <c r="E930"/>
  <c r="I930" s="1"/>
  <c r="D930"/>
  <c r="F930" l="1"/>
  <c r="G930" s="1"/>
  <c r="J930" s="1"/>
  <c r="H932"/>
  <c r="C932" a="1"/>
  <c r="C932" s="1"/>
  <c r="E931"/>
  <c r="I931" s="1"/>
  <c r="D931"/>
  <c r="F931" l="1"/>
  <c r="H933"/>
  <c r="C933" a="1"/>
  <c r="C933" s="1"/>
  <c r="E932"/>
  <c r="I932" s="1"/>
  <c r="D932"/>
  <c r="F932" l="1"/>
  <c r="G932" s="1"/>
  <c r="J932" s="1"/>
  <c r="G931"/>
  <c r="J931" s="1"/>
  <c r="H934"/>
  <c r="C934" a="1"/>
  <c r="C934" s="1"/>
  <c r="E933"/>
  <c r="I933" s="1"/>
  <c r="D933"/>
  <c r="F933" s="1"/>
  <c r="G933" l="1"/>
  <c r="J933" s="1"/>
  <c r="H935"/>
  <c r="C935" a="1"/>
  <c r="C935" s="1"/>
  <c r="E934"/>
  <c r="I934" s="1"/>
  <c r="D934"/>
  <c r="F934" s="1"/>
  <c r="G934" l="1"/>
  <c r="J934" s="1"/>
  <c r="H936"/>
  <c r="C936" a="1"/>
  <c r="C936" s="1"/>
  <c r="E935"/>
  <c r="I935" s="1"/>
  <c r="D935"/>
  <c r="F935" s="1"/>
  <c r="G935" l="1"/>
  <c r="J935" s="1"/>
  <c r="H937"/>
  <c r="C937" a="1"/>
  <c r="C937" s="1"/>
  <c r="E936"/>
  <c r="I936" s="1"/>
  <c r="D936"/>
  <c r="F936" s="1"/>
  <c r="G936" l="1"/>
  <c r="J936" s="1"/>
  <c r="H938"/>
  <c r="C938" a="1"/>
  <c r="C938" s="1"/>
  <c r="E937"/>
  <c r="I937" s="1"/>
  <c r="D937"/>
  <c r="F937" l="1"/>
  <c r="H939"/>
  <c r="C939" a="1"/>
  <c r="C939" s="1"/>
  <c r="E938"/>
  <c r="I938" s="1"/>
  <c r="D938"/>
  <c r="F938" l="1"/>
  <c r="G938" s="1"/>
  <c r="J938" s="1"/>
  <c r="G937"/>
  <c r="J937" s="1"/>
  <c r="H940"/>
  <c r="C940" a="1"/>
  <c r="C940" s="1"/>
  <c r="E939"/>
  <c r="I939" s="1"/>
  <c r="D939"/>
  <c r="F939" l="1"/>
  <c r="H941"/>
  <c r="C941" a="1"/>
  <c r="C941" s="1"/>
  <c r="E940"/>
  <c r="I940" s="1"/>
  <c r="D940"/>
  <c r="F940" s="1"/>
  <c r="G939" l="1"/>
  <c r="J939" s="1"/>
  <c r="F941"/>
  <c r="G940"/>
  <c r="J940" s="1"/>
  <c r="H942"/>
  <c r="C942" a="1"/>
  <c r="C942" s="1"/>
  <c r="E941"/>
  <c r="I941" s="1"/>
  <c r="D941"/>
  <c r="G941" l="1"/>
  <c r="J941" s="1"/>
  <c r="H943"/>
  <c r="C943" a="1"/>
  <c r="C943" s="1"/>
  <c r="E942"/>
  <c r="I942" s="1"/>
  <c r="D942"/>
  <c r="F942" l="1"/>
  <c r="G942" s="1"/>
  <c r="J942" s="1"/>
  <c r="H944"/>
  <c r="C944" a="1"/>
  <c r="C944" s="1"/>
  <c r="E943"/>
  <c r="I943" s="1"/>
  <c r="D943"/>
  <c r="F943" l="1"/>
  <c r="H945"/>
  <c r="C945" a="1"/>
  <c r="C945" s="1"/>
  <c r="E944"/>
  <c r="I944" s="1"/>
  <c r="D944"/>
  <c r="F944" l="1"/>
  <c r="G944" s="1"/>
  <c r="J944" s="1"/>
  <c r="F945"/>
  <c r="G943"/>
  <c r="J943" s="1"/>
  <c r="H946"/>
  <c r="C946" a="1"/>
  <c r="C946" s="1"/>
  <c r="E945"/>
  <c r="I945" s="1"/>
  <c r="D945"/>
  <c r="G945" l="1"/>
  <c r="J945" s="1"/>
  <c r="H947"/>
  <c r="C947" a="1"/>
  <c r="C947" s="1"/>
  <c r="E946"/>
  <c r="I946" s="1"/>
  <c r="D946"/>
  <c r="F946" l="1"/>
  <c r="G946" s="1"/>
  <c r="J946" s="1"/>
  <c r="H948"/>
  <c r="C948" a="1"/>
  <c r="C948" s="1"/>
  <c r="E947"/>
  <c r="I947" s="1"/>
  <c r="D947"/>
  <c r="F947" l="1"/>
  <c r="H949"/>
  <c r="C949" a="1"/>
  <c r="C949" s="1"/>
  <c r="E948"/>
  <c r="I948" s="1"/>
  <c r="D948"/>
  <c r="F948" s="1"/>
  <c r="G948" l="1"/>
  <c r="J948" s="1"/>
  <c r="G947"/>
  <c r="J947" s="1"/>
  <c r="H950"/>
  <c r="C950" a="1"/>
  <c r="C950" s="1"/>
  <c r="E949"/>
  <c r="I949" s="1"/>
  <c r="D949"/>
  <c r="F949" l="1"/>
  <c r="H951"/>
  <c r="C951" a="1"/>
  <c r="C951" s="1"/>
  <c r="E950"/>
  <c r="I950" s="1"/>
  <c r="D950"/>
  <c r="F950" s="1"/>
  <c r="G950" l="1"/>
  <c r="J950" s="1"/>
  <c r="G949"/>
  <c r="J949" s="1"/>
  <c r="H952"/>
  <c r="C952" a="1"/>
  <c r="C952" s="1"/>
  <c r="E951"/>
  <c r="I951" s="1"/>
  <c r="D951"/>
  <c r="F951" l="1"/>
  <c r="G951" s="1"/>
  <c r="J951" s="1"/>
  <c r="H953"/>
  <c r="C953" a="1"/>
  <c r="C953" s="1"/>
  <c r="E952"/>
  <c r="I952" s="1"/>
  <c r="D952"/>
  <c r="F952" s="1"/>
  <c r="G952" l="1"/>
  <c r="J952" s="1"/>
  <c r="H954"/>
  <c r="C954" a="1"/>
  <c r="C954" s="1"/>
  <c r="E953"/>
  <c r="I953" s="1"/>
  <c r="D953"/>
  <c r="F953" l="1"/>
  <c r="G953" s="1"/>
  <c r="J953" s="1"/>
  <c r="H955"/>
  <c r="C955" a="1"/>
  <c r="C955" s="1"/>
  <c r="E954"/>
  <c r="I954" s="1"/>
  <c r="D954"/>
  <c r="F954" l="1"/>
  <c r="H956"/>
  <c r="C956" a="1"/>
  <c r="C956" s="1"/>
  <c r="E955"/>
  <c r="I955" s="1"/>
  <c r="D955"/>
  <c r="F955" l="1"/>
  <c r="G955" s="1"/>
  <c r="J955" s="1"/>
  <c r="F956"/>
  <c r="G954"/>
  <c r="J954" s="1"/>
  <c r="H957"/>
  <c r="C957" a="1"/>
  <c r="C957" s="1"/>
  <c r="E956"/>
  <c r="I956" s="1"/>
  <c r="D956"/>
  <c r="G956" l="1"/>
  <c r="J956" s="1"/>
  <c r="H958"/>
  <c r="C958" a="1"/>
  <c r="C958" s="1"/>
  <c r="E957"/>
  <c r="I957" s="1"/>
  <c r="D957"/>
  <c r="F957" l="1"/>
  <c r="G957" s="1"/>
  <c r="J957" s="1"/>
  <c r="H959"/>
  <c r="C959" a="1"/>
  <c r="C959" s="1"/>
  <c r="E958"/>
  <c r="I958" s="1"/>
  <c r="D958"/>
  <c r="F958" s="1"/>
  <c r="G958" l="1"/>
  <c r="J958" s="1"/>
  <c r="H960"/>
  <c r="C960" a="1"/>
  <c r="C960" s="1"/>
  <c r="E959"/>
  <c r="I959" s="1"/>
  <c r="D959"/>
  <c r="F959" l="1"/>
  <c r="G959" s="1"/>
  <c r="J959" s="1"/>
  <c r="H961"/>
  <c r="C961" a="1"/>
  <c r="C961" s="1"/>
  <c r="E960"/>
  <c r="I960" s="1"/>
  <c r="D960"/>
  <c r="F960" l="1"/>
  <c r="H962"/>
  <c r="C962" a="1"/>
  <c r="C962" s="1"/>
  <c r="D961"/>
  <c r="E961"/>
  <c r="I961" s="1"/>
  <c r="F961" l="1"/>
  <c r="G961" s="1"/>
  <c r="J961" s="1"/>
  <c r="F962"/>
  <c r="G960"/>
  <c r="J960" s="1"/>
  <c r="H963"/>
  <c r="C963" a="1"/>
  <c r="C963" s="1"/>
  <c r="E962"/>
  <c r="D962"/>
  <c r="G962" l="1"/>
  <c r="J962" s="1"/>
  <c r="I962"/>
  <c r="H964"/>
  <c r="C964" a="1"/>
  <c r="C964" s="1"/>
  <c r="E963"/>
  <c r="I963" s="1"/>
  <c r="D963"/>
  <c r="F963" l="1"/>
  <c r="G963" s="1"/>
  <c r="J963" s="1"/>
  <c r="H965"/>
  <c r="C965" a="1"/>
  <c r="C965" s="1"/>
  <c r="E964"/>
  <c r="I964" s="1"/>
  <c r="D964"/>
  <c r="F964" s="1"/>
  <c r="G964" l="1"/>
  <c r="J964" s="1"/>
  <c r="H966"/>
  <c r="C966" a="1"/>
  <c r="C966" s="1"/>
  <c r="E965"/>
  <c r="I965" s="1"/>
  <c r="D965"/>
  <c r="F965" l="1"/>
  <c r="H967"/>
  <c r="C967" a="1"/>
  <c r="C967" s="1"/>
  <c r="E966"/>
  <c r="I966" s="1"/>
  <c r="D966"/>
  <c r="F966" l="1"/>
  <c r="G966" s="1"/>
  <c r="J966" s="1"/>
  <c r="G965"/>
  <c r="J965" s="1"/>
  <c r="H968"/>
  <c r="C968" a="1"/>
  <c r="C968" s="1"/>
  <c r="E967"/>
  <c r="I967" s="1"/>
  <c r="D967"/>
  <c r="F967" l="1"/>
  <c r="H969"/>
  <c r="C969" a="1"/>
  <c r="C969" s="1"/>
  <c r="E968"/>
  <c r="I968" s="1"/>
  <c r="D968"/>
  <c r="F968" s="1"/>
  <c r="G968" l="1"/>
  <c r="J968" s="1"/>
  <c r="G967"/>
  <c r="J967" s="1"/>
  <c r="H970"/>
  <c r="C970" a="1"/>
  <c r="C970" s="1"/>
  <c r="E969"/>
  <c r="I969" s="1"/>
  <c r="D969"/>
  <c r="F969" s="1"/>
  <c r="G969" l="1"/>
  <c r="J969" s="1"/>
  <c r="H971"/>
  <c r="C971" a="1"/>
  <c r="C971" s="1"/>
  <c r="E970"/>
  <c r="I970" s="1"/>
  <c r="D970"/>
  <c r="F970" s="1"/>
  <c r="G970" l="1"/>
  <c r="J970" s="1"/>
  <c r="H972"/>
  <c r="C972" a="1"/>
  <c r="C972" s="1"/>
  <c r="E971"/>
  <c r="I971" s="1"/>
  <c r="D971"/>
  <c r="F971" s="1"/>
  <c r="G971" l="1"/>
  <c r="J971" s="1"/>
  <c r="H973"/>
  <c r="C973" a="1"/>
  <c r="C973" s="1"/>
  <c r="E972"/>
  <c r="I972" s="1"/>
  <c r="D972"/>
  <c r="F972" s="1"/>
  <c r="G972" l="1"/>
  <c r="J972" s="1"/>
  <c r="H974"/>
  <c r="C974" a="1"/>
  <c r="C974" s="1"/>
  <c r="E973"/>
  <c r="I973" s="1"/>
  <c r="D973"/>
  <c r="F973" s="1"/>
  <c r="G973" l="1"/>
  <c r="J973" s="1"/>
  <c r="H975"/>
  <c r="C975" a="1"/>
  <c r="C975" s="1"/>
  <c r="E974"/>
  <c r="I974" s="1"/>
  <c r="D974"/>
  <c r="F974" s="1"/>
  <c r="G974" l="1"/>
  <c r="J974" s="1"/>
  <c r="H976"/>
  <c r="C976" a="1"/>
  <c r="C976" s="1"/>
  <c r="E975"/>
  <c r="I975" s="1"/>
  <c r="D975"/>
  <c r="F975" l="1"/>
  <c r="H977"/>
  <c r="C977" a="1"/>
  <c r="C977" s="1"/>
  <c r="E976"/>
  <c r="I976" s="1"/>
  <c r="D976"/>
  <c r="F976" l="1"/>
  <c r="G976" s="1"/>
  <c r="J976" s="1"/>
  <c r="G975"/>
  <c r="J975" s="1"/>
  <c r="H978"/>
  <c r="C978" a="1"/>
  <c r="C978" s="1"/>
  <c r="E977"/>
  <c r="I977" s="1"/>
  <c r="D977"/>
  <c r="F977" l="1"/>
  <c r="H979"/>
  <c r="C979" a="1"/>
  <c r="C979" s="1"/>
  <c r="E978"/>
  <c r="I978" s="1"/>
  <c r="D978"/>
  <c r="F978" s="1"/>
  <c r="G977" l="1"/>
  <c r="J977" s="1"/>
  <c r="G978"/>
  <c r="J978" s="1"/>
  <c r="H980"/>
  <c r="C980" a="1"/>
  <c r="C980" s="1"/>
  <c r="E979"/>
  <c r="I979" s="1"/>
  <c r="D979"/>
  <c r="F979" s="1"/>
  <c r="G979" l="1"/>
  <c r="J979" s="1"/>
  <c r="H981"/>
  <c r="C981" a="1"/>
  <c r="C981" s="1"/>
  <c r="E980"/>
  <c r="I980" s="1"/>
  <c r="D980"/>
  <c r="F980" l="1"/>
  <c r="G980" s="1"/>
  <c r="J980" s="1"/>
  <c r="H982"/>
  <c r="C982" a="1"/>
  <c r="C982" s="1"/>
  <c r="E981"/>
  <c r="I981" s="1"/>
  <c r="D981"/>
  <c r="F981" l="1"/>
  <c r="G981" s="1"/>
  <c r="J981" s="1"/>
  <c r="H983"/>
  <c r="C983" a="1"/>
  <c r="C983" s="1"/>
  <c r="E982"/>
  <c r="I982" s="1"/>
  <c r="D982"/>
  <c r="F982" s="1"/>
  <c r="G982" l="1"/>
  <c r="J982" s="1"/>
  <c r="H984"/>
  <c r="C984" a="1"/>
  <c r="C984" s="1"/>
  <c r="E983"/>
  <c r="I983" s="1"/>
  <c r="D983"/>
  <c r="F983" l="1"/>
  <c r="G983" s="1"/>
  <c r="J983" s="1"/>
  <c r="H985"/>
  <c r="C985" a="1"/>
  <c r="C985" s="1"/>
  <c r="E984"/>
  <c r="I984" s="1"/>
  <c r="D984"/>
  <c r="F984" l="1"/>
  <c r="H986"/>
  <c r="C986" a="1"/>
  <c r="C986" s="1"/>
  <c r="E985"/>
  <c r="I985" s="1"/>
  <c r="D985"/>
  <c r="F985" l="1"/>
  <c r="G985" s="1"/>
  <c r="J985" s="1"/>
  <c r="G984"/>
  <c r="J984" s="1"/>
  <c r="H987"/>
  <c r="C987" a="1"/>
  <c r="C987" s="1"/>
  <c r="E986"/>
  <c r="I986" s="1"/>
  <c r="D986"/>
  <c r="F986" s="1"/>
  <c r="G986" l="1"/>
  <c r="J986" s="1"/>
  <c r="H988"/>
  <c r="C988" a="1"/>
  <c r="C988" s="1"/>
  <c r="E987"/>
  <c r="I987" s="1"/>
  <c r="D987"/>
  <c r="F987" l="1"/>
  <c r="G987" s="1"/>
  <c r="J987" s="1"/>
  <c r="H989"/>
  <c r="C989" a="1"/>
  <c r="C989" s="1"/>
  <c r="E988"/>
  <c r="I988" s="1"/>
  <c r="D988"/>
  <c r="F988" l="1"/>
  <c r="H990"/>
  <c r="C990" a="1"/>
  <c r="C990" s="1"/>
  <c r="E989"/>
  <c r="I989" s="1"/>
  <c r="D989"/>
  <c r="F989" l="1"/>
  <c r="G989" s="1"/>
  <c r="J989" s="1"/>
  <c r="G988"/>
  <c r="J988" s="1"/>
  <c r="H991"/>
  <c r="C991" a="1"/>
  <c r="C991" s="1"/>
  <c r="E990"/>
  <c r="I990" s="1"/>
  <c r="D990"/>
  <c r="F990" s="1"/>
  <c r="G990" l="1"/>
  <c r="J990" s="1"/>
  <c r="H992"/>
  <c r="C992" a="1"/>
  <c r="C992" s="1"/>
  <c r="E991"/>
  <c r="I991" s="1"/>
  <c r="D991"/>
  <c r="F991" s="1"/>
  <c r="G991" l="1"/>
  <c r="J991" s="1"/>
  <c r="H993"/>
  <c r="C993" a="1"/>
  <c r="C993" s="1"/>
  <c r="E992"/>
  <c r="I992" s="1"/>
  <c r="D992"/>
  <c r="F992" l="1"/>
  <c r="H994"/>
  <c r="C994" a="1"/>
  <c r="C994" s="1"/>
  <c r="D993"/>
  <c r="F993" s="1"/>
  <c r="E993"/>
  <c r="I993" s="1"/>
  <c r="G993" l="1"/>
  <c r="J993" s="1"/>
  <c r="G992"/>
  <c r="J992" s="1"/>
  <c r="H995"/>
  <c r="C995" a="1"/>
  <c r="C995" s="1"/>
  <c r="E994"/>
  <c r="I994" s="1"/>
  <c r="D994"/>
  <c r="F994" l="1"/>
  <c r="G994" s="1"/>
  <c r="J994" s="1"/>
  <c r="H996"/>
  <c r="C996" a="1"/>
  <c r="C996" s="1"/>
  <c r="E995"/>
  <c r="I995" s="1"/>
  <c r="D995"/>
  <c r="F995" s="1"/>
  <c r="G995" l="1"/>
  <c r="J995" s="1"/>
  <c r="H997"/>
  <c r="C997" a="1"/>
  <c r="C997" s="1"/>
  <c r="E996"/>
  <c r="I996" s="1"/>
  <c r="D996"/>
  <c r="F996" s="1"/>
  <c r="G996" l="1"/>
  <c r="J996" s="1"/>
  <c r="H998"/>
  <c r="C998" a="1"/>
  <c r="C998" s="1"/>
  <c r="E997"/>
  <c r="I997" s="1"/>
  <c r="D997"/>
  <c r="F997" s="1"/>
  <c r="G997" l="1"/>
  <c r="J997" s="1"/>
  <c r="H999"/>
  <c r="C999" a="1"/>
  <c r="C999" s="1"/>
  <c r="E998"/>
  <c r="I998" s="1"/>
  <c r="D998"/>
  <c r="F998" l="1"/>
  <c r="G998" s="1"/>
  <c r="J998" s="1"/>
  <c r="H1000"/>
  <c r="C1000" a="1"/>
  <c r="C1000" s="1"/>
  <c r="E999"/>
  <c r="I999" s="1"/>
  <c r="D999"/>
  <c r="F999" l="1"/>
  <c r="H1001"/>
  <c r="C1001" a="1"/>
  <c r="C1001" s="1"/>
  <c r="E1000"/>
  <c r="I1000" s="1"/>
  <c r="D1000"/>
  <c r="F1000" l="1"/>
  <c r="G1000" s="1"/>
  <c r="J1000" s="1"/>
  <c r="G999"/>
  <c r="J999" s="1"/>
  <c r="H1002"/>
  <c r="C1002" a="1"/>
  <c r="C1002" s="1"/>
  <c r="E1001"/>
  <c r="I1001" s="1"/>
  <c r="D1001"/>
  <c r="F1001" s="1"/>
  <c r="G1001" l="1"/>
  <c r="J1001" s="1"/>
  <c r="H1003"/>
  <c r="C1003" a="1"/>
  <c r="C1003" s="1"/>
  <c r="E1002"/>
  <c r="I1002" s="1"/>
  <c r="D1002"/>
  <c r="F1002" l="1"/>
  <c r="G1002" s="1"/>
  <c r="J1002" s="1"/>
  <c r="H1004"/>
  <c r="C1004" a="1"/>
  <c r="C1004" s="1"/>
  <c r="E1003"/>
  <c r="I1003" s="1"/>
  <c r="D1003"/>
  <c r="F1003" s="1"/>
  <c r="G1003" l="1"/>
  <c r="J1003" s="1"/>
  <c r="H1005"/>
  <c r="C1005" a="1"/>
  <c r="C1005" s="1"/>
  <c r="E1004"/>
  <c r="I1004" s="1"/>
  <c r="D1004"/>
  <c r="F1004" s="1"/>
  <c r="G1004" l="1"/>
  <c r="J1004" s="1"/>
  <c r="H1006"/>
  <c r="C1006" a="1"/>
  <c r="C1006" s="1"/>
  <c r="E1005"/>
  <c r="I1005" s="1"/>
  <c r="D1005"/>
  <c r="F1005" l="1"/>
  <c r="H1007"/>
  <c r="C1007" a="1"/>
  <c r="C1007" s="1"/>
  <c r="E1006"/>
  <c r="I1006" s="1"/>
  <c r="D1006"/>
  <c r="F1006" l="1"/>
  <c r="G1006" s="1"/>
  <c r="J1006" s="1"/>
  <c r="F1007"/>
  <c r="G1005"/>
  <c r="J1005" s="1"/>
  <c r="H1008"/>
  <c r="C1008" a="1"/>
  <c r="C1008" s="1"/>
  <c r="E1007"/>
  <c r="I1007" s="1"/>
  <c r="D1007"/>
  <c r="G1007" l="1"/>
  <c r="J1007" s="1"/>
  <c r="H1009"/>
  <c r="C1009" a="1"/>
  <c r="C1009" s="1"/>
  <c r="E1008"/>
  <c r="I1008" s="1"/>
  <c r="D1008"/>
  <c r="F1008" s="1"/>
  <c r="G1008" l="1"/>
  <c r="J1008" s="1"/>
  <c r="H1010"/>
  <c r="C1010" a="1"/>
  <c r="C1010" s="1"/>
  <c r="E1009"/>
  <c r="I1009" s="1"/>
  <c r="D1009"/>
  <c r="F1009" s="1"/>
  <c r="G1009" l="1"/>
  <c r="J1009" s="1"/>
  <c r="H1011"/>
  <c r="C1011" a="1"/>
  <c r="C1011" s="1"/>
  <c r="E1010"/>
  <c r="I1010" s="1"/>
  <c r="D1010"/>
  <c r="F1010" l="1"/>
  <c r="G1010" s="1"/>
  <c r="J1010" s="1"/>
  <c r="H1012"/>
  <c r="C1012" a="1"/>
  <c r="C1012" s="1"/>
  <c r="E1011"/>
  <c r="I1011" s="1"/>
  <c r="D1011"/>
  <c r="F1011" l="1"/>
  <c r="H1013"/>
  <c r="C1013" a="1"/>
  <c r="C1013" s="1"/>
  <c r="E1012"/>
  <c r="I1012" s="1"/>
  <c r="D1012"/>
  <c r="F1012" l="1"/>
  <c r="G1012" s="1"/>
  <c r="J1012" s="1"/>
  <c r="G1011"/>
  <c r="J1011" s="1"/>
  <c r="H1014"/>
  <c r="C1014" a="1"/>
  <c r="C1014" s="1"/>
  <c r="E1013"/>
  <c r="I1013" s="1"/>
  <c r="D1013"/>
  <c r="F1013" s="1"/>
  <c r="G1013" l="1"/>
  <c r="J1013" s="1"/>
  <c r="H1015"/>
  <c r="C1015" a="1"/>
  <c r="C1015" s="1"/>
  <c r="E1014"/>
  <c r="I1014" s="1"/>
  <c r="D1014"/>
  <c r="F1014" s="1"/>
  <c r="G1014" l="1"/>
  <c r="J1014" s="1"/>
  <c r="H1016"/>
  <c r="C1016" a="1"/>
  <c r="C1016" s="1"/>
  <c r="E1015"/>
  <c r="I1015" s="1"/>
  <c r="D1015"/>
  <c r="F1015" l="1"/>
  <c r="H1017"/>
  <c r="C1017" a="1"/>
  <c r="C1017" s="1"/>
  <c r="E1016"/>
  <c r="I1016" s="1"/>
  <c r="D1016"/>
  <c r="F1016" l="1"/>
  <c r="G1016" s="1"/>
  <c r="J1016" s="1"/>
  <c r="G1015"/>
  <c r="J1015" s="1"/>
  <c r="H1018"/>
  <c r="C1018" a="1"/>
  <c r="C1018" s="1"/>
  <c r="E1017"/>
  <c r="I1017" s="1"/>
  <c r="D1017"/>
  <c r="F1017" l="1"/>
  <c r="G1017" s="1"/>
  <c r="J1017" s="1"/>
  <c r="H1019"/>
  <c r="C1019" a="1"/>
  <c r="C1019" s="1"/>
  <c r="E1018"/>
  <c r="I1018" s="1"/>
  <c r="D1018"/>
  <c r="F1018" s="1"/>
  <c r="G1018" l="1"/>
  <c r="J1018" s="1"/>
  <c r="H1020"/>
  <c r="C1020" a="1"/>
  <c r="C1020" s="1"/>
  <c r="E1019"/>
  <c r="I1019" s="1"/>
  <c r="D1019"/>
  <c r="F1019" s="1"/>
  <c r="G1019" l="1"/>
  <c r="J1019" s="1"/>
  <c r="H1021"/>
  <c r="C1021" a="1"/>
  <c r="C1021" s="1"/>
  <c r="E1020"/>
  <c r="I1020" s="1"/>
  <c r="D1020"/>
  <c r="F1020" l="1"/>
  <c r="H1022"/>
  <c r="C1022" a="1"/>
  <c r="C1022" s="1"/>
  <c r="E1021"/>
  <c r="I1021" s="1"/>
  <c r="D1021"/>
  <c r="F1021" l="1"/>
  <c r="G1021" s="1"/>
  <c r="J1021" s="1"/>
  <c r="G1020"/>
  <c r="J1020" s="1"/>
  <c r="H1023"/>
  <c r="C1023" a="1"/>
  <c r="C1023" s="1"/>
  <c r="E1022"/>
  <c r="I1022" s="1"/>
  <c r="D1022"/>
  <c r="F1022" s="1"/>
  <c r="G1022" l="1"/>
  <c r="J1022" s="1"/>
  <c r="H1024"/>
  <c r="C1024" a="1"/>
  <c r="C1024" s="1"/>
  <c r="E1023"/>
  <c r="I1023" s="1"/>
  <c r="D1023"/>
  <c r="F1023" s="1"/>
  <c r="G1023" l="1"/>
  <c r="J1023" s="1"/>
  <c r="H1025"/>
  <c r="C1025" a="1"/>
  <c r="C1025" s="1"/>
  <c r="E1024"/>
  <c r="I1024" s="1"/>
  <c r="D1024"/>
  <c r="F1024" s="1"/>
  <c r="G1024" l="1"/>
  <c r="J1024" s="1"/>
  <c r="H1026"/>
  <c r="C1026" a="1"/>
  <c r="C1026" s="1"/>
  <c r="D1025"/>
  <c r="E1025"/>
  <c r="I1025" s="1"/>
  <c r="F1025" l="1"/>
  <c r="G1025" s="1"/>
  <c r="J1025" s="1"/>
  <c r="H1027"/>
  <c r="C1027" a="1"/>
  <c r="C1027" s="1"/>
  <c r="E1026"/>
  <c r="I1026" s="1"/>
  <c r="D1026"/>
  <c r="F1026" s="1"/>
  <c r="G1026" l="1"/>
  <c r="J1026" s="1"/>
  <c r="H1028"/>
  <c r="C1028" a="1"/>
  <c r="C1028" s="1"/>
  <c r="E1027"/>
  <c r="I1027" s="1"/>
  <c r="D1027"/>
  <c r="F1027" s="1"/>
  <c r="G1027" l="1"/>
  <c r="J1027" s="1"/>
  <c r="H1029"/>
  <c r="C1029" a="1"/>
  <c r="C1029" s="1"/>
  <c r="E1028"/>
  <c r="I1028" s="1"/>
  <c r="D1028"/>
  <c r="F1028" l="1"/>
  <c r="H1030"/>
  <c r="C1030" a="1"/>
  <c r="C1030" s="1"/>
  <c r="E1029"/>
  <c r="I1029" s="1"/>
  <c r="D1029"/>
  <c r="F1029" s="1"/>
  <c r="G1029" l="1"/>
  <c r="J1029" s="1"/>
  <c r="F1030"/>
  <c r="G1028"/>
  <c r="J1028" s="1"/>
  <c r="H1031"/>
  <c r="C1031" a="1"/>
  <c r="C1031" s="1"/>
  <c r="E1030"/>
  <c r="I1030" s="1"/>
  <c r="D1030"/>
  <c r="G1030" l="1"/>
  <c r="J1030" s="1"/>
  <c r="H1032"/>
  <c r="C1032" a="1"/>
  <c r="C1032" s="1"/>
  <c r="E1031"/>
  <c r="I1031" s="1"/>
  <c r="D1031"/>
  <c r="F1031" l="1"/>
  <c r="H1033"/>
  <c r="C1033" a="1"/>
  <c r="C1033" s="1"/>
  <c r="E1032"/>
  <c r="I1032" s="1"/>
  <c r="D1032"/>
  <c r="F1032" l="1"/>
  <c r="G1032" s="1"/>
  <c r="J1032" s="1"/>
  <c r="G1031"/>
  <c r="J1031" s="1"/>
  <c r="H1034"/>
  <c r="C1034" a="1"/>
  <c r="C1034" s="1"/>
  <c r="E1033"/>
  <c r="I1033" s="1"/>
  <c r="D1033"/>
  <c r="F1033" l="1"/>
  <c r="H1035"/>
  <c r="C1035" a="1"/>
  <c r="C1035" s="1"/>
  <c r="E1034"/>
  <c r="I1034" s="1"/>
  <c r="D1034"/>
  <c r="F1034" s="1"/>
  <c r="G1033" l="1"/>
  <c r="J1033" s="1"/>
  <c r="G1034"/>
  <c r="J1034" s="1"/>
  <c r="H1036"/>
  <c r="C1036" a="1"/>
  <c r="C1036" s="1"/>
  <c r="E1035"/>
  <c r="I1035" s="1"/>
  <c r="D1035"/>
  <c r="F1035" s="1"/>
  <c r="G1035" l="1"/>
  <c r="J1035" s="1"/>
  <c r="H1037"/>
  <c r="C1037" a="1"/>
  <c r="C1037" s="1"/>
  <c r="E1036"/>
  <c r="I1036" s="1"/>
  <c r="D1036"/>
  <c r="F1036" s="1"/>
  <c r="G1036" l="1"/>
  <c r="J1036" s="1"/>
  <c r="H1038"/>
  <c r="C1038" a="1"/>
  <c r="C1038" s="1"/>
  <c r="E1037"/>
  <c r="I1037" s="1"/>
  <c r="D1037"/>
  <c r="F1037" l="1"/>
  <c r="C1039" a="1"/>
  <c r="C1039" s="1"/>
  <c r="H1039"/>
  <c r="E1038"/>
  <c r="I1038" s="1"/>
  <c r="D1038"/>
  <c r="F1038" s="1"/>
  <c r="G1038" l="1"/>
  <c r="J1038" s="1"/>
  <c r="G1037"/>
  <c r="J1037" s="1"/>
  <c r="H1040"/>
  <c r="C1040" a="1"/>
  <c r="C1040" s="1"/>
  <c r="E1039"/>
  <c r="I1039" s="1"/>
  <c r="D1039"/>
  <c r="F1039" l="1"/>
  <c r="G1039" s="1"/>
  <c r="J1039" s="1"/>
  <c r="C1041" a="1"/>
  <c r="C1041" s="1"/>
  <c r="H1041"/>
  <c r="E1040"/>
  <c r="I1040" s="1"/>
  <c r="D1040"/>
  <c r="F1040" s="1"/>
  <c r="G1040" l="1"/>
  <c r="J1040" s="1"/>
  <c r="H1042"/>
  <c r="C1042" a="1"/>
  <c r="C1042" s="1"/>
  <c r="E1041"/>
  <c r="I1041" s="1"/>
  <c r="D1041"/>
  <c r="F1041" l="1"/>
  <c r="G1041" s="1"/>
  <c r="J1041" s="1"/>
  <c r="C1043" a="1"/>
  <c r="C1043" s="1"/>
  <c r="H1043"/>
  <c r="E1042"/>
  <c r="I1042" s="1"/>
  <c r="D1042"/>
  <c r="F1042" l="1"/>
  <c r="H1044"/>
  <c r="C1044" a="1"/>
  <c r="C1044" s="1"/>
  <c r="E1043"/>
  <c r="I1043" s="1"/>
  <c r="D1043"/>
  <c r="G1042" l="1"/>
  <c r="J1042" s="1"/>
  <c r="F1043"/>
  <c r="C1045" a="1"/>
  <c r="C1045" s="1"/>
  <c r="H1045"/>
  <c r="E1044"/>
  <c r="I1044" s="1"/>
  <c r="D1044"/>
  <c r="F1044" s="1"/>
  <c r="G1044" l="1"/>
  <c r="J1044" s="1"/>
  <c r="F1045"/>
  <c r="G1043"/>
  <c r="J1043" s="1"/>
  <c r="H1046"/>
  <c r="C1046" a="1"/>
  <c r="C1046" s="1"/>
  <c r="E1045"/>
  <c r="I1045" s="1"/>
  <c r="D1045"/>
  <c r="G1045" l="1"/>
  <c r="J1045" s="1"/>
  <c r="C1047" a="1"/>
  <c r="C1047" s="1"/>
  <c r="H1047"/>
  <c r="E1046"/>
  <c r="I1046" s="1"/>
  <c r="D1046"/>
  <c r="F1046" s="1"/>
  <c r="G1046" l="1"/>
  <c r="J1046" s="1"/>
  <c r="H1048"/>
  <c r="C1048" a="1"/>
  <c r="C1048" s="1"/>
  <c r="E1047"/>
  <c r="I1047" s="1"/>
  <c r="D1047"/>
  <c r="F1047" l="1"/>
  <c r="C1049" a="1"/>
  <c r="C1049" s="1"/>
  <c r="H1049"/>
  <c r="E1048"/>
  <c r="I1048" s="1"/>
  <c r="D1048"/>
  <c r="F1048" l="1"/>
  <c r="G1048" s="1"/>
  <c r="J1048" s="1"/>
  <c r="G1047"/>
  <c r="J1047" s="1"/>
  <c r="H1050"/>
  <c r="C1050" a="1"/>
  <c r="C1050" s="1"/>
  <c r="E1049"/>
  <c r="I1049" s="1"/>
  <c r="D1049"/>
  <c r="F1049" l="1"/>
  <c r="G1049" s="1"/>
  <c r="J1049" s="1"/>
  <c r="C1051" a="1"/>
  <c r="C1051" s="1"/>
  <c r="H1051"/>
  <c r="E1050"/>
  <c r="I1050" s="1"/>
  <c r="D1050"/>
  <c r="F1050" s="1"/>
  <c r="G1050" l="1"/>
  <c r="J1050" s="1"/>
  <c r="H1052"/>
  <c r="C1052" a="1"/>
  <c r="C1052" s="1"/>
  <c r="E1051"/>
  <c r="I1051" s="1"/>
  <c r="D1051"/>
  <c r="F1051" s="1"/>
  <c r="G1051" l="1"/>
  <c r="J1051" s="1"/>
  <c r="C1053" a="1"/>
  <c r="C1053" s="1"/>
  <c r="H1053"/>
  <c r="E1052"/>
  <c r="I1052" s="1"/>
  <c r="D1052"/>
  <c r="F1052" s="1"/>
  <c r="G1052" l="1"/>
  <c r="J1052" s="1"/>
  <c r="H1054"/>
  <c r="C1054" a="1"/>
  <c r="C1054" s="1"/>
  <c r="E1053"/>
  <c r="I1053" s="1"/>
  <c r="D1053"/>
  <c r="F1053" l="1"/>
  <c r="C1055" a="1"/>
  <c r="C1055" s="1"/>
  <c r="H1055"/>
  <c r="E1054"/>
  <c r="I1054" s="1"/>
  <c r="D1054"/>
  <c r="F1054" l="1"/>
  <c r="G1054" s="1"/>
  <c r="J1054" s="1"/>
  <c r="G1053"/>
  <c r="J1053" s="1"/>
  <c r="H1056"/>
  <c r="C1056" a="1"/>
  <c r="C1056" s="1"/>
  <c r="E1055"/>
  <c r="I1055" s="1"/>
  <c r="D1055"/>
  <c r="F1055" l="1"/>
  <c r="G1055" s="1"/>
  <c r="J1055" s="1"/>
  <c r="C1057" a="1"/>
  <c r="C1057" s="1"/>
  <c r="H1057"/>
  <c r="E1056"/>
  <c r="I1056" s="1"/>
  <c r="D1056"/>
  <c r="F1056" s="1"/>
  <c r="G1056" l="1"/>
  <c r="J1056" s="1"/>
  <c r="H1058"/>
  <c r="C1058" a="1"/>
  <c r="C1058" s="1"/>
  <c r="E1057"/>
  <c r="I1057" s="1"/>
  <c r="D1057"/>
  <c r="F1057" s="1"/>
  <c r="G1057" l="1"/>
  <c r="J1057" s="1"/>
  <c r="C1059" a="1"/>
  <c r="C1059" s="1"/>
  <c r="H1059"/>
  <c r="E1058"/>
  <c r="I1058" s="1"/>
  <c r="D1058"/>
  <c r="F1058" s="1"/>
  <c r="G1058" l="1"/>
  <c r="J1058" s="1"/>
  <c r="H1060"/>
  <c r="C1060" a="1"/>
  <c r="C1060" s="1"/>
  <c r="E1059"/>
  <c r="I1059" s="1"/>
  <c r="D1059"/>
  <c r="F1059" l="1"/>
  <c r="C1061" a="1"/>
  <c r="C1061" s="1"/>
  <c r="H1061"/>
  <c r="E1060"/>
  <c r="I1060" s="1"/>
  <c r="D1060"/>
  <c r="F1060" l="1"/>
  <c r="G1060" s="1"/>
  <c r="J1060" s="1"/>
  <c r="G1059"/>
  <c r="J1059" s="1"/>
  <c r="H1062"/>
  <c r="C1062" a="1"/>
  <c r="C1062" s="1"/>
  <c r="E1061"/>
  <c r="I1061" s="1"/>
  <c r="D1061"/>
  <c r="F1061" l="1"/>
  <c r="G1061" s="1"/>
  <c r="J1061" s="1"/>
  <c r="C1063" a="1"/>
  <c r="C1063" s="1"/>
  <c r="H1063"/>
  <c r="E1062"/>
  <c r="I1062" s="1"/>
  <c r="D1062"/>
  <c r="F1062" s="1"/>
  <c r="G1062" l="1"/>
  <c r="J1062" s="1"/>
  <c r="H1064"/>
  <c r="C1064" a="1"/>
  <c r="C1064" s="1"/>
  <c r="E1063"/>
  <c r="I1063" s="1"/>
  <c r="D1063"/>
  <c r="F1063" l="1"/>
  <c r="G1063" s="1"/>
  <c r="J1063" s="1"/>
  <c r="C1065" a="1"/>
  <c r="C1065" s="1"/>
  <c r="H1065"/>
  <c r="E1064"/>
  <c r="I1064" s="1"/>
  <c r="D1064"/>
  <c r="F1064" l="1"/>
  <c r="H1066"/>
  <c r="C1066" a="1"/>
  <c r="C1066" s="1"/>
  <c r="E1065"/>
  <c r="I1065" s="1"/>
  <c r="D1065"/>
  <c r="F1065" l="1"/>
  <c r="G1065" s="1"/>
  <c r="J1065" s="1"/>
  <c r="G1064"/>
  <c r="J1064" s="1"/>
  <c r="C1067" a="1"/>
  <c r="C1067" s="1"/>
  <c r="H1067"/>
  <c r="E1066"/>
  <c r="I1066" s="1"/>
  <c r="D1066"/>
  <c r="F1066" s="1"/>
  <c r="G1066" l="1"/>
  <c r="J1066" s="1"/>
  <c r="H1068"/>
  <c r="C1068" a="1"/>
  <c r="C1068" s="1"/>
  <c r="E1067"/>
  <c r="I1067" s="1"/>
  <c r="D1067"/>
  <c r="F1067" s="1"/>
  <c r="G1067" l="1"/>
  <c r="J1067" s="1"/>
  <c r="C1069" a="1"/>
  <c r="C1069" s="1"/>
  <c r="H1069"/>
  <c r="E1068"/>
  <c r="I1068" s="1"/>
  <c r="D1068"/>
  <c r="F1068" s="1"/>
  <c r="G1068" l="1"/>
  <c r="J1068" s="1"/>
  <c r="H1070"/>
  <c r="C1070" a="1"/>
  <c r="C1070" s="1"/>
  <c r="E1069"/>
  <c r="I1069" s="1"/>
  <c r="D1069"/>
  <c r="F1069" l="1"/>
  <c r="C1071" a="1"/>
  <c r="C1071" s="1"/>
  <c r="H1071"/>
  <c r="E1070"/>
  <c r="I1070" s="1"/>
  <c r="D1070"/>
  <c r="F1070" l="1"/>
  <c r="G1070" s="1"/>
  <c r="J1070" s="1"/>
  <c r="G1069"/>
  <c r="J1069" s="1"/>
  <c r="H1072"/>
  <c r="C1072" a="1"/>
  <c r="C1072" s="1"/>
  <c r="E1071"/>
  <c r="I1071" s="1"/>
  <c r="D1071"/>
  <c r="F1071" l="1"/>
  <c r="G1071" s="1"/>
  <c r="J1071" s="1"/>
  <c r="C1073" a="1"/>
  <c r="C1073" s="1"/>
  <c r="H1073"/>
  <c r="E1072"/>
  <c r="I1072" s="1"/>
  <c r="D1072"/>
  <c r="F1072" s="1"/>
  <c r="G1072" l="1"/>
  <c r="J1072" s="1"/>
  <c r="H1074"/>
  <c r="C1074" a="1"/>
  <c r="C1074" s="1"/>
  <c r="E1073"/>
  <c r="I1073" s="1"/>
  <c r="D1073"/>
  <c r="F1073" s="1"/>
  <c r="G1073" l="1"/>
  <c r="J1073" s="1"/>
  <c r="C1075" a="1"/>
  <c r="C1075" s="1"/>
  <c r="H1075"/>
  <c r="E1074"/>
  <c r="I1074" s="1"/>
  <c r="D1074"/>
  <c r="F1074" l="1"/>
  <c r="G1074" s="1"/>
  <c r="J1074" s="1"/>
  <c r="H1076"/>
  <c r="C1076" a="1"/>
  <c r="C1076" s="1"/>
  <c r="E1075"/>
  <c r="I1075" s="1"/>
  <c r="D1075"/>
  <c r="F1075" l="1"/>
  <c r="C1077" a="1"/>
  <c r="C1077" s="1"/>
  <c r="H1077"/>
  <c r="E1076"/>
  <c r="I1076" s="1"/>
  <c r="D1076"/>
  <c r="F1076" l="1"/>
  <c r="G1076" s="1"/>
  <c r="J1076" s="1"/>
  <c r="G1075"/>
  <c r="J1075" s="1"/>
  <c r="H1078"/>
  <c r="C1078" a="1"/>
  <c r="C1078" s="1"/>
  <c r="E1077"/>
  <c r="I1077" s="1"/>
  <c r="D1077"/>
  <c r="F1077" s="1"/>
  <c r="G1077" l="1"/>
  <c r="J1077" s="1"/>
  <c r="C1079" a="1"/>
  <c r="C1079" s="1"/>
  <c r="H1079"/>
  <c r="E1078"/>
  <c r="I1078" s="1"/>
  <c r="D1078"/>
  <c r="F1078" l="1"/>
  <c r="G1078" s="1"/>
  <c r="J1078" s="1"/>
  <c r="H1080"/>
  <c r="C1080" a="1"/>
  <c r="C1080" s="1"/>
  <c r="E1079"/>
  <c r="I1079" s="1"/>
  <c r="D1079"/>
  <c r="F1079" l="1"/>
  <c r="C1081" a="1"/>
  <c r="C1081" s="1"/>
  <c r="H1081"/>
  <c r="E1080"/>
  <c r="I1080" s="1"/>
  <c r="D1080"/>
  <c r="F1080" l="1"/>
  <c r="G1080" s="1"/>
  <c r="J1080" s="1"/>
  <c r="F1081"/>
  <c r="G1079"/>
  <c r="J1079" s="1"/>
  <c r="H1082"/>
  <c r="C1082" a="1"/>
  <c r="C1082" s="1"/>
  <c r="E1081"/>
  <c r="I1081" s="1"/>
  <c r="D1081"/>
  <c r="G1081" l="1"/>
  <c r="J1081" s="1"/>
  <c r="C1083" a="1"/>
  <c r="C1083" s="1"/>
  <c r="H1083"/>
  <c r="E1082"/>
  <c r="I1082" s="1"/>
  <c r="D1082"/>
  <c r="F1082" l="1"/>
  <c r="G1082" s="1"/>
  <c r="J1082" s="1"/>
  <c r="H1084"/>
  <c r="C1084" a="1"/>
  <c r="C1084" s="1"/>
  <c r="E1083"/>
  <c r="I1083" s="1"/>
  <c r="D1083"/>
  <c r="F1083" l="1"/>
  <c r="C1085" a="1"/>
  <c r="C1085" s="1"/>
  <c r="H1085"/>
  <c r="E1084"/>
  <c r="I1084" s="1"/>
  <c r="D1084"/>
  <c r="G1083" l="1"/>
  <c r="J1083" s="1"/>
  <c r="F1084"/>
  <c r="G1084" s="1"/>
  <c r="J1084" s="1"/>
  <c r="H1086"/>
  <c r="C1086" a="1"/>
  <c r="C1086" s="1"/>
  <c r="E1085"/>
  <c r="I1085" s="1"/>
  <c r="D1085"/>
  <c r="F1085" l="1"/>
  <c r="C1087" a="1"/>
  <c r="C1087" s="1"/>
  <c r="H1087"/>
  <c r="E1086"/>
  <c r="I1086" s="1"/>
  <c r="D1086"/>
  <c r="F1086" s="1"/>
  <c r="G1086" l="1"/>
  <c r="J1086" s="1"/>
  <c r="G1085"/>
  <c r="J1085" s="1"/>
  <c r="H1088"/>
  <c r="C1088" a="1"/>
  <c r="C1088" s="1"/>
  <c r="E1087"/>
  <c r="I1087" s="1"/>
  <c r="D1087"/>
  <c r="F1087" s="1"/>
  <c r="G1087" l="1"/>
  <c r="J1087" s="1"/>
  <c r="C1089" a="1"/>
  <c r="C1089" s="1"/>
  <c r="H1089"/>
  <c r="E1088"/>
  <c r="I1088" s="1"/>
  <c r="D1088"/>
  <c r="F1088" s="1"/>
  <c r="G1088" l="1"/>
  <c r="J1088" s="1"/>
  <c r="H1090"/>
  <c r="C1090" a="1"/>
  <c r="C1090" s="1"/>
  <c r="E1089"/>
  <c r="I1089" s="1"/>
  <c r="D1089"/>
  <c r="F1089" l="1"/>
  <c r="C1091" a="1"/>
  <c r="C1091" s="1"/>
  <c r="H1091"/>
  <c r="E1090"/>
  <c r="I1090" s="1"/>
  <c r="D1090"/>
  <c r="F1090" l="1"/>
  <c r="G1090" s="1"/>
  <c r="J1090" s="1"/>
  <c r="G1089"/>
  <c r="J1089" s="1"/>
  <c r="H1092"/>
  <c r="C1092" a="1"/>
  <c r="C1092" s="1"/>
  <c r="E1091"/>
  <c r="I1091" s="1"/>
  <c r="D1091"/>
  <c r="F1091" l="1"/>
  <c r="G1091" s="1"/>
  <c r="J1091" s="1"/>
  <c r="C1093" a="1"/>
  <c r="C1093" s="1"/>
  <c r="H1093"/>
  <c r="E1092"/>
  <c r="I1092" s="1"/>
  <c r="D1092"/>
  <c r="F1092" s="1"/>
  <c r="G1092" l="1"/>
  <c r="J1092" s="1"/>
  <c r="H1094"/>
  <c r="C1094" a="1"/>
  <c r="C1094" s="1"/>
  <c r="E1093"/>
  <c r="I1093" s="1"/>
  <c r="D1093"/>
  <c r="F1093" s="1"/>
  <c r="G1093" l="1"/>
  <c r="J1093" s="1"/>
  <c r="C1095" a="1"/>
  <c r="C1095" s="1"/>
  <c r="H1095"/>
  <c r="E1094"/>
  <c r="I1094" s="1"/>
  <c r="D1094"/>
  <c r="F1094" s="1"/>
  <c r="G1094" l="1"/>
  <c r="J1094" s="1"/>
  <c r="H1096"/>
  <c r="C1096" a="1"/>
  <c r="C1096" s="1"/>
  <c r="E1095"/>
  <c r="I1095" s="1"/>
  <c r="D1095"/>
  <c r="F1095" l="1"/>
  <c r="C1097" a="1"/>
  <c r="C1097" s="1"/>
  <c r="H1097"/>
  <c r="E1096"/>
  <c r="I1096" s="1"/>
  <c r="D1096"/>
  <c r="F1096" s="1"/>
  <c r="G1096" l="1"/>
  <c r="J1096" s="1"/>
  <c r="G1095"/>
  <c r="J1095" s="1"/>
  <c r="H1098"/>
  <c r="C1098" a="1"/>
  <c r="C1098" s="1"/>
  <c r="E1097"/>
  <c r="I1097" s="1"/>
  <c r="D1097"/>
  <c r="F1097" s="1"/>
  <c r="G1097" l="1"/>
  <c r="J1097" s="1"/>
  <c r="C1099" a="1"/>
  <c r="C1099" s="1"/>
  <c r="H1099"/>
  <c r="E1098"/>
  <c r="I1098" s="1"/>
  <c r="D1098"/>
  <c r="F1098" s="1"/>
  <c r="G1098" l="1"/>
  <c r="J1098" s="1"/>
  <c r="H1100"/>
  <c r="C1100" a="1"/>
  <c r="C1100" s="1"/>
  <c r="E1099"/>
  <c r="I1099" s="1"/>
  <c r="D1099"/>
  <c r="F1099" l="1"/>
  <c r="G1099" s="1"/>
  <c r="J1099" s="1"/>
  <c r="C1101" a="1"/>
  <c r="C1101" s="1"/>
  <c r="H1101"/>
  <c r="E1100"/>
  <c r="I1100" s="1"/>
  <c r="D1100"/>
  <c r="F1100" l="1"/>
  <c r="H1102"/>
  <c r="C1102" a="1"/>
  <c r="C1102" s="1"/>
  <c r="E1101"/>
  <c r="I1101" s="1"/>
  <c r="D1101"/>
  <c r="F1101" l="1"/>
  <c r="G1101" s="1"/>
  <c r="J1101" s="1"/>
  <c r="G1100"/>
  <c r="J1100" s="1"/>
  <c r="C1103" a="1"/>
  <c r="C1103" s="1"/>
  <c r="H1103"/>
  <c r="E1102"/>
  <c r="I1102" s="1"/>
  <c r="D1102"/>
  <c r="F1102" s="1"/>
  <c r="G1102" l="1"/>
  <c r="J1102" s="1"/>
  <c r="H1104"/>
  <c r="C1104" a="1"/>
  <c r="C1104" s="1"/>
  <c r="E1103"/>
  <c r="I1103" s="1"/>
  <c r="D1103"/>
  <c r="F1103" s="1"/>
  <c r="G1103" l="1"/>
  <c r="C1105" a="1"/>
  <c r="C1105" s="1"/>
  <c r="H1105"/>
  <c r="E1104"/>
  <c r="I1104" s="1"/>
  <c r="D1104"/>
  <c r="F1104" s="1"/>
  <c r="J1103" l="1"/>
  <c r="G1104"/>
  <c r="J1104" s="1"/>
  <c r="H1106"/>
  <c r="C1106" a="1"/>
  <c r="C1106" s="1"/>
  <c r="E1105"/>
  <c r="I1105" s="1"/>
  <c r="D1105"/>
  <c r="F1105" s="1"/>
  <c r="G1105" l="1"/>
  <c r="J1105" s="1"/>
  <c r="C1107" a="1"/>
  <c r="C1107" s="1"/>
  <c r="H1107"/>
  <c r="E1106"/>
  <c r="I1106" s="1"/>
  <c r="D1106"/>
  <c r="F1106" s="1"/>
  <c r="G1106" l="1"/>
  <c r="J1106" s="1"/>
  <c r="H1108"/>
  <c r="C1108" a="1"/>
  <c r="C1108" s="1"/>
  <c r="E1107"/>
  <c r="I1107" s="1"/>
  <c r="D1107"/>
  <c r="F1107" l="1"/>
  <c r="G1107" s="1"/>
  <c r="J1107" s="1"/>
  <c r="C1109" a="1"/>
  <c r="C1109" s="1"/>
  <c r="H1109"/>
  <c r="E1108"/>
  <c r="I1108" s="1"/>
  <c r="D1108"/>
  <c r="F1108" l="1"/>
  <c r="H1110"/>
  <c r="C1110" a="1"/>
  <c r="C1110" s="1"/>
  <c r="E1109"/>
  <c r="I1109" s="1"/>
  <c r="D1109"/>
  <c r="F1109" s="1"/>
  <c r="G1109" l="1"/>
  <c r="J1109" s="1"/>
  <c r="G1108"/>
  <c r="J1108" s="1"/>
  <c r="C1111" a="1"/>
  <c r="C1111" s="1"/>
  <c r="H1111"/>
  <c r="E1110"/>
  <c r="I1110" s="1"/>
  <c r="D1110"/>
  <c r="F1110" l="1"/>
  <c r="G1110" s="1"/>
  <c r="J1110" s="1"/>
  <c r="H1112"/>
  <c r="C1112" a="1"/>
  <c r="C1112" s="1"/>
  <c r="E1111"/>
  <c r="I1111" s="1"/>
  <c r="D1111"/>
  <c r="F1111" s="1"/>
  <c r="G1111" l="1"/>
  <c r="C1113" a="1"/>
  <c r="C1113" s="1"/>
  <c r="H1113"/>
  <c r="E1112"/>
  <c r="I1112" s="1"/>
  <c r="D1112"/>
  <c r="F1112" s="1"/>
  <c r="G1112" l="1"/>
  <c r="J1112" s="1"/>
  <c r="J1111"/>
  <c r="H1114"/>
  <c r="C1114" a="1"/>
  <c r="C1114" s="1"/>
  <c r="E1113"/>
  <c r="I1113" s="1"/>
  <c r="D1113"/>
  <c r="F1113" l="1"/>
  <c r="G1113" s="1"/>
  <c r="J1113" s="1"/>
  <c r="C1115" a="1"/>
  <c r="C1115" s="1"/>
  <c r="H1115"/>
  <c r="E1114"/>
  <c r="I1114" s="1"/>
  <c r="D1114"/>
  <c r="F1114" l="1"/>
  <c r="H1116"/>
  <c r="C1116" a="1"/>
  <c r="C1116" s="1"/>
  <c r="E1115"/>
  <c r="I1115" s="1"/>
  <c r="D1115"/>
  <c r="F1115" l="1"/>
  <c r="G1115" s="1"/>
  <c r="J1115" s="1"/>
  <c r="G1114"/>
  <c r="J1114" s="1"/>
  <c r="C1117" a="1"/>
  <c r="C1117" s="1"/>
  <c r="H1117"/>
  <c r="E1116"/>
  <c r="I1116" s="1"/>
  <c r="D1116"/>
  <c r="F1116" s="1"/>
  <c r="G1116" l="1"/>
  <c r="J1116" s="1"/>
  <c r="H1118"/>
  <c r="C1118" a="1"/>
  <c r="C1118" s="1"/>
  <c r="E1117"/>
  <c r="I1117" s="1"/>
  <c r="D1117"/>
  <c r="F1117" l="1"/>
  <c r="C1119" a="1"/>
  <c r="C1119" s="1"/>
  <c r="H1119"/>
  <c r="E1118"/>
  <c r="I1118" s="1"/>
  <c r="D1118"/>
  <c r="G1117" l="1"/>
  <c r="J1117" s="1"/>
  <c r="F1118"/>
  <c r="H1120"/>
  <c r="C1120" a="1"/>
  <c r="C1120" s="1"/>
  <c r="E1119"/>
  <c r="I1119" s="1"/>
  <c r="D1119"/>
  <c r="G1118" l="1"/>
  <c r="J1118" s="1"/>
  <c r="F1119"/>
  <c r="G1119" s="1"/>
  <c r="J1119" s="1"/>
  <c r="C1121" a="1"/>
  <c r="C1121" s="1"/>
  <c r="H1121"/>
  <c r="E1120"/>
  <c r="I1120" s="1"/>
  <c r="D1120"/>
  <c r="F1120" s="1"/>
  <c r="G1120" l="1"/>
  <c r="J1120" s="1"/>
  <c r="H1122"/>
  <c r="C1122" a="1"/>
  <c r="C1122" s="1"/>
  <c r="E1121"/>
  <c r="I1121" s="1"/>
  <c r="D1121"/>
  <c r="F1121" s="1"/>
  <c r="G1121" l="1"/>
  <c r="J1121" s="1"/>
  <c r="C1123" a="1"/>
  <c r="C1123" s="1"/>
  <c r="H1123"/>
  <c r="E1122"/>
  <c r="I1122" s="1"/>
  <c r="D1122"/>
  <c r="F1122" l="1"/>
  <c r="G1122" s="1"/>
  <c r="J1122" s="1"/>
  <c r="H1124"/>
  <c r="C1124" a="1"/>
  <c r="C1124" s="1"/>
  <c r="E1123"/>
  <c r="I1123" s="1"/>
  <c r="D1123"/>
  <c r="F1123" l="1"/>
  <c r="C1125" a="1"/>
  <c r="C1125" s="1"/>
  <c r="H1125"/>
  <c r="E1124"/>
  <c r="I1124" s="1"/>
  <c r="D1124"/>
  <c r="F1124" l="1"/>
  <c r="G1124" s="1"/>
  <c r="J1124" s="1"/>
  <c r="G1123"/>
  <c r="J1123" s="1"/>
  <c r="H1126"/>
  <c r="C1126" a="1"/>
  <c r="C1126" s="1"/>
  <c r="E1125"/>
  <c r="I1125" s="1"/>
  <c r="D1125"/>
  <c r="F1125" s="1"/>
  <c r="G1125" l="1"/>
  <c r="J1125" s="1"/>
  <c r="C1127" a="1"/>
  <c r="C1127" s="1"/>
  <c r="H1127"/>
  <c r="E1126"/>
  <c r="I1126" s="1"/>
  <c r="D1126"/>
  <c r="F1126" l="1"/>
  <c r="G1126" s="1"/>
  <c r="J1126" s="1"/>
  <c r="H1128"/>
  <c r="C1128" a="1"/>
  <c r="C1128" s="1"/>
  <c r="E1127"/>
  <c r="I1127" s="1"/>
  <c r="D1127"/>
  <c r="F1127" l="1"/>
  <c r="C1129" a="1"/>
  <c r="C1129" s="1"/>
  <c r="H1129"/>
  <c r="E1128"/>
  <c r="I1128" s="1"/>
  <c r="D1128"/>
  <c r="F1128" s="1"/>
  <c r="G1128" l="1"/>
  <c r="J1128" s="1"/>
  <c r="G1127"/>
  <c r="J1127" s="1"/>
  <c r="H1130"/>
  <c r="C1130" a="1"/>
  <c r="C1130" s="1"/>
  <c r="E1129"/>
  <c r="I1129" s="1"/>
  <c r="D1129"/>
  <c r="F1129" l="1"/>
  <c r="C1131" a="1"/>
  <c r="C1131" s="1"/>
  <c r="H1131"/>
  <c r="E1130"/>
  <c r="I1130" s="1"/>
  <c r="D1130"/>
  <c r="F1130" s="1"/>
  <c r="G1130" l="1"/>
  <c r="J1130" s="1"/>
  <c r="G1129"/>
  <c r="J1129" s="1"/>
  <c r="C1132" a="1"/>
  <c r="C1132" s="1"/>
  <c r="H1132"/>
  <c r="E1131"/>
  <c r="I1131" s="1"/>
  <c r="D1131"/>
  <c r="F1131" s="1"/>
  <c r="G1131" l="1"/>
  <c r="J1131" s="1"/>
  <c r="C1133" a="1"/>
  <c r="C1133" s="1"/>
  <c r="H1133"/>
  <c r="E1132"/>
  <c r="I1132" s="1"/>
  <c r="D1132"/>
  <c r="F1132" s="1"/>
  <c r="G1132" l="1"/>
  <c r="J1132" s="1"/>
  <c r="C1134" a="1"/>
  <c r="C1134" s="1"/>
  <c r="H1134"/>
  <c r="E1133"/>
  <c r="I1133" s="1"/>
  <c r="D1133"/>
  <c r="F1133" l="1"/>
  <c r="C1135" a="1"/>
  <c r="C1135" s="1"/>
  <c r="H1135"/>
  <c r="E1134"/>
  <c r="I1134" s="1"/>
  <c r="D1134"/>
  <c r="F1134" s="1"/>
  <c r="G1134" l="1"/>
  <c r="J1134" s="1"/>
  <c r="G1133"/>
  <c r="J1133" s="1"/>
  <c r="C1136" a="1"/>
  <c r="C1136" s="1"/>
  <c r="H1136"/>
  <c r="E1135"/>
  <c r="I1135" s="1"/>
  <c r="D1135"/>
  <c r="F1135" s="1"/>
  <c r="G1135" l="1"/>
  <c r="J1135" s="1"/>
  <c r="C1137" a="1"/>
  <c r="C1137" s="1"/>
  <c r="H1137"/>
  <c r="E1136"/>
  <c r="D1136"/>
  <c r="F1136" s="1"/>
  <c r="G1136" l="1"/>
  <c r="J1136" s="1"/>
  <c r="I1136"/>
  <c r="C1138" a="1"/>
  <c r="C1138" s="1"/>
  <c r="H1138"/>
  <c r="E1137"/>
  <c r="I1137" s="1"/>
  <c r="D1137"/>
  <c r="F1137" s="1"/>
  <c r="G1137" l="1"/>
  <c r="J1137" s="1"/>
  <c r="C1139" a="1"/>
  <c r="C1139" s="1"/>
  <c r="H1139"/>
  <c r="E1138"/>
  <c r="I1138" s="1"/>
  <c r="D1138"/>
  <c r="F1138" s="1"/>
  <c r="G1138" l="1"/>
  <c r="J1138" s="1"/>
  <c r="C1140" a="1"/>
  <c r="C1140" s="1"/>
  <c r="H1140"/>
  <c r="E1139"/>
  <c r="I1139" s="1"/>
  <c r="D1139"/>
  <c r="F1139" l="1"/>
  <c r="C1141" a="1"/>
  <c r="C1141" s="1"/>
  <c r="H1141"/>
  <c r="E1140"/>
  <c r="I1140" s="1"/>
  <c r="D1140"/>
  <c r="F1140" l="1"/>
  <c r="G1140" s="1"/>
  <c r="J1140" s="1"/>
  <c r="G1139"/>
  <c r="J1139" s="1"/>
  <c r="C1142" a="1"/>
  <c r="C1142" s="1"/>
  <c r="H1142"/>
  <c r="E1141"/>
  <c r="I1141" s="1"/>
  <c r="D1141"/>
  <c r="F1141" l="1"/>
  <c r="C1143" a="1"/>
  <c r="C1143" s="1"/>
  <c r="H1143"/>
  <c r="E1142"/>
  <c r="I1142" s="1"/>
  <c r="D1142"/>
  <c r="F1142" s="1"/>
  <c r="G1141" l="1"/>
  <c r="J1141" s="1"/>
  <c r="G1142"/>
  <c r="J1142" s="1"/>
  <c r="C1144" a="1"/>
  <c r="C1144" s="1"/>
  <c r="H1144"/>
  <c r="E1143"/>
  <c r="I1143" s="1"/>
  <c r="D1143"/>
  <c r="F1143" s="1"/>
  <c r="G1143" l="1"/>
  <c r="J1143" s="1"/>
  <c r="C1145" a="1"/>
  <c r="C1145" s="1"/>
  <c r="H1145"/>
  <c r="E1144"/>
  <c r="I1144" s="1"/>
  <c r="D1144"/>
  <c r="F1144" l="1"/>
  <c r="H1146"/>
  <c r="C1146" a="1"/>
  <c r="C1146" s="1"/>
  <c r="E1145"/>
  <c r="I1145" s="1"/>
  <c r="D1145"/>
  <c r="F1145" l="1"/>
  <c r="G1145" s="1"/>
  <c r="J1145" s="1"/>
  <c r="G1144"/>
  <c r="J1144" s="1"/>
  <c r="C1147" a="1"/>
  <c r="C1147" s="1"/>
  <c r="H1147"/>
  <c r="E1146"/>
  <c r="I1146" s="1"/>
  <c r="D1146"/>
  <c r="F1146" s="1"/>
  <c r="G1146" l="1"/>
  <c r="J1146" s="1"/>
  <c r="H1148"/>
  <c r="C1148" a="1"/>
  <c r="C1148" s="1"/>
  <c r="E1147"/>
  <c r="I1147" s="1"/>
  <c r="D1147"/>
  <c r="F1147" l="1"/>
  <c r="H1149"/>
  <c r="C1149" a="1"/>
  <c r="C1149" s="1"/>
  <c r="E1148"/>
  <c r="I1148" s="1"/>
  <c r="D1148"/>
  <c r="G1147" l="1"/>
  <c r="J1147" s="1"/>
  <c r="F1149"/>
  <c r="F1148"/>
  <c r="H1150"/>
  <c r="C1150" a="1"/>
  <c r="C1150" s="1"/>
  <c r="E1149"/>
  <c r="I1149" s="1"/>
  <c r="D1149"/>
  <c r="G1149" l="1"/>
  <c r="J1149" s="1"/>
  <c r="G1148"/>
  <c r="J1148" s="1"/>
  <c r="H1151"/>
  <c r="C1151" a="1"/>
  <c r="C1151" s="1"/>
  <c r="E1150"/>
  <c r="I1150" s="1"/>
  <c r="D1150"/>
  <c r="F1150" s="1"/>
  <c r="G1150" l="1"/>
  <c r="J1150" s="1"/>
  <c r="H1152"/>
  <c r="C1152" a="1"/>
  <c r="C1152" s="1"/>
  <c r="E1151"/>
  <c r="I1151" s="1"/>
  <c r="D1151"/>
  <c r="F1151" l="1"/>
  <c r="H1153"/>
  <c r="C1153" a="1"/>
  <c r="C1153" s="1"/>
  <c r="E1152"/>
  <c r="I1152" s="1"/>
  <c r="D1152"/>
  <c r="F1152" l="1"/>
  <c r="G1152" s="1"/>
  <c r="J1152" s="1"/>
  <c r="G1151"/>
  <c r="J1151" s="1"/>
  <c r="H1154"/>
  <c r="C1154" a="1"/>
  <c r="C1154" s="1"/>
  <c r="E1153"/>
  <c r="I1153" s="1"/>
  <c r="D1153"/>
  <c r="F1153" l="1"/>
  <c r="H1155"/>
  <c r="C1155" a="1"/>
  <c r="C1155" s="1"/>
  <c r="E1154"/>
  <c r="I1154" s="1"/>
  <c r="D1154"/>
  <c r="F1154" s="1"/>
  <c r="G1153" l="1"/>
  <c r="J1153" s="1"/>
  <c r="G1154"/>
  <c r="J1154" s="1"/>
  <c r="H1156"/>
  <c r="C1156" a="1"/>
  <c r="C1156" s="1"/>
  <c r="E1155"/>
  <c r="I1155" s="1"/>
  <c r="D1155"/>
  <c r="F1155" l="1"/>
  <c r="G1155" s="1"/>
  <c r="J1155" s="1"/>
  <c r="H1157"/>
  <c r="C1157" a="1"/>
  <c r="C1157" s="1"/>
  <c r="E1156"/>
  <c r="I1156" s="1"/>
  <c r="D1156"/>
  <c r="F1156" l="1"/>
  <c r="F1157"/>
  <c r="E1157"/>
  <c r="D1157"/>
  <c r="H1158"/>
  <c r="C1158" a="1"/>
  <c r="C1158" s="1"/>
  <c r="G1157" l="1"/>
  <c r="J1157" s="1"/>
  <c r="I1157"/>
  <c r="G1156"/>
  <c r="J1156" s="1"/>
  <c r="H1159"/>
  <c r="C1159" a="1"/>
  <c r="C1159" s="1"/>
  <c r="E1158"/>
  <c r="I1158" s="1"/>
  <c r="D1158"/>
  <c r="F1158" l="1"/>
  <c r="C1160" a="1"/>
  <c r="C1160" s="1"/>
  <c r="H1160"/>
  <c r="D1159"/>
  <c r="F1159" s="1"/>
  <c r="E1159"/>
  <c r="I1159" s="1"/>
  <c r="G1159" l="1"/>
  <c r="J1159" s="1"/>
  <c r="G1158"/>
  <c r="J1158" s="1"/>
  <c r="D1160"/>
  <c r="F1160" s="1"/>
  <c r="E1160"/>
  <c r="I1160" s="1"/>
  <c r="H1161"/>
  <c r="C1161" a="1"/>
  <c r="C1161" s="1"/>
  <c r="G1160" l="1"/>
  <c r="J1160" s="1"/>
  <c r="E1161"/>
  <c r="I1161" s="1"/>
  <c r="D1161"/>
  <c r="C1162" a="1"/>
  <c r="C1162" s="1"/>
  <c r="H1162"/>
  <c r="F1161" l="1"/>
  <c r="C1163" a="1"/>
  <c r="C1163" s="1"/>
  <c r="H1163"/>
  <c r="E1162"/>
  <c r="I1162" s="1"/>
  <c r="D1162"/>
  <c r="F1162" l="1"/>
  <c r="G1162" s="1"/>
  <c r="J1162" s="1"/>
  <c r="G1161"/>
  <c r="J1161" s="1"/>
  <c r="C1164" a="1"/>
  <c r="C1164" s="1"/>
  <c r="H1164"/>
  <c r="D1163"/>
  <c r="E1163"/>
  <c r="I1163" s="1"/>
  <c r="F1163" l="1"/>
  <c r="G1163" s="1"/>
  <c r="J1163" s="1"/>
  <c r="H1165"/>
  <c r="C1165" a="1"/>
  <c r="C1165" s="1"/>
  <c r="E1164"/>
  <c r="I1164" s="1"/>
  <c r="D1164"/>
  <c r="F1164" l="1"/>
  <c r="C1166" a="1"/>
  <c r="C1166" s="1"/>
  <c r="H1166"/>
  <c r="E1165"/>
  <c r="I1165" s="1"/>
  <c r="D1165"/>
  <c r="F1165" s="1"/>
  <c r="G1164" l="1"/>
  <c r="J1164" s="1"/>
  <c r="G1165"/>
  <c r="J1165" s="1"/>
  <c r="C1167" a="1"/>
  <c r="C1167" s="1"/>
  <c r="H1167"/>
  <c r="D1166"/>
  <c r="E1166"/>
  <c r="I1166" s="1"/>
  <c r="F1166" l="1"/>
  <c r="G1166" s="1"/>
  <c r="J1166" s="1"/>
  <c r="C1168" a="1"/>
  <c r="C1168" s="1"/>
  <c r="H1168"/>
  <c r="D1167"/>
  <c r="F1167" s="1"/>
  <c r="E1167"/>
  <c r="I1167" s="1"/>
  <c r="G1167" l="1"/>
  <c r="J1167" s="1"/>
  <c r="C1169" a="1"/>
  <c r="C1169" s="1"/>
  <c r="H1169"/>
  <c r="E1168"/>
  <c r="I1168" s="1"/>
  <c r="D1168"/>
  <c r="F1168" l="1"/>
  <c r="G1168" s="1"/>
  <c r="J1168" s="1"/>
  <c r="C1170" a="1"/>
  <c r="C1170" s="1"/>
  <c r="H1170"/>
  <c r="E1169"/>
  <c r="I1169" s="1"/>
  <c r="D1169"/>
  <c r="F1169" s="1"/>
  <c r="G1169" l="1"/>
  <c r="J1169" s="1"/>
  <c r="C1171" a="1"/>
  <c r="C1171" s="1"/>
  <c r="H1171"/>
  <c r="D1170"/>
  <c r="E1170"/>
  <c r="I1170" s="1"/>
  <c r="F1170" l="1"/>
  <c r="G1170" s="1"/>
  <c r="J1170" s="1"/>
  <c r="D1171"/>
  <c r="E1171"/>
  <c r="I1171" s="1"/>
  <c r="H1172"/>
  <c r="C1172" a="1"/>
  <c r="C1172" s="1"/>
  <c r="F1171" l="1"/>
  <c r="D1172"/>
  <c r="E1172"/>
  <c r="I1172" s="1"/>
  <c r="C1173" a="1"/>
  <c r="C1173" s="1"/>
  <c r="H1173"/>
  <c r="F1172" l="1"/>
  <c r="G1172" s="1"/>
  <c r="J1172" s="1"/>
  <c r="G1171"/>
  <c r="J1171" s="1"/>
  <c r="C1174" a="1"/>
  <c r="C1174" s="1"/>
  <c r="H1174"/>
  <c r="E1173"/>
  <c r="I1173" s="1"/>
  <c r="D1173"/>
  <c r="F1173" s="1"/>
  <c r="G1173" l="1"/>
  <c r="J1173" s="1"/>
  <c r="C1175" a="1"/>
  <c r="C1175" s="1"/>
  <c r="H1175"/>
  <c r="D1174"/>
  <c r="E1174"/>
  <c r="I1174" s="1"/>
  <c r="F1174" l="1"/>
  <c r="G1174" s="1"/>
  <c r="J1174" s="1"/>
  <c r="D1175"/>
  <c r="E1175"/>
  <c r="I1175" s="1"/>
  <c r="H1176"/>
  <c r="C1176" a="1"/>
  <c r="C1176" s="1"/>
  <c r="F1175" l="1"/>
  <c r="G1175" s="1"/>
  <c r="J1175" s="1"/>
  <c r="E1176"/>
  <c r="I1176" s="1"/>
  <c r="D1176"/>
  <c r="C1177" a="1"/>
  <c r="C1177" s="1"/>
  <c r="H1177"/>
  <c r="F1176" l="1"/>
  <c r="G1176" s="1"/>
  <c r="J1176" s="1"/>
  <c r="E1177"/>
  <c r="I1177" s="1"/>
  <c r="D1177"/>
  <c r="F1177" s="1"/>
  <c r="C1178" a="1"/>
  <c r="C1178" s="1"/>
  <c r="H1178"/>
  <c r="G1177" l="1"/>
  <c r="J1177" s="1"/>
  <c r="D1178"/>
  <c r="E1178"/>
  <c r="I1178" s="1"/>
  <c r="C1179" a="1"/>
  <c r="C1179" s="1"/>
  <c r="H1179"/>
  <c r="F1178" l="1"/>
  <c r="G1178" s="1"/>
  <c r="J1178" s="1"/>
  <c r="H1180"/>
  <c r="C1180" a="1"/>
  <c r="C1180" s="1"/>
  <c r="D1179"/>
  <c r="F1179" s="1"/>
  <c r="E1179"/>
  <c r="I1179" s="1"/>
  <c r="G1179" l="1"/>
  <c r="J1179" s="1"/>
  <c r="C1181" a="1"/>
  <c r="C1181" s="1"/>
  <c r="H1181"/>
  <c r="E1180"/>
  <c r="I1180" s="1"/>
  <c r="D1180"/>
  <c r="F1180" l="1"/>
  <c r="G1180" s="1"/>
  <c r="J1180" s="1"/>
  <c r="F1181"/>
  <c r="E1181"/>
  <c r="I1181" s="1"/>
  <c r="D1181"/>
  <c r="C1182" a="1"/>
  <c r="C1182" s="1"/>
  <c r="H1182"/>
  <c r="G1181" l="1"/>
  <c r="J1181" s="1"/>
  <c r="C1183" a="1"/>
  <c r="C1183" s="1"/>
  <c r="H1183"/>
  <c r="D1182"/>
  <c r="E1182"/>
  <c r="I1182" s="1"/>
  <c r="F1182" l="1"/>
  <c r="D1183"/>
  <c r="E1183"/>
  <c r="I1183" s="1"/>
  <c r="H1184"/>
  <c r="C1184" a="1"/>
  <c r="C1184" s="1"/>
  <c r="F1183" l="1"/>
  <c r="G1182"/>
  <c r="J1182" s="1"/>
  <c r="E1184"/>
  <c r="I1184" s="1"/>
  <c r="D1184"/>
  <c r="F1184" s="1"/>
  <c r="C1185" a="1"/>
  <c r="C1185" s="1"/>
  <c r="H1185"/>
  <c r="G1184" l="1"/>
  <c r="G1183"/>
  <c r="J1183" s="1"/>
  <c r="E1185"/>
  <c r="I1185" s="1"/>
  <c r="D1185"/>
  <c r="F1185" s="1"/>
  <c r="C1186" a="1"/>
  <c r="C1186" s="1"/>
  <c r="H1186"/>
  <c r="J1184" l="1"/>
  <c r="G1185"/>
  <c r="J1185" s="1"/>
  <c r="H1187"/>
  <c r="C1187" a="1"/>
  <c r="C1187" s="1"/>
  <c r="E1186"/>
  <c r="I1186" s="1"/>
  <c r="D1186"/>
  <c r="F1186" s="1"/>
  <c r="G1186" l="1"/>
  <c r="J1186" s="1"/>
  <c r="C1188" a="1"/>
  <c r="C1188" s="1"/>
  <c r="H1188"/>
  <c r="D1187"/>
  <c r="F1187" s="1"/>
  <c r="E1187"/>
  <c r="I1187" s="1"/>
  <c r="G1187" l="1"/>
  <c r="J1187" s="1"/>
  <c r="C1189" a="1"/>
  <c r="C1189" s="1"/>
  <c r="H1189"/>
  <c r="E1188"/>
  <c r="I1188" s="1"/>
  <c r="D1188"/>
  <c r="F1188" s="1"/>
  <c r="G1188" l="1"/>
  <c r="J1188" s="1"/>
  <c r="C1190" a="1"/>
  <c r="C1190" s="1"/>
  <c r="H1190"/>
  <c r="E1189"/>
  <c r="I1189" s="1"/>
  <c r="D1189"/>
  <c r="F1189" l="1"/>
  <c r="G1189" s="1"/>
  <c r="J1189" s="1"/>
  <c r="C1191" a="1"/>
  <c r="C1191" s="1"/>
  <c r="H1191"/>
  <c r="D1190"/>
  <c r="F1190" s="1"/>
  <c r="E1190"/>
  <c r="I1190" s="1"/>
  <c r="G1190" l="1"/>
  <c r="J1190" s="1"/>
  <c r="C1192" a="1"/>
  <c r="C1192" s="1"/>
  <c r="H1192"/>
  <c r="D1191"/>
  <c r="E1191"/>
  <c r="I1191" s="1"/>
  <c r="F1191" l="1"/>
  <c r="G1191" s="1"/>
  <c r="J1191" s="1"/>
  <c r="H1193"/>
  <c r="C1193" a="1"/>
  <c r="C1193" s="1"/>
  <c r="E1192"/>
  <c r="I1192" s="1"/>
  <c r="D1192"/>
  <c r="F1192" s="1"/>
  <c r="G1192" l="1"/>
  <c r="J1192" s="1"/>
  <c r="C1194" a="1"/>
  <c r="C1194" s="1"/>
  <c r="H1194"/>
  <c r="E1193"/>
  <c r="I1193" s="1"/>
  <c r="D1193"/>
  <c r="F1193" l="1"/>
  <c r="G1193" s="1"/>
  <c r="J1193" s="1"/>
  <c r="H1195"/>
  <c r="C1195" a="1"/>
  <c r="C1195" s="1"/>
  <c r="D1194"/>
  <c r="E1194"/>
  <c r="I1194" s="1"/>
  <c r="F1194" l="1"/>
  <c r="D1195"/>
  <c r="F1195" s="1"/>
  <c r="E1195"/>
  <c r="I1195" s="1"/>
  <c r="G1195" l="1"/>
  <c r="J1195" s="1"/>
  <c r="G1194"/>
  <c r="J1194" s="1"/>
</calcChain>
</file>

<file path=xl/sharedStrings.xml><?xml version="1.0" encoding="utf-8"?>
<sst xmlns="http://schemas.openxmlformats.org/spreadsheetml/2006/main" count="104" uniqueCount="85">
  <si>
    <t>Distance between photodiodes</t>
  </si>
  <si>
    <t>dph =</t>
  </si>
  <si>
    <t>dla =</t>
  </si>
  <si>
    <t>Constants</t>
  </si>
  <si>
    <t>ftu =</t>
  </si>
  <si>
    <t>ta1 =</t>
  </si>
  <si>
    <t>ta2 =</t>
  </si>
  <si>
    <t>tb1 =</t>
  </si>
  <si>
    <t>tb2 =</t>
  </si>
  <si>
    <t>(ta1 &lt; ta2)</t>
  </si>
  <si>
    <t>(ta1 &lt; tb1)</t>
  </si>
  <si>
    <t>(tb1 &lt; tb2)</t>
  </si>
  <si>
    <t>qua =</t>
  </si>
  <si>
    <t>0° for North, -90° for West, +90° for East, +180° for South</t>
  </si>
  <si>
    <t>Computed values</t>
  </si>
  <si>
    <t>dop =</t>
  </si>
  <si>
    <t>aop =</t>
  </si>
  <si>
    <t>atu =</t>
  </si>
  <si>
    <t>Distance between lasers</t>
  </si>
  <si>
    <t>mm</t>
  </si>
  <si>
    <t>Turret's angular speed</t>
  </si>
  <si>
    <t>rps</t>
  </si>
  <si>
    <t>Photodiode A 1st pulse timing</t>
  </si>
  <si>
    <t xml:space="preserve">Photodiode A 2nd pulse timing </t>
  </si>
  <si>
    <t xml:space="preserve">Photodiode B 1st pulse timing </t>
  </si>
  <si>
    <t>Photodiode B 2nd pulse timing</t>
  </si>
  <si>
    <t>Selected orientation quarter offset</t>
  </si>
  <si>
    <t>us</t>
  </si>
  <si>
    <t>°</t>
  </si>
  <si>
    <t>Angle to opponent</t>
  </si>
  <si>
    <t>Distance to opponent</t>
  </si>
  <si>
    <t>atu [°]</t>
  </si>
  <si>
    <t>Final Opponent's values</t>
  </si>
  <si>
    <t>Opponent's Orientation</t>
  </si>
  <si>
    <t>oop =</t>
  </si>
  <si>
    <t>Turret's rotation angle between 2 lasers</t>
  </si>
  <si>
    <t>Turret's sight distance between 2 photodiodes</t>
  </si>
  <si>
    <t>dtu =</t>
  </si>
  <si>
    <t>Measured values</t>
  </si>
  <si>
    <t>turret's position at (ta2-ta1)/</t>
  </si>
  <si>
    <t>relative to aop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</si>
  <si>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tx [us]</t>
    </r>
  </si>
  <si>
    <r>
      <t>d</t>
    </r>
    <r>
      <rPr>
        <vertAlign val="subscript"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 [mm]</t>
    </r>
  </si>
  <si>
    <t>MHz</t>
  </si>
  <si>
    <t>Fcy max</t>
  </si>
  <si>
    <t>Tcy min</t>
  </si>
  <si>
    <t>ns</t>
  </si>
  <si>
    <t>Δtx [Ncy]</t>
  </si>
  <si>
    <t>LUT step</t>
  </si>
  <si>
    <t>LUT min</t>
  </si>
  <si>
    <t>LUT #</t>
  </si>
  <si>
    <t>Δtx [us]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</si>
  <si>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op</t>
    </r>
    <r>
      <rPr>
        <b/>
        <sz val="11"/>
        <color theme="1"/>
        <rFont val="Calibri"/>
        <family val="2"/>
        <scheme val="minor"/>
      </rPr>
      <t xml:space="preserve"> [mm]</t>
    </r>
  </si>
  <si>
    <t>Measured Δtx</t>
  </si>
  <si>
    <t>Ncy</t>
  </si>
  <si>
    <r>
      <t>Computed d</t>
    </r>
    <r>
      <rPr>
        <b/>
        <vertAlign val="subscript"/>
        <sz val="11"/>
        <color theme="1"/>
        <rFont val="Calibri"/>
        <family val="2"/>
        <scheme val="minor"/>
      </rPr>
      <t>op</t>
    </r>
  </si>
  <si>
    <t>LUT upper</t>
  </si>
  <si>
    <t>LUT bot</t>
  </si>
  <si>
    <t>ΔLUT</t>
  </si>
  <si>
    <t>indexes</t>
  </si>
  <si>
    <r>
      <t>LUT d</t>
    </r>
    <r>
      <rPr>
        <b/>
        <vertAlign val="subscript"/>
        <sz val="11"/>
        <color theme="1"/>
        <rFont val="Calibri"/>
        <family val="2"/>
        <scheme val="minor"/>
      </rPr>
      <t>op</t>
    </r>
  </si>
  <si>
    <t>Linear interp</t>
  </si>
  <si>
    <r>
      <t>Real d</t>
    </r>
    <r>
      <rPr>
        <b/>
        <vertAlign val="subscript"/>
        <sz val="11"/>
        <color theme="1"/>
        <rFont val="Calibri"/>
        <family val="2"/>
        <scheme val="minor"/>
      </rPr>
      <t>op</t>
    </r>
  </si>
  <si>
    <t>Error</t>
  </si>
  <si>
    <t>Measured Δtx [Ncy]</t>
  </si>
  <si>
    <t>LUT up</t>
  </si>
  <si>
    <t>ΔLUT [Ncy]</t>
  </si>
  <si>
    <r>
      <t>Real d</t>
    </r>
    <r>
      <rPr>
        <b/>
        <vertAlign val="subscript"/>
        <sz val="11"/>
        <color theme="1"/>
        <rFont val="Calibri"/>
        <family val="2"/>
        <scheme val="minor"/>
      </rPr>
      <t xml:space="preserve">op </t>
    </r>
    <r>
      <rPr>
        <b/>
        <sz val="11"/>
        <color theme="1"/>
        <rFont val="Calibri"/>
        <family val="2"/>
        <scheme val="minor"/>
      </rPr>
      <t>[mm]</t>
    </r>
  </si>
  <si>
    <t>uint16 Subtraction</t>
  </si>
  <si>
    <t>uint16 Copy</t>
  </si>
  <si>
    <t>uint16 Subration + N left shift + uint16 division</t>
  </si>
  <si>
    <t>uint16 Addition</t>
  </si>
  <si>
    <t>1 loop with uint16 comparison, up to 127 cycles (LUT size)</t>
  </si>
  <si>
    <t>uint16 Copy + uint8 increment</t>
  </si>
  <si>
    <r>
      <t>LUT d</t>
    </r>
    <r>
      <rPr>
        <b/>
        <vertAlign val="subscript"/>
        <sz val="11"/>
        <color theme="1"/>
        <rFont val="Calibri"/>
        <family val="2"/>
        <scheme val="minor"/>
      </rPr>
      <t>op [mm]</t>
    </r>
  </si>
  <si>
    <r>
      <t>Interp dop</t>
    </r>
    <r>
      <rPr>
        <b/>
        <vertAlign val="subscript"/>
        <sz val="11"/>
        <color theme="1"/>
        <rFont val="Calibri"/>
        <family val="2"/>
        <scheme val="minor"/>
      </rPr>
      <t xml:space="preserve"> [mm]</t>
    </r>
  </si>
  <si>
    <r>
      <t>Computed Interp d</t>
    </r>
    <r>
      <rPr>
        <b/>
        <vertAlign val="subscript"/>
        <sz val="11"/>
        <color theme="1"/>
        <rFont val="Calibri"/>
        <family val="2"/>
        <scheme val="minor"/>
      </rPr>
      <t>op [mm]</t>
    </r>
  </si>
  <si>
    <t>Error Interp [mm]</t>
  </si>
  <si>
    <t>Error Non-Interp [mm]</t>
  </si>
  <si>
    <t>Saved operations if no interpolation</t>
  </si>
  <si>
    <t>LUT contents</t>
  </si>
  <si>
    <t>Algo operations</t>
  </si>
  <si>
    <t>LUT size</t>
  </si>
  <si>
    <t>bit</t>
  </si>
  <si>
    <t>kiB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</si>
</sst>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8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3" borderId="0" xfId="0" applyFill="1"/>
    <xf numFmtId="0" fontId="0" fillId="0" borderId="1" xfId="0" applyBorder="1"/>
    <xf numFmtId="1" fontId="9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0" fontId="11" fillId="0" borderId="1" xfId="0" applyFont="1" applyBorder="1"/>
    <xf numFmtId="0" fontId="0" fillId="3" borderId="1" xfId="0" applyFill="1" applyBorder="1"/>
    <xf numFmtId="0" fontId="3" fillId="0" borderId="2" xfId="0" applyFont="1" applyFill="1" applyBorder="1"/>
    <xf numFmtId="0" fontId="0" fillId="0" borderId="3" xfId="0" applyBorder="1"/>
    <xf numFmtId="0" fontId="0" fillId="0" borderId="4" xfId="0" applyBorder="1"/>
    <xf numFmtId="0" fontId="3" fillId="0" borderId="5" xfId="0" applyFont="1" applyFill="1" applyBorder="1"/>
    <xf numFmtId="0" fontId="0" fillId="0" borderId="6" xfId="0" applyBorder="1"/>
    <xf numFmtId="0" fontId="0" fillId="0" borderId="7" xfId="0" applyBorder="1"/>
    <xf numFmtId="0" fontId="0" fillId="2" borderId="0" xfId="0" applyFill="1" applyAlignment="1">
      <alignment horizontal="left"/>
    </xf>
    <xf numFmtId="1" fontId="9" fillId="0" borderId="0" xfId="0" applyNumberFormat="1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Distance to opponent against measured time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'Theory plot'!$D$2</c:f>
              <c:strCache>
                <c:ptCount val="1"/>
                <c:pt idx="0">
                  <c:v>dop [mm]</c:v>
                </c:pt>
              </c:strCache>
            </c:strRef>
          </c:tx>
          <c:spPr>
            <a:ln w="19050"/>
          </c:spPr>
          <c:xVal>
            <c:numRef>
              <c:f>'Theory plot'!$B$3:$B$31</c:f>
              <c:numCache>
                <c:formatCode>General</c:formatCode>
                <c:ptCount val="2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</c:numCache>
            </c:numRef>
          </c:xVal>
          <c:yVal>
            <c:numRef>
              <c:f>'Theory plot'!$D$3:$D$31</c:f>
              <c:numCache>
                <c:formatCode>0</c:formatCode>
                <c:ptCount val="29"/>
                <c:pt idx="0">
                  <c:v>4774.7739587781771</c:v>
                </c:pt>
                <c:pt idx="1">
                  <c:v>2387.575492313033</c:v>
                </c:pt>
                <c:pt idx="2">
                  <c:v>1591.9264845554069</c:v>
                </c:pt>
                <c:pt idx="3">
                  <c:v>1194.1648762219343</c:v>
                </c:pt>
                <c:pt idx="4">
                  <c:v>955.5582665945193</c:v>
                </c:pt>
                <c:pt idx="5">
                  <c:v>796.52919806549846</c:v>
                </c:pt>
                <c:pt idx="6">
                  <c:v>682.97305393380486</c:v>
                </c:pt>
                <c:pt idx="7">
                  <c:v>597.83753285751754</c:v>
                </c:pt>
                <c:pt idx="8">
                  <c:v>531.64914034118112</c:v>
                </c:pt>
                <c:pt idx="9">
                  <c:v>478.72378533356857</c:v>
                </c:pt>
                <c:pt idx="10">
                  <c:v>435.44432413835716</c:v>
                </c:pt>
                <c:pt idx="11">
                  <c:v>399.39933237186187</c:v>
                </c:pt>
                <c:pt idx="12">
                  <c:v>368.91936678866529</c:v>
                </c:pt>
                <c:pt idx="13">
                  <c:v>342.81197204121355</c:v>
                </c:pt>
                <c:pt idx="14">
                  <c:v>320.20268473754754</c:v>
                </c:pt>
                <c:pt idx="15">
                  <c:v>300.43566097925492</c:v>
                </c:pt>
                <c:pt idx="16">
                  <c:v>283.00937653486847</c:v>
                </c:pt>
                <c:pt idx="17">
                  <c:v>267.53376029050105</c:v>
                </c:pt>
                <c:pt idx="18">
                  <c:v>253.70086450718026</c:v>
                </c:pt>
                <c:pt idx="19">
                  <c:v>241.26433400255803</c:v>
                </c:pt>
                <c:pt idx="20">
                  <c:v>230.02474128222727</c:v>
                </c:pt>
                <c:pt idx="21">
                  <c:v>219.8189211821566</c:v>
                </c:pt>
                <c:pt idx="22">
                  <c:v>210.51208777975276</c:v>
                </c:pt>
                <c:pt idx="23">
                  <c:v>201.99192207855782</c:v>
                </c:pt>
                <c:pt idx="24">
                  <c:v>194.1640786499874</c:v>
                </c:pt>
                <c:pt idx="25">
                  <c:v>186.94872920523932</c:v>
                </c:pt>
                <c:pt idx="26">
                  <c:v>180.27787426364924</c:v>
                </c:pt>
                <c:pt idx="27">
                  <c:v>174.0932308934072</c:v>
                </c:pt>
                <c:pt idx="28">
                  <c:v>168.34455747271176</c:v>
                </c:pt>
              </c:numCache>
            </c:numRef>
          </c:yVal>
          <c:smooth val="1"/>
        </c:ser>
        <c:axId val="49914240"/>
        <c:axId val="49916160"/>
      </c:scatterChart>
      <c:valAx>
        <c:axId val="49914240"/>
        <c:scaling>
          <c:orientation val="minMax"/>
          <c:max val="1500"/>
          <c:min val="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Time between photodiode X pulses (</a:t>
                </a:r>
                <a:r>
                  <a:rPr lang="el-GR"/>
                  <a:t>Δ</a:t>
                </a:r>
                <a:r>
                  <a:rPr lang="fr-FR"/>
                  <a:t>tx) [us]</a:t>
                </a:r>
                <a:endParaRPr lang="fr-FR" baseline="0"/>
              </a:p>
            </c:rich>
          </c:tx>
          <c:layout/>
        </c:title>
        <c:numFmt formatCode="General" sourceLinked="1"/>
        <c:majorTickMark val="none"/>
        <c:tickLblPos val="nextTo"/>
        <c:crossAx val="49916160"/>
        <c:crosses val="autoZero"/>
        <c:crossBetween val="midCat"/>
      </c:valAx>
      <c:valAx>
        <c:axId val="49916160"/>
        <c:scaling>
          <c:orientation val="minMax"/>
          <c:max val="500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Distance to opponent (d</a:t>
                </a:r>
                <a:r>
                  <a:rPr lang="fr-FR" baseline="-25000"/>
                  <a:t>op</a:t>
                </a:r>
                <a:r>
                  <a:rPr lang="fr-FR"/>
                  <a:t>)</a:t>
                </a:r>
                <a:r>
                  <a:rPr lang="fr-FR" baseline="0"/>
                  <a:t> </a:t>
                </a:r>
                <a:r>
                  <a:rPr lang="fr-FR"/>
                  <a:t>[mm]</a:t>
                </a:r>
              </a:p>
            </c:rich>
          </c:tx>
          <c:layout/>
        </c:title>
        <c:numFmt formatCode="0" sourceLinked="1"/>
        <c:minorTickMark val="in"/>
        <c:tickLblPos val="nextTo"/>
        <c:crossAx val="49914240"/>
        <c:crosses val="autoZero"/>
        <c:crossBetween val="midCat"/>
        <c:majorUnit val="1000"/>
        <c:minorUnit val="200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Computation Error [mm]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'Error plots'!$J$2</c:f>
              <c:strCache>
                <c:ptCount val="1"/>
                <c:pt idx="0">
                  <c:v>Error Interp [mm]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'Error plots'!$H$3:$H$1195</c:f>
              <c:numCache>
                <c:formatCode>0.00</c:formatCode>
                <c:ptCount val="1193"/>
                <c:pt idx="0">
                  <c:v>153.30617536145544</c:v>
                </c:pt>
                <c:pt idx="1">
                  <c:v>153.41951064333759</c:v>
                </c:pt>
                <c:pt idx="2">
                  <c:v>153.53302878517849</c:v>
                </c:pt>
                <c:pt idx="3">
                  <c:v>153.64673021561629</c:v>
                </c:pt>
                <c:pt idx="4">
                  <c:v>153.76061536463385</c:v>
                </c:pt>
                <c:pt idx="5">
                  <c:v>153.87468466356373</c:v>
                </c:pt>
                <c:pt idx="6">
                  <c:v>153.98893854509365</c:v>
                </c:pt>
                <c:pt idx="7">
                  <c:v>154.10337744327177</c:v>
                </c:pt>
                <c:pt idx="8">
                  <c:v>154.21800179351212</c:v>
                </c:pt>
                <c:pt idx="9">
                  <c:v>154.33281203259986</c:v>
                </c:pt>
                <c:pt idx="10">
                  <c:v>154.44780859869667</c:v>
                </c:pt>
                <c:pt idx="11">
                  <c:v>154.56299193134626</c:v>
                </c:pt>
                <c:pt idx="12">
                  <c:v>154.67836247147986</c:v>
                </c:pt>
                <c:pt idx="13">
                  <c:v>154.79392066142151</c:v>
                </c:pt>
                <c:pt idx="14">
                  <c:v>154.90966694489373</c:v>
                </c:pt>
                <c:pt idx="15">
                  <c:v>155.02560176702295</c:v>
                </c:pt>
                <c:pt idx="16">
                  <c:v>155.14172557434514</c:v>
                </c:pt>
                <c:pt idx="17">
                  <c:v>155.25803881481133</c:v>
                </c:pt>
                <c:pt idx="18">
                  <c:v>155.37454193779325</c:v>
                </c:pt>
                <c:pt idx="19">
                  <c:v>155.4912353940889</c:v>
                </c:pt>
                <c:pt idx="20">
                  <c:v>155.60811963592838</c:v>
                </c:pt>
                <c:pt idx="21">
                  <c:v>155.72519511697925</c:v>
                </c:pt>
                <c:pt idx="22">
                  <c:v>155.84246229235268</c:v>
                </c:pt>
                <c:pt idx="23">
                  <c:v>155.95992161860877</c:v>
                </c:pt>
                <c:pt idx="24">
                  <c:v>156.07757355376265</c:v>
                </c:pt>
                <c:pt idx="25">
                  <c:v>156.19541855729003</c:v>
                </c:pt>
                <c:pt idx="26">
                  <c:v>156.31345709013317</c:v>
                </c:pt>
                <c:pt idx="27">
                  <c:v>156.43168961470676</c:v>
                </c:pt>
                <c:pt idx="28">
                  <c:v>156.55011659490359</c:v>
                </c:pt>
                <c:pt idx="29">
                  <c:v>156.6687384961007</c:v>
                </c:pt>
                <c:pt idx="30">
                  <c:v>156.78755578516518</c:v>
                </c:pt>
                <c:pt idx="31">
                  <c:v>156.9065689304602</c:v>
                </c:pt>
                <c:pt idx="32">
                  <c:v>157.02577840185089</c:v>
                </c:pt>
                <c:pt idx="33">
                  <c:v>157.14518467071051</c:v>
                </c:pt>
                <c:pt idx="34">
                  <c:v>157.26478820992648</c:v>
                </c:pt>
                <c:pt idx="35">
                  <c:v>157.38458949390633</c:v>
                </c:pt>
                <c:pt idx="36">
                  <c:v>157.50458899858393</c:v>
                </c:pt>
                <c:pt idx="37">
                  <c:v>157.62478720142556</c:v>
                </c:pt>
                <c:pt idx="38">
                  <c:v>157.74518458143621</c:v>
                </c:pt>
                <c:pt idx="39">
                  <c:v>157.86578161916563</c:v>
                </c:pt>
                <c:pt idx="40">
                  <c:v>157.98657879671453</c:v>
                </c:pt>
                <c:pt idx="41">
                  <c:v>158.10757659774103</c:v>
                </c:pt>
                <c:pt idx="42">
                  <c:v>158.22877550746682</c:v>
                </c:pt>
                <c:pt idx="43">
                  <c:v>158.35017601268348</c:v>
                </c:pt>
                <c:pt idx="44">
                  <c:v>158.47177860175887</c:v>
                </c:pt>
                <c:pt idx="45">
                  <c:v>158.59358376464345</c:v>
                </c:pt>
                <c:pt idx="46">
                  <c:v>158.7155919928768</c:v>
                </c:pt>
                <c:pt idx="47">
                  <c:v>158.83780377959386</c:v>
                </c:pt>
                <c:pt idx="48">
                  <c:v>158.96021961953181</c:v>
                </c:pt>
                <c:pt idx="49">
                  <c:v>159.082840009036</c:v>
                </c:pt>
                <c:pt idx="50">
                  <c:v>159.205665446067</c:v>
                </c:pt>
                <c:pt idx="51">
                  <c:v>159.32869643020689</c:v>
                </c:pt>
                <c:pt idx="52">
                  <c:v>159.45193346266598</c:v>
                </c:pt>
                <c:pt idx="53">
                  <c:v>159.57537704628933</c:v>
                </c:pt>
                <c:pt idx="54">
                  <c:v>159.69902768556355</c:v>
                </c:pt>
                <c:pt idx="55">
                  <c:v>159.82288588662351</c:v>
                </c:pt>
                <c:pt idx="56">
                  <c:v>159.94695215725886</c:v>
                </c:pt>
                <c:pt idx="57">
                  <c:v>160.07122700692099</c:v>
                </c:pt>
                <c:pt idx="58">
                  <c:v>160.19571094672986</c:v>
                </c:pt>
                <c:pt idx="59">
                  <c:v>160.32040448948058</c:v>
                </c:pt>
                <c:pt idx="60">
                  <c:v>160.44530814965066</c:v>
                </c:pt>
                <c:pt idx="61">
                  <c:v>160.57042244340653</c:v>
                </c:pt>
                <c:pt idx="62">
                  <c:v>160.69574788861064</c:v>
                </c:pt>
                <c:pt idx="63">
                  <c:v>160.82128500482855</c:v>
                </c:pt>
                <c:pt idx="64">
                  <c:v>160.94703431333573</c:v>
                </c:pt>
                <c:pt idx="65">
                  <c:v>161.07299633712466</c:v>
                </c:pt>
                <c:pt idx="66">
                  <c:v>161.19917160091191</c:v>
                </c:pt>
                <c:pt idx="67">
                  <c:v>161.32556063114535</c:v>
                </c:pt>
                <c:pt idx="68">
                  <c:v>161.45216395601105</c:v>
                </c:pt>
                <c:pt idx="69">
                  <c:v>161.57898210544076</c:v>
                </c:pt>
                <c:pt idx="70">
                  <c:v>161.70601561111877</c:v>
                </c:pt>
                <c:pt idx="71">
                  <c:v>161.83326500648957</c:v>
                </c:pt>
                <c:pt idx="72">
                  <c:v>161.96073082676475</c:v>
                </c:pt>
                <c:pt idx="73">
                  <c:v>162.08841360893055</c:v>
                </c:pt>
                <c:pt idx="74">
                  <c:v>162.21631389175519</c:v>
                </c:pt>
                <c:pt idx="75">
                  <c:v>162.34443221579616</c:v>
                </c:pt>
                <c:pt idx="76">
                  <c:v>162.47276912340774</c:v>
                </c:pt>
                <c:pt idx="77">
                  <c:v>162.60132515874849</c:v>
                </c:pt>
                <c:pt idx="78">
                  <c:v>162.73010086778868</c:v>
                </c:pt>
                <c:pt idx="79">
                  <c:v>162.85909679831781</c:v>
                </c:pt>
                <c:pt idx="80">
                  <c:v>162.98831349995228</c:v>
                </c:pt>
                <c:pt idx="81">
                  <c:v>163.1177515241431</c:v>
                </c:pt>
                <c:pt idx="82">
                  <c:v>163.24741142418318</c:v>
                </c:pt>
                <c:pt idx="83">
                  <c:v>163.37729375521548</c:v>
                </c:pt>
                <c:pt idx="84">
                  <c:v>163.50739907424031</c:v>
                </c:pt>
                <c:pt idx="85">
                  <c:v>163.63772794012354</c:v>
                </c:pt>
                <c:pt idx="86">
                  <c:v>163.76828091360409</c:v>
                </c:pt>
                <c:pt idx="87">
                  <c:v>163.89905855730177</c:v>
                </c:pt>
                <c:pt idx="88">
                  <c:v>164.03006143572546</c:v>
                </c:pt>
                <c:pt idx="89">
                  <c:v>164.16129011528074</c:v>
                </c:pt>
                <c:pt idx="90">
                  <c:v>164.29274516427807</c:v>
                </c:pt>
                <c:pt idx="91">
                  <c:v>164.42442715294067</c:v>
                </c:pt>
                <c:pt idx="92">
                  <c:v>164.55633665341247</c:v>
                </c:pt>
                <c:pt idx="93">
                  <c:v>164.68847423976652</c:v>
                </c:pt>
                <c:pt idx="94">
                  <c:v>164.82084048801292</c:v>
                </c:pt>
                <c:pt idx="95">
                  <c:v>164.95343597610696</c:v>
                </c:pt>
                <c:pt idx="96">
                  <c:v>165.0862612839573</c:v>
                </c:pt>
                <c:pt idx="97">
                  <c:v>165.21931699343455</c:v>
                </c:pt>
                <c:pt idx="98">
                  <c:v>165.35260368837911</c:v>
                </c:pt>
                <c:pt idx="99">
                  <c:v>165.48612195460981</c:v>
                </c:pt>
                <c:pt idx="100">
                  <c:v>165.61987237993225</c:v>
                </c:pt>
                <c:pt idx="101">
                  <c:v>165.75385555414709</c:v>
                </c:pt>
                <c:pt idx="102">
                  <c:v>165.88807206905875</c:v>
                </c:pt>
                <c:pt idx="103">
                  <c:v>166.02252251848373</c:v>
                </c:pt>
                <c:pt idx="104">
                  <c:v>166.15720749825914</c:v>
                </c:pt>
                <c:pt idx="105">
                  <c:v>166.29212760625154</c:v>
                </c:pt>
                <c:pt idx="106">
                  <c:v>166.42728344236525</c:v>
                </c:pt>
                <c:pt idx="107">
                  <c:v>166.56267560855139</c:v>
                </c:pt>
                <c:pt idx="108">
                  <c:v>166.69830470881624</c:v>
                </c:pt>
                <c:pt idx="109">
                  <c:v>166.83417134923039</c:v>
                </c:pt>
                <c:pt idx="110">
                  <c:v>166.97027613793728</c:v>
                </c:pt>
                <c:pt idx="111">
                  <c:v>167.10661968516217</c:v>
                </c:pt>
                <c:pt idx="112">
                  <c:v>167.24320260322108</c:v>
                </c:pt>
                <c:pt idx="113">
                  <c:v>167.38002550652965</c:v>
                </c:pt>
                <c:pt idx="114">
                  <c:v>167.51708901161223</c:v>
                </c:pt>
                <c:pt idx="115">
                  <c:v>167.65439373711092</c:v>
                </c:pt>
                <c:pt idx="116">
                  <c:v>167.79194030379477</c:v>
                </c:pt>
                <c:pt idx="117">
                  <c:v>167.92972933456849</c:v>
                </c:pt>
                <c:pt idx="118">
                  <c:v>168.06776145448234</c:v>
                </c:pt>
                <c:pt idx="119">
                  <c:v>168.20603729074068</c:v>
                </c:pt>
                <c:pt idx="120">
                  <c:v>168.34455747271176</c:v>
                </c:pt>
                <c:pt idx="121">
                  <c:v>168.48332263193672</c:v>
                </c:pt>
                <c:pt idx="122">
                  <c:v>168.62233340213913</c:v>
                </c:pt>
                <c:pt idx="123">
                  <c:v>168.76159041923452</c:v>
                </c:pt>
                <c:pt idx="124">
                  <c:v>168.90109432133963</c:v>
                </c:pt>
                <c:pt idx="125">
                  <c:v>169.040845748782</c:v>
                </c:pt>
                <c:pt idx="126">
                  <c:v>169.18084534410974</c:v>
                </c:pt>
                <c:pt idx="127">
                  <c:v>169.32109375210084</c:v>
                </c:pt>
                <c:pt idx="128">
                  <c:v>169.46159161977323</c:v>
                </c:pt>
                <c:pt idx="129">
                  <c:v>169.60233959639413</c:v>
                </c:pt>
                <c:pt idx="130">
                  <c:v>169.7433383334901</c:v>
                </c:pt>
                <c:pt idx="131">
                  <c:v>169.88458848485669</c:v>
                </c:pt>
                <c:pt idx="132">
                  <c:v>170.02609070656848</c:v>
                </c:pt>
                <c:pt idx="133">
                  <c:v>170.16784565698896</c:v>
                </c:pt>
                <c:pt idx="134">
                  <c:v>170.30985399678036</c:v>
                </c:pt>
                <c:pt idx="135">
                  <c:v>170.45211638891396</c:v>
                </c:pt>
                <c:pt idx="136">
                  <c:v>170.59463349868</c:v>
                </c:pt>
                <c:pt idx="137">
                  <c:v>170.73740599369788</c:v>
                </c:pt>
                <c:pt idx="138">
                  <c:v>170.88043454392633</c:v>
                </c:pt>
                <c:pt idx="139">
                  <c:v>171.02371982167369</c:v>
                </c:pt>
                <c:pt idx="140">
                  <c:v>171.16726250160821</c:v>
                </c:pt>
                <c:pt idx="141">
                  <c:v>171.31106326076832</c:v>
                </c:pt>
                <c:pt idx="142">
                  <c:v>171.4551227785733</c:v>
                </c:pt>
                <c:pt idx="143">
                  <c:v>171.59944173683337</c:v>
                </c:pt>
                <c:pt idx="144">
                  <c:v>171.74402081976061</c:v>
                </c:pt>
                <c:pt idx="145">
                  <c:v>171.88886071397923</c:v>
                </c:pt>
                <c:pt idx="146">
                  <c:v>172.0339621085364</c:v>
                </c:pt>
                <c:pt idx="147">
                  <c:v>172.17932569491273</c:v>
                </c:pt>
                <c:pt idx="148">
                  <c:v>172.32495216703327</c:v>
                </c:pt>
                <c:pt idx="149">
                  <c:v>172.47084222127825</c:v>
                </c:pt>
                <c:pt idx="150">
                  <c:v>172.61699655649375</c:v>
                </c:pt>
                <c:pt idx="151">
                  <c:v>172.76341587400287</c:v>
                </c:pt>
                <c:pt idx="152">
                  <c:v>172.91010087761654</c:v>
                </c:pt>
                <c:pt idx="153">
                  <c:v>173.05705227364467</c:v>
                </c:pt>
                <c:pt idx="154">
                  <c:v>173.20427077090724</c:v>
                </c:pt>
                <c:pt idx="155">
                  <c:v>173.35175708074524</c:v>
                </c:pt>
                <c:pt idx="156">
                  <c:v>173.49951191703227</c:v>
                </c:pt>
                <c:pt idx="157">
                  <c:v>173.64753599618544</c:v>
                </c:pt>
                <c:pt idx="158">
                  <c:v>173.79583003717696</c:v>
                </c:pt>
                <c:pt idx="159">
                  <c:v>173.94439476154542</c:v>
                </c:pt>
                <c:pt idx="160">
                  <c:v>174.0932308934072</c:v>
                </c:pt>
                <c:pt idx="161">
                  <c:v>174.24233915946823</c:v>
                </c:pt>
                <c:pt idx="162">
                  <c:v>174.39172028903519</c:v>
                </c:pt>
                <c:pt idx="163">
                  <c:v>174.54137501402758</c:v>
                </c:pt>
                <c:pt idx="164">
                  <c:v>174.69130406898896</c:v>
                </c:pt>
                <c:pt idx="165">
                  <c:v>174.84150819109917</c:v>
                </c:pt>
                <c:pt idx="166">
                  <c:v>174.99198812018588</c:v>
                </c:pt>
                <c:pt idx="167">
                  <c:v>175.14274459873656</c:v>
                </c:pt>
                <c:pt idx="168">
                  <c:v>175.29377837191041</c:v>
                </c:pt>
                <c:pt idx="169">
                  <c:v>175.44509018755042</c:v>
                </c:pt>
                <c:pt idx="170">
                  <c:v>175.59668079619553</c:v>
                </c:pt>
                <c:pt idx="171">
                  <c:v>175.74855095109262</c:v>
                </c:pt>
                <c:pt idx="172">
                  <c:v>175.90070140820887</c:v>
                </c:pt>
                <c:pt idx="173">
                  <c:v>176.05313292624393</c:v>
                </c:pt>
                <c:pt idx="174">
                  <c:v>176.20584626664237</c:v>
                </c:pt>
                <c:pt idx="175">
                  <c:v>176.35884219360614</c:v>
                </c:pt>
                <c:pt idx="176">
                  <c:v>176.51212147410683</c:v>
                </c:pt>
                <c:pt idx="177">
                  <c:v>176.66568487789851</c:v>
                </c:pt>
                <c:pt idx="178">
                  <c:v>176.81953317753016</c:v>
                </c:pt>
                <c:pt idx="179">
                  <c:v>176.9736671483584</c:v>
                </c:pt>
                <c:pt idx="180">
                  <c:v>177.12808756856043</c:v>
                </c:pt>
                <c:pt idx="181">
                  <c:v>177.28279521914644</c:v>
                </c:pt>
                <c:pt idx="182">
                  <c:v>177.43779088397301</c:v>
                </c:pt>
                <c:pt idx="183">
                  <c:v>177.59307534975576</c:v>
                </c:pt>
                <c:pt idx="184">
                  <c:v>177.74864940608256</c:v>
                </c:pt>
                <c:pt idx="185">
                  <c:v>177.90451384542641</c:v>
                </c:pt>
                <c:pt idx="186">
                  <c:v>178.06066946315894</c:v>
                </c:pt>
                <c:pt idx="187">
                  <c:v>178.21711705756343</c:v>
                </c:pt>
                <c:pt idx="188">
                  <c:v>178.3738574298483</c:v>
                </c:pt>
                <c:pt idx="189">
                  <c:v>178.53089138416036</c:v>
                </c:pt>
                <c:pt idx="190">
                  <c:v>178.68821972759841</c:v>
                </c:pt>
                <c:pt idx="191">
                  <c:v>178.84584327022677</c:v>
                </c:pt>
                <c:pt idx="192">
                  <c:v>179.00376282508881</c:v>
                </c:pt>
                <c:pt idx="193">
                  <c:v>179.16197920822097</c:v>
                </c:pt>
                <c:pt idx="194">
                  <c:v>179.32049323866596</c:v>
                </c:pt>
                <c:pt idx="195">
                  <c:v>179.4793057384872</c:v>
                </c:pt>
                <c:pt idx="196">
                  <c:v>179.63841753278243</c:v>
                </c:pt>
                <c:pt idx="197">
                  <c:v>179.79782944969787</c:v>
                </c:pt>
                <c:pt idx="198">
                  <c:v>179.95754232044206</c:v>
                </c:pt>
                <c:pt idx="199">
                  <c:v>180.11755697930045</c:v>
                </c:pt>
                <c:pt idx="200">
                  <c:v>180.27787426364924</c:v>
                </c:pt>
                <c:pt idx="201">
                  <c:v>180.43849501396986</c:v>
                </c:pt>
                <c:pt idx="202">
                  <c:v>180.5994200738634</c:v>
                </c:pt>
                <c:pt idx="203">
                  <c:v>180.76065029006506</c:v>
                </c:pt>
                <c:pt idx="204">
                  <c:v>180.92218651245867</c:v>
                </c:pt>
                <c:pt idx="205">
                  <c:v>181.08402959409153</c:v>
                </c:pt>
                <c:pt idx="206">
                  <c:v>181.24618039118877</c:v>
                </c:pt>
                <c:pt idx="207">
                  <c:v>181.40863976316857</c:v>
                </c:pt>
                <c:pt idx="208">
                  <c:v>181.57140857265671</c:v>
                </c:pt>
                <c:pt idx="209">
                  <c:v>181.73448768550182</c:v>
                </c:pt>
                <c:pt idx="210">
                  <c:v>181.89787797079023</c:v>
                </c:pt>
                <c:pt idx="211">
                  <c:v>182.06158030086118</c:v>
                </c:pt>
                <c:pt idx="212">
                  <c:v>182.22559555132213</c:v>
                </c:pt>
                <c:pt idx="213">
                  <c:v>182.389924601064</c:v>
                </c:pt>
                <c:pt idx="214">
                  <c:v>182.55456833227655</c:v>
                </c:pt>
                <c:pt idx="215">
                  <c:v>182.71952763046386</c:v>
                </c:pt>
                <c:pt idx="216">
                  <c:v>182.88480338445999</c:v>
                </c:pt>
                <c:pt idx="217">
                  <c:v>183.0503964864447</c:v>
                </c:pt>
                <c:pt idx="218">
                  <c:v>183.21630783195889</c:v>
                </c:pt>
                <c:pt idx="219">
                  <c:v>183.3825383199208</c:v>
                </c:pt>
                <c:pt idx="220">
                  <c:v>183.54908885264163</c:v>
                </c:pt>
                <c:pt idx="221">
                  <c:v>183.71596033584197</c:v>
                </c:pt>
                <c:pt idx="222">
                  <c:v>183.88315367866736</c:v>
                </c:pt>
                <c:pt idx="223">
                  <c:v>184.05066979370497</c:v>
                </c:pt>
                <c:pt idx="224">
                  <c:v>184.21850959699975</c:v>
                </c:pt>
                <c:pt idx="225">
                  <c:v>184.38667400807057</c:v>
                </c:pt>
                <c:pt idx="226">
                  <c:v>184.55516394992713</c:v>
                </c:pt>
                <c:pt idx="227">
                  <c:v>184.72398034908619</c:v>
                </c:pt>
                <c:pt idx="228">
                  <c:v>184.89312413558847</c:v>
                </c:pt>
                <c:pt idx="229">
                  <c:v>185.06259624301512</c:v>
                </c:pt>
                <c:pt idx="230">
                  <c:v>185.23239760850498</c:v>
                </c:pt>
                <c:pt idx="231">
                  <c:v>185.40252917277124</c:v>
                </c:pt>
                <c:pt idx="232">
                  <c:v>185.57299188011848</c:v>
                </c:pt>
                <c:pt idx="233">
                  <c:v>185.74378667846003</c:v>
                </c:pt>
                <c:pt idx="234">
                  <c:v>185.91491451933516</c:v>
                </c:pt>
                <c:pt idx="235">
                  <c:v>186.08637635792621</c:v>
                </c:pt>
                <c:pt idx="236">
                  <c:v>186.25817315307637</c:v>
                </c:pt>
                <c:pt idx="237">
                  <c:v>186.43030586730688</c:v>
                </c:pt>
                <c:pt idx="238">
                  <c:v>186.60277546683511</c:v>
                </c:pt>
                <c:pt idx="239">
                  <c:v>186.77558292159176</c:v>
                </c:pt>
                <c:pt idx="240">
                  <c:v>186.94872920523932</c:v>
                </c:pt>
                <c:pt idx="241">
                  <c:v>187.12221529518953</c:v>
                </c:pt>
                <c:pt idx="242">
                  <c:v>187.29604217262161</c:v>
                </c:pt>
                <c:pt idx="243">
                  <c:v>187.47021082250063</c:v>
                </c:pt>
                <c:pt idx="244">
                  <c:v>187.64472223359542</c:v>
                </c:pt>
                <c:pt idx="245">
                  <c:v>187.81957739849724</c:v>
                </c:pt>
                <c:pt idx="246">
                  <c:v>187.99477731363811</c:v>
                </c:pt>
                <c:pt idx="247">
                  <c:v>188.17032297930945</c:v>
                </c:pt>
                <c:pt idx="248">
                  <c:v>188.34621539968074</c:v>
                </c:pt>
                <c:pt idx="249">
                  <c:v>188.5224555828184</c:v>
                </c:pt>
                <c:pt idx="250">
                  <c:v>188.69904454070453</c:v>
                </c:pt>
                <c:pt idx="251">
                  <c:v>188.87598328925625</c:v>
                </c:pt>
                <c:pt idx="252">
                  <c:v>189.05327284834465</c:v>
                </c:pt>
                <c:pt idx="253">
                  <c:v>189.23091424181382</c:v>
                </c:pt>
                <c:pt idx="254">
                  <c:v>189.4089084975007</c:v>
                </c:pt>
                <c:pt idx="255">
                  <c:v>189.58725664725415</c:v>
                </c:pt>
                <c:pt idx="256">
                  <c:v>189.76595972695472</c:v>
                </c:pt>
                <c:pt idx="257">
                  <c:v>189.94501877653437</c:v>
                </c:pt>
                <c:pt idx="258">
                  <c:v>190.12443483999604</c:v>
                </c:pt>
                <c:pt idx="259">
                  <c:v>190.3042089654341</c:v>
                </c:pt>
                <c:pt idx="260">
                  <c:v>190.48434220505382</c:v>
                </c:pt>
                <c:pt idx="261">
                  <c:v>190.66483561519203</c:v>
                </c:pt>
                <c:pt idx="262">
                  <c:v>190.84569025633695</c:v>
                </c:pt>
                <c:pt idx="263">
                  <c:v>191.02690719314899</c:v>
                </c:pt>
                <c:pt idx="264">
                  <c:v>191.20848749448123</c:v>
                </c:pt>
                <c:pt idx="265">
                  <c:v>191.39043223339974</c:v>
                </c:pt>
                <c:pt idx="266">
                  <c:v>191.57274248720483</c:v>
                </c:pt>
                <c:pt idx="267">
                  <c:v>191.75541933745151</c:v>
                </c:pt>
                <c:pt idx="268">
                  <c:v>191.93846386997092</c:v>
                </c:pt>
                <c:pt idx="269">
                  <c:v>192.1218771748911</c:v>
                </c:pt>
                <c:pt idx="270">
                  <c:v>192.30566034665841</c:v>
                </c:pt>
                <c:pt idx="271">
                  <c:v>192.4898144840592</c:v>
                </c:pt>
                <c:pt idx="272">
                  <c:v>192.67434069024077</c:v>
                </c:pt>
                <c:pt idx="273">
                  <c:v>192.8592400727336</c:v>
                </c:pt>
                <c:pt idx="274">
                  <c:v>193.04451374347275</c:v>
                </c:pt>
                <c:pt idx="275">
                  <c:v>193.23016281881991</c:v>
                </c:pt>
                <c:pt idx="276">
                  <c:v>193.41618841958547</c:v>
                </c:pt>
                <c:pt idx="277">
                  <c:v>193.6025916710505</c:v>
                </c:pt>
                <c:pt idx="278">
                  <c:v>193.78937370298959</c:v>
                </c:pt>
                <c:pt idx="279">
                  <c:v>193.97653564969247</c:v>
                </c:pt>
                <c:pt idx="280">
                  <c:v>194.1640786499874</c:v>
                </c:pt>
                <c:pt idx="281">
                  <c:v>194.35200384726326</c:v>
                </c:pt>
                <c:pt idx="282">
                  <c:v>194.54031238949298</c:v>
                </c:pt>
                <c:pt idx="283">
                  <c:v>194.72900542925584</c:v>
                </c:pt>
                <c:pt idx="284">
                  <c:v>194.91808412376116</c:v>
                </c:pt>
                <c:pt idx="285">
                  <c:v>195.10754963487145</c:v>
                </c:pt>
                <c:pt idx="286">
                  <c:v>195.2974031291256</c:v>
                </c:pt>
                <c:pt idx="287">
                  <c:v>195.48764577776257</c:v>
                </c:pt>
                <c:pt idx="288">
                  <c:v>195.67827875674513</c:v>
                </c:pt>
                <c:pt idx="289">
                  <c:v>195.86930324678369</c:v>
                </c:pt>
                <c:pt idx="290">
                  <c:v>196.06072043336007</c:v>
                </c:pt>
                <c:pt idx="291">
                  <c:v>196.25253150675198</c:v>
                </c:pt>
                <c:pt idx="292">
                  <c:v>196.44473766205684</c:v>
                </c:pt>
                <c:pt idx="293">
                  <c:v>196.6373400992166</c:v>
                </c:pt>
                <c:pt idx="294">
                  <c:v>196.83034002304223</c:v>
                </c:pt>
                <c:pt idx="295">
                  <c:v>197.02373864323812</c:v>
                </c:pt>
                <c:pt idx="296">
                  <c:v>197.21753717442741</c:v>
                </c:pt>
                <c:pt idx="297">
                  <c:v>197.41173683617666</c:v>
                </c:pt>
                <c:pt idx="298">
                  <c:v>197.60633885302107</c:v>
                </c:pt>
                <c:pt idx="299">
                  <c:v>197.80134445449005</c:v>
                </c:pt>
                <c:pt idx="300">
                  <c:v>197.99675487513241</c:v>
                </c:pt>
                <c:pt idx="301">
                  <c:v>198.19257135454214</c:v>
                </c:pt>
                <c:pt idx="302">
                  <c:v>198.38879513738414</c:v>
                </c:pt>
                <c:pt idx="303">
                  <c:v>198.58542747342028</c:v>
                </c:pt>
                <c:pt idx="304">
                  <c:v>198.78246961753527</c:v>
                </c:pt>
                <c:pt idx="305">
                  <c:v>198.97992282976324</c:v>
                </c:pt>
                <c:pt idx="306">
                  <c:v>199.17778837531412</c:v>
                </c:pt>
                <c:pt idx="307">
                  <c:v>199.37606752459985</c:v>
                </c:pt>
                <c:pt idx="308">
                  <c:v>199.57476155326171</c:v>
                </c:pt>
                <c:pt idx="309">
                  <c:v>199.77387174219675</c:v>
                </c:pt>
                <c:pt idx="310">
                  <c:v>199.97339937758537</c:v>
                </c:pt>
                <c:pt idx="311">
                  <c:v>200.173345750918</c:v>
                </c:pt>
                <c:pt idx="312">
                  <c:v>200.37371215902311</c:v>
                </c:pt>
                <c:pt idx="313">
                  <c:v>200.57449990409435</c:v>
                </c:pt>
                <c:pt idx="314">
                  <c:v>200.77571029371862</c:v>
                </c:pt>
                <c:pt idx="315">
                  <c:v>200.97734464090399</c:v>
                </c:pt>
                <c:pt idx="316">
                  <c:v>201.17940426410743</c:v>
                </c:pt>
                <c:pt idx="317">
                  <c:v>201.38189048726375</c:v>
                </c:pt>
                <c:pt idx="318">
                  <c:v>201.58480463981354</c:v>
                </c:pt>
                <c:pt idx="319">
                  <c:v>201.78814805673198</c:v>
                </c:pt>
                <c:pt idx="320">
                  <c:v>201.99192207855782</c:v>
                </c:pt>
                <c:pt idx="321">
                  <c:v>202.19612805142208</c:v>
                </c:pt>
                <c:pt idx="322">
                  <c:v>202.40076732707763</c:v>
                </c:pt>
                <c:pt idx="323">
                  <c:v>202.60584126292818</c:v>
                </c:pt>
                <c:pt idx="324">
                  <c:v>202.81135122205797</c:v>
                </c:pt>
                <c:pt idx="325">
                  <c:v>203.01729857326177</c:v>
                </c:pt>
                <c:pt idx="326">
                  <c:v>203.22368469107423</c:v>
                </c:pt>
                <c:pt idx="327">
                  <c:v>203.43051095580066</c:v>
                </c:pt>
                <c:pt idx="328">
                  <c:v>203.6377787535468</c:v>
                </c:pt>
                <c:pt idx="329">
                  <c:v>203.8454894762497</c:v>
                </c:pt>
                <c:pt idx="330">
                  <c:v>204.05364452170815</c:v>
                </c:pt>
                <c:pt idx="331">
                  <c:v>204.2622452936136</c:v>
                </c:pt>
                <c:pt idx="332">
                  <c:v>204.47129320158152</c:v>
                </c:pt>
                <c:pt idx="333">
                  <c:v>204.68078966118222</c:v>
                </c:pt>
                <c:pt idx="334">
                  <c:v>204.89073609397263</c:v>
                </c:pt>
                <c:pt idx="335">
                  <c:v>205.10113392752797</c:v>
                </c:pt>
                <c:pt idx="336">
                  <c:v>205.31198459547358</c:v>
                </c:pt>
                <c:pt idx="337">
                  <c:v>205.52328953751686</c:v>
                </c:pt>
                <c:pt idx="338">
                  <c:v>205.73505019947973</c:v>
                </c:pt>
                <c:pt idx="339">
                  <c:v>205.94726803333108</c:v>
                </c:pt>
                <c:pt idx="340">
                  <c:v>206.15994449721933</c:v>
                </c:pt>
                <c:pt idx="341">
                  <c:v>206.37308105550576</c:v>
                </c:pt>
                <c:pt idx="342">
                  <c:v>206.58667917879703</c:v>
                </c:pt>
                <c:pt idx="343">
                  <c:v>206.80074034397884</c:v>
                </c:pt>
                <c:pt idx="344">
                  <c:v>207.01526603424952</c:v>
                </c:pt>
                <c:pt idx="345">
                  <c:v>207.23025773915356</c:v>
                </c:pt>
                <c:pt idx="346">
                  <c:v>207.44571695461596</c:v>
                </c:pt>
                <c:pt idx="347">
                  <c:v>207.66164518297589</c:v>
                </c:pt>
                <c:pt idx="348">
                  <c:v>207.87804393302153</c:v>
                </c:pt>
                <c:pt idx="349">
                  <c:v>208.0949147200246</c:v>
                </c:pt>
                <c:pt idx="350">
                  <c:v>208.31225906577524</c:v>
                </c:pt>
                <c:pt idx="351">
                  <c:v>208.53007849861677</c:v>
                </c:pt>
                <c:pt idx="352">
                  <c:v>208.74837455348145</c:v>
                </c:pt>
                <c:pt idx="353">
                  <c:v>208.96714877192588</c:v>
                </c:pt>
                <c:pt idx="354">
                  <c:v>209.18640270216673</c:v>
                </c:pt>
                <c:pt idx="355">
                  <c:v>209.40613789911652</c:v>
                </c:pt>
                <c:pt idx="356">
                  <c:v>209.62635592442021</c:v>
                </c:pt>
                <c:pt idx="357">
                  <c:v>209.84705834649156</c:v>
                </c:pt>
                <c:pt idx="358">
                  <c:v>210.0682467405498</c:v>
                </c:pt>
                <c:pt idx="359">
                  <c:v>210.28992268865642</c:v>
                </c:pt>
                <c:pt idx="360">
                  <c:v>210.51208777975276</c:v>
                </c:pt>
                <c:pt idx="361">
                  <c:v>210.73474360969689</c:v>
                </c:pt>
                <c:pt idx="362">
                  <c:v>210.9578917813019</c:v>
                </c:pt>
                <c:pt idx="363">
                  <c:v>211.18153390437331</c:v>
                </c:pt>
                <c:pt idx="364">
                  <c:v>211.40567159574746</c:v>
                </c:pt>
                <c:pt idx="365">
                  <c:v>211.6303064793299</c:v>
                </c:pt>
                <c:pt idx="366">
                  <c:v>211.85544018613416</c:v>
                </c:pt>
                <c:pt idx="367">
                  <c:v>212.08107435432061</c:v>
                </c:pt>
                <c:pt idx="368">
                  <c:v>212.30721062923527</c:v>
                </c:pt>
                <c:pt idx="369">
                  <c:v>212.53385066345007</c:v>
                </c:pt>
                <c:pt idx="370">
                  <c:v>212.76099611680175</c:v>
                </c:pt>
                <c:pt idx="371">
                  <c:v>212.9886486564323</c:v>
                </c:pt>
                <c:pt idx="372">
                  <c:v>213.21680995682905</c:v>
                </c:pt>
                <c:pt idx="373">
                  <c:v>213.44548169986487</c:v>
                </c:pt>
                <c:pt idx="374">
                  <c:v>213.67466557483962</c:v>
                </c:pt>
                <c:pt idx="375">
                  <c:v>213.90436327852035</c:v>
                </c:pt>
                <c:pt idx="376">
                  <c:v>214.13457651518351</c:v>
                </c:pt>
                <c:pt idx="377">
                  <c:v>214.36530699665545</c:v>
                </c:pt>
                <c:pt idx="378">
                  <c:v>214.59655644235539</c:v>
                </c:pt>
                <c:pt idx="379">
                  <c:v>214.8283265793367</c:v>
                </c:pt>
                <c:pt idx="380">
                  <c:v>215.06061914232967</c:v>
                </c:pt>
                <c:pt idx="381">
                  <c:v>215.29343587378435</c:v>
                </c:pt>
                <c:pt idx="382">
                  <c:v>215.52677852391307</c:v>
                </c:pt>
                <c:pt idx="383">
                  <c:v>215.76064885073436</c:v>
                </c:pt>
                <c:pt idx="384">
                  <c:v>215.99504862011577</c:v>
                </c:pt>
                <c:pt idx="385">
                  <c:v>216.22997960581833</c:v>
                </c:pt>
                <c:pt idx="386">
                  <c:v>216.4654435895404</c:v>
                </c:pt>
                <c:pt idx="387">
                  <c:v>216.70144236096206</c:v>
                </c:pt>
                <c:pt idx="388">
                  <c:v>216.93797771779015</c:v>
                </c:pt>
                <c:pt idx="389">
                  <c:v>217.17505146580302</c:v>
                </c:pt>
                <c:pt idx="390">
                  <c:v>217.41266541889601</c:v>
                </c:pt>
                <c:pt idx="391">
                  <c:v>217.65082139912701</c:v>
                </c:pt>
                <c:pt idx="392">
                  <c:v>217.88952123676248</c:v>
                </c:pt>
                <c:pt idx="393">
                  <c:v>218.12876677032384</c:v>
                </c:pt>
                <c:pt idx="394">
                  <c:v>218.36855984663384</c:v>
                </c:pt>
                <c:pt idx="395">
                  <c:v>218.60890232086359</c:v>
                </c:pt>
                <c:pt idx="396">
                  <c:v>218.84979605657978</c:v>
                </c:pt>
                <c:pt idx="397">
                  <c:v>219.09124292579205</c:v>
                </c:pt>
                <c:pt idx="398">
                  <c:v>219.33324480900109</c:v>
                </c:pt>
                <c:pt idx="399">
                  <c:v>219.57580359524675</c:v>
                </c:pt>
                <c:pt idx="400">
                  <c:v>219.8189211821566</c:v>
                </c:pt>
                <c:pt idx="401">
                  <c:v>220.06259947599446</c:v>
                </c:pt>
                <c:pt idx="402">
                  <c:v>220.30684039171007</c:v>
                </c:pt>
                <c:pt idx="403">
                  <c:v>220.55164585298832</c:v>
                </c:pt>
                <c:pt idx="404">
                  <c:v>220.79701779229907</c:v>
                </c:pt>
                <c:pt idx="405">
                  <c:v>221.04295815094756</c:v>
                </c:pt>
                <c:pt idx="406">
                  <c:v>221.28946887912494</c:v>
                </c:pt>
                <c:pt idx="407">
                  <c:v>221.53655193595864</c:v>
                </c:pt>
                <c:pt idx="408">
                  <c:v>221.78420928956453</c:v>
                </c:pt>
                <c:pt idx="409">
                  <c:v>222.03244291709774</c:v>
                </c:pt>
                <c:pt idx="410">
                  <c:v>222.28125480480495</c:v>
                </c:pt>
                <c:pt idx="411">
                  <c:v>222.53064694807665</c:v>
                </c:pt>
                <c:pt idx="412">
                  <c:v>222.78062135149966</c:v>
                </c:pt>
                <c:pt idx="413">
                  <c:v>223.03118002891063</c:v>
                </c:pt>
                <c:pt idx="414">
                  <c:v>223.28232500344888</c:v>
                </c:pt>
                <c:pt idx="415">
                  <c:v>223.53405830761034</c:v>
                </c:pt>
                <c:pt idx="416">
                  <c:v>223.78638198330199</c:v>
                </c:pt>
                <c:pt idx="417">
                  <c:v>224.03929808189613</c:v>
                </c:pt>
                <c:pt idx="418">
                  <c:v>224.29280866428508</c:v>
                </c:pt>
                <c:pt idx="419">
                  <c:v>224.54691580093703</c:v>
                </c:pt>
                <c:pt idx="420">
                  <c:v>224.8016215719511</c:v>
                </c:pt>
                <c:pt idx="421">
                  <c:v>225.05692806711389</c:v>
                </c:pt>
                <c:pt idx="422">
                  <c:v>225.31283738595565</c:v>
                </c:pt>
                <c:pt idx="423">
                  <c:v>225.5693516378073</c:v>
                </c:pt>
                <c:pt idx="424">
                  <c:v>225.82647294185725</c:v>
                </c:pt>
                <c:pt idx="425">
                  <c:v>226.08420342720981</c:v>
                </c:pt>
                <c:pt idx="426">
                  <c:v>226.34254523294254</c:v>
                </c:pt>
                <c:pt idx="427">
                  <c:v>226.60150050816512</c:v>
                </c:pt>
                <c:pt idx="428">
                  <c:v>226.86107141207793</c:v>
                </c:pt>
                <c:pt idx="429">
                  <c:v>227.12126011403171</c:v>
                </c:pt>
                <c:pt idx="430">
                  <c:v>227.38206879358682</c:v>
                </c:pt>
                <c:pt idx="431">
                  <c:v>227.64349964057385</c:v>
                </c:pt>
                <c:pt idx="432">
                  <c:v>227.90555485515358</c:v>
                </c:pt>
                <c:pt idx="433">
                  <c:v>228.1682366478787</c:v>
                </c:pt>
                <c:pt idx="434">
                  <c:v>228.43154723975448</c:v>
                </c:pt>
                <c:pt idx="435">
                  <c:v>228.69548886230132</c:v>
                </c:pt>
                <c:pt idx="436">
                  <c:v>228.96006375761633</c:v>
                </c:pt>
                <c:pt idx="437">
                  <c:v>229.22527417843656</c:v>
                </c:pt>
                <c:pt idx="438">
                  <c:v>229.49112238820226</c:v>
                </c:pt>
                <c:pt idx="439">
                  <c:v>229.75761066112003</c:v>
                </c:pt>
                <c:pt idx="440">
                  <c:v>230.02474128222727</c:v>
                </c:pt>
                <c:pt idx="441">
                  <c:v>230.29251654745667</c:v>
                </c:pt>
                <c:pt idx="442">
                  <c:v>230.56093876370113</c:v>
                </c:pt>
                <c:pt idx="443">
                  <c:v>230.83001024887926</c:v>
                </c:pt>
                <c:pt idx="444">
                  <c:v>231.09973333200153</c:v>
                </c:pt>
                <c:pt idx="445">
                  <c:v>231.37011035323616</c:v>
                </c:pt>
                <c:pt idx="446">
                  <c:v>231.64114366397672</c:v>
                </c:pt>
                <c:pt idx="447">
                  <c:v>231.91283562690884</c:v>
                </c:pt>
                <c:pt idx="448">
                  <c:v>232.18518861607868</c:v>
                </c:pt>
                <c:pt idx="449">
                  <c:v>232.45820501696065</c:v>
                </c:pt>
                <c:pt idx="450">
                  <c:v>232.73188722652682</c:v>
                </c:pt>
                <c:pt idx="451">
                  <c:v>233.00623765331599</c:v>
                </c:pt>
                <c:pt idx="452">
                  <c:v>233.28125871750362</c:v>
                </c:pt>
                <c:pt idx="453">
                  <c:v>233.55695285097187</c:v>
                </c:pt>
                <c:pt idx="454">
                  <c:v>233.83332249738112</c:v>
                </c:pt>
                <c:pt idx="455">
                  <c:v>234.11037011224067</c:v>
                </c:pt>
                <c:pt idx="456">
                  <c:v>234.38809816298118</c:v>
                </c:pt>
                <c:pt idx="457">
                  <c:v>234.66650912902668</c:v>
                </c:pt>
                <c:pt idx="458">
                  <c:v>234.94560550186768</c:v>
                </c:pt>
                <c:pt idx="459">
                  <c:v>235.22538978513478</c:v>
                </c:pt>
                <c:pt idx="460">
                  <c:v>235.50586449467258</c:v>
                </c:pt>
                <c:pt idx="461">
                  <c:v>235.78703215861418</c:v>
                </c:pt>
                <c:pt idx="462">
                  <c:v>236.06889531745642</c:v>
                </c:pt>
                <c:pt idx="463">
                  <c:v>236.35145652413544</c:v>
                </c:pt>
                <c:pt idx="464">
                  <c:v>236.63471834410294</c:v>
                </c:pt>
                <c:pt idx="465">
                  <c:v>236.91868335540323</c:v>
                </c:pt>
                <c:pt idx="466">
                  <c:v>237.20335414874981</c:v>
                </c:pt>
                <c:pt idx="467">
                  <c:v>237.48873332760425</c:v>
                </c:pt>
                <c:pt idx="468">
                  <c:v>237.77482350825417</c:v>
                </c:pt>
                <c:pt idx="469">
                  <c:v>238.06162731989221</c:v>
                </c:pt>
                <c:pt idx="470">
                  <c:v>238.34914740469594</c:v>
                </c:pt>
                <c:pt idx="471">
                  <c:v>238.63738641790809</c:v>
                </c:pt>
                <c:pt idx="472">
                  <c:v>238.92634702791722</c:v>
                </c:pt>
                <c:pt idx="473">
                  <c:v>239.21603191633946</c:v>
                </c:pt>
                <c:pt idx="474">
                  <c:v>239.50644377810031</c:v>
                </c:pt>
                <c:pt idx="475">
                  <c:v>239.79758532151735</c:v>
                </c:pt>
                <c:pt idx="476">
                  <c:v>240.08945926838365</c:v>
                </c:pt>
                <c:pt idx="477">
                  <c:v>240.38206835405163</c:v>
                </c:pt>
                <c:pt idx="478">
                  <c:v>240.67541532751738</c:v>
                </c:pt>
                <c:pt idx="479">
                  <c:v>240.96950295150617</c:v>
                </c:pt>
                <c:pt idx="480">
                  <c:v>241.26433400255803</c:v>
                </c:pt>
                <c:pt idx="481">
                  <c:v>241.55991127111434</c:v>
                </c:pt>
                <c:pt idx="482">
                  <c:v>241.85623756160479</c:v>
                </c:pt>
                <c:pt idx="483">
                  <c:v>242.15331569253513</c:v>
                </c:pt>
                <c:pt idx="484">
                  <c:v>242.45114849657574</c:v>
                </c:pt>
                <c:pt idx="485">
                  <c:v>242.74973882065072</c:v>
                </c:pt>
                <c:pt idx="486">
                  <c:v>243.04908952602747</c:v>
                </c:pt>
                <c:pt idx="487">
                  <c:v>243.34920348840708</c:v>
                </c:pt>
                <c:pt idx="488">
                  <c:v>243.65008359801581</c:v>
                </c:pt>
                <c:pt idx="489">
                  <c:v>243.95173275969663</c:v>
                </c:pt>
                <c:pt idx="490">
                  <c:v>244.25415389300176</c:v>
                </c:pt>
                <c:pt idx="491">
                  <c:v>244.55734993228589</c:v>
                </c:pt>
                <c:pt idx="492">
                  <c:v>244.86132382680009</c:v>
                </c:pt>
                <c:pt idx="493">
                  <c:v>245.1660785407866</c:v>
                </c:pt>
                <c:pt idx="494">
                  <c:v>245.47161705357399</c:v>
                </c:pt>
                <c:pt idx="495">
                  <c:v>245.7779423596734</c:v>
                </c:pt>
                <c:pt idx="496">
                  <c:v>246.08505746887522</c:v>
                </c:pt>
                <c:pt idx="497">
                  <c:v>246.3929654063468</c:v>
                </c:pt>
                <c:pt idx="498">
                  <c:v>246.70166921273065</c:v>
                </c:pt>
                <c:pt idx="499">
                  <c:v>247.01117194424376</c:v>
                </c:pt>
                <c:pt idx="500">
                  <c:v>247.32147667277701</c:v>
                </c:pt>
                <c:pt idx="501">
                  <c:v>247.63258648599611</c:v>
                </c:pt>
                <c:pt idx="502">
                  <c:v>247.944504487443</c:v>
                </c:pt>
                <c:pt idx="503">
                  <c:v>248.25723379663768</c:v>
                </c:pt>
                <c:pt idx="504">
                  <c:v>248.57077754918154</c:v>
                </c:pt>
                <c:pt idx="505">
                  <c:v>248.88513889686087</c:v>
                </c:pt>
                <c:pt idx="506">
                  <c:v>249.20032100775146</c:v>
                </c:pt>
                <c:pt idx="507">
                  <c:v>249.51632706632418</c:v>
                </c:pt>
                <c:pt idx="508">
                  <c:v>249.83316027355076</c:v>
                </c:pt>
                <c:pt idx="509">
                  <c:v>250.15082384701117</c:v>
                </c:pt>
                <c:pt idx="510">
                  <c:v>250.46932102100121</c:v>
                </c:pt>
                <c:pt idx="511">
                  <c:v>250.78865504664142</c:v>
                </c:pt>
                <c:pt idx="512">
                  <c:v>251.10882919198633</c:v>
                </c:pt>
                <c:pt idx="513">
                  <c:v>251.42984674213523</c:v>
                </c:pt>
                <c:pt idx="514">
                  <c:v>251.75171099934303</c:v>
                </c:pt>
                <c:pt idx="515">
                  <c:v>252.07442528313265</c:v>
                </c:pt>
                <c:pt idx="516">
                  <c:v>252.39799293040795</c:v>
                </c:pt>
                <c:pt idx="517">
                  <c:v>252.72241729556774</c:v>
                </c:pt>
                <c:pt idx="518">
                  <c:v>253.04770175062023</c:v>
                </c:pt>
                <c:pt idx="519">
                  <c:v>253.37384968529921</c:v>
                </c:pt>
                <c:pt idx="520">
                  <c:v>253.70086450718026</c:v>
                </c:pt>
                <c:pt idx="521">
                  <c:v>254.02874964179847</c:v>
                </c:pt>
                <c:pt idx="522">
                  <c:v>254.35750853276704</c:v>
                </c:pt>
                <c:pt idx="523">
                  <c:v>254.68714464189628</c:v>
                </c:pt>
                <c:pt idx="524">
                  <c:v>255.01766144931437</c:v>
                </c:pt>
                <c:pt idx="525">
                  <c:v>255.34906245358857</c:v>
                </c:pt>
                <c:pt idx="526">
                  <c:v>255.68135117184724</c:v>
                </c:pt>
                <c:pt idx="527">
                  <c:v>256.0145311399034</c:v>
                </c:pt>
                <c:pt idx="528">
                  <c:v>256.3486059123789</c:v>
                </c:pt>
                <c:pt idx="529">
                  <c:v>256.68357906282944</c:v>
                </c:pt>
                <c:pt idx="530">
                  <c:v>257.01945418387112</c:v>
                </c:pt>
                <c:pt idx="531">
                  <c:v>257.35623488730732</c:v>
                </c:pt>
                <c:pt idx="532">
                  <c:v>257.69392480425739</c:v>
                </c:pt>
                <c:pt idx="533">
                  <c:v>258.03252758528527</c:v>
                </c:pt>
                <c:pt idx="534">
                  <c:v>258.37204690053079</c:v>
                </c:pt>
                <c:pt idx="535">
                  <c:v>258.71248643984006</c:v>
                </c:pt>
                <c:pt idx="536">
                  <c:v>259.0538499128985</c:v>
                </c:pt>
                <c:pt idx="537">
                  <c:v>259.3961410493643</c:v>
                </c:pt>
                <c:pt idx="538">
                  <c:v>259.73936359900267</c:v>
                </c:pt>
                <c:pt idx="539">
                  <c:v>260.08352133182194</c:v>
                </c:pt>
                <c:pt idx="540">
                  <c:v>260.42861803821</c:v>
                </c:pt>
                <c:pt idx="541">
                  <c:v>260.77465752907244</c:v>
                </c:pt>
                <c:pt idx="542">
                  <c:v>261.12164363597128</c:v>
                </c:pt>
                <c:pt idx="543">
                  <c:v>261.46958021126551</c:v>
                </c:pt>
                <c:pt idx="544">
                  <c:v>261.81847112825199</c:v>
                </c:pt>
                <c:pt idx="545">
                  <c:v>262.16832028130796</c:v>
                </c:pt>
                <c:pt idx="546">
                  <c:v>262.51913158603497</c:v>
                </c:pt>
                <c:pt idx="547">
                  <c:v>262.87090897940305</c:v>
                </c:pt>
                <c:pt idx="548">
                  <c:v>263.22365641989722</c:v>
                </c:pt>
                <c:pt idx="549">
                  <c:v>263.57737788766451</c:v>
                </c:pt>
                <c:pt idx="550">
                  <c:v>263.93207738466214</c:v>
                </c:pt>
                <c:pt idx="551">
                  <c:v>264.28775893480719</c:v>
                </c:pt>
                <c:pt idx="552">
                  <c:v>264.6444265841277</c:v>
                </c:pt>
                <c:pt idx="553">
                  <c:v>265.00208440091421</c:v>
                </c:pt>
                <c:pt idx="554">
                  <c:v>265.36073647587358</c:v>
                </c:pt>
                <c:pt idx="555">
                  <c:v>265.72038692228335</c:v>
                </c:pt>
                <c:pt idx="556">
                  <c:v>266.08103987614771</c:v>
                </c:pt>
                <c:pt idx="557">
                  <c:v>266.44269949635435</c:v>
                </c:pt>
                <c:pt idx="558">
                  <c:v>266.80536996483352</c:v>
                </c:pt>
                <c:pt idx="559">
                  <c:v>267.16905548671735</c:v>
                </c:pt>
                <c:pt idx="560">
                  <c:v>267.53376029050105</c:v>
                </c:pt>
                <c:pt idx="561">
                  <c:v>267.89948862820552</c:v>
                </c:pt>
                <c:pt idx="562">
                  <c:v>268.26624477554122</c:v>
                </c:pt>
                <c:pt idx="563">
                  <c:v>268.63403303207303</c:v>
                </c:pt>
                <c:pt idx="564">
                  <c:v>269.00285772138733</c:v>
                </c:pt>
                <c:pt idx="565">
                  <c:v>269.37272319125935</c:v>
                </c:pt>
                <c:pt idx="566">
                  <c:v>269.74363381382341</c:v>
                </c:pt>
                <c:pt idx="567">
                  <c:v>270.11559398574269</c:v>
                </c:pt>
                <c:pt idx="568">
                  <c:v>270.48860812838245</c:v>
                </c:pt>
                <c:pt idx="569">
                  <c:v>270.86268068798319</c:v>
                </c:pt>
                <c:pt idx="570">
                  <c:v>271.237816135836</c:v>
                </c:pt>
                <c:pt idx="571">
                  <c:v>271.61401896845922</c:v>
                </c:pt>
                <c:pt idx="572">
                  <c:v>271.99129370777649</c:v>
                </c:pt>
                <c:pt idx="573">
                  <c:v>272.36964490129662</c:v>
                </c:pt>
                <c:pt idx="574">
                  <c:v>272.74907712229447</c:v>
                </c:pt>
                <c:pt idx="575">
                  <c:v>273.12959496999423</c:v>
                </c:pt>
                <c:pt idx="576">
                  <c:v>273.51120306975298</c:v>
                </c:pt>
                <c:pt idx="577">
                  <c:v>273.89390607324725</c:v>
                </c:pt>
                <c:pt idx="578">
                  <c:v>274.27770865865995</c:v>
                </c:pt>
                <c:pt idx="579">
                  <c:v>274.66261553087003</c:v>
                </c:pt>
                <c:pt idx="580">
                  <c:v>275.04863142164243</c:v>
                </c:pt>
                <c:pt idx="581">
                  <c:v>275.43576108982091</c:v>
                </c:pt>
                <c:pt idx="582">
                  <c:v>275.82400932152177</c:v>
                </c:pt>
                <c:pt idx="583">
                  <c:v>276.21338093032989</c:v>
                </c:pt>
                <c:pt idx="584">
                  <c:v>276.60388075749552</c:v>
                </c:pt>
                <c:pt idx="585">
                  <c:v>276.99551367213365</c:v>
                </c:pt>
                <c:pt idx="586">
                  <c:v>277.38828457142461</c:v>
                </c:pt>
                <c:pt idx="587">
                  <c:v>277.78219838081674</c:v>
                </c:pt>
                <c:pt idx="588">
                  <c:v>278.17726005423054</c:v>
                </c:pt>
                <c:pt idx="589">
                  <c:v>278.57347457426459</c:v>
                </c:pt>
                <c:pt idx="590">
                  <c:v>278.97084695240352</c:v>
                </c:pt>
                <c:pt idx="591">
                  <c:v>279.36938222922743</c:v>
                </c:pt>
                <c:pt idx="592">
                  <c:v>279.76908547462375</c:v>
                </c:pt>
                <c:pt idx="593">
                  <c:v>280.16996178799997</c:v>
                </c:pt>
                <c:pt idx="594">
                  <c:v>280.57201629849925</c:v>
                </c:pt>
                <c:pt idx="595">
                  <c:v>280.97525416521734</c:v>
                </c:pt>
                <c:pt idx="596">
                  <c:v>281.37968057742137</c:v>
                </c:pt>
                <c:pt idx="597">
                  <c:v>281.78530075477101</c:v>
                </c:pt>
                <c:pt idx="598">
                  <c:v>282.19211994754113</c:v>
                </c:pt>
                <c:pt idx="599">
                  <c:v>282.60014343684639</c:v>
                </c:pt>
                <c:pt idx="600">
                  <c:v>283.00937653486847</c:v>
                </c:pt>
                <c:pt idx="601">
                  <c:v>283.41982458508431</c:v>
                </c:pt>
                <c:pt idx="602">
                  <c:v>283.83149296249741</c:v>
                </c:pt>
                <c:pt idx="603">
                  <c:v>284.2443870738702</c:v>
                </c:pt>
                <c:pt idx="604">
                  <c:v>284.65851235795935</c:v>
                </c:pt>
                <c:pt idx="605">
                  <c:v>285.07387428575254</c:v>
                </c:pt>
                <c:pt idx="606">
                  <c:v>285.49047836070753</c:v>
                </c:pt>
                <c:pt idx="607">
                  <c:v>285.90833011899349</c:v>
                </c:pt>
                <c:pt idx="608">
                  <c:v>286.32743512973434</c:v>
                </c:pt>
                <c:pt idx="609">
                  <c:v>286.74779899525447</c:v>
                </c:pt>
                <c:pt idx="610">
                  <c:v>287.16942735132608</c:v>
                </c:pt>
                <c:pt idx="611">
                  <c:v>287.5923258674199</c:v>
                </c:pt>
                <c:pt idx="612">
                  <c:v>288.01650024695653</c:v>
                </c:pt>
                <c:pt idx="613">
                  <c:v>288.44195622756172</c:v>
                </c:pt>
                <c:pt idx="614">
                  <c:v>288.86869958132257</c:v>
                </c:pt>
                <c:pt idx="615">
                  <c:v>289.29673611504705</c:v>
                </c:pt>
                <c:pt idx="616">
                  <c:v>289.72607167052541</c:v>
                </c:pt>
                <c:pt idx="617">
                  <c:v>290.15671212479361</c:v>
                </c:pt>
                <c:pt idx="618">
                  <c:v>290.58866339039997</c:v>
                </c:pt>
                <c:pt idx="619">
                  <c:v>291.02193141567363</c:v>
                </c:pt>
                <c:pt idx="620">
                  <c:v>291.45652218499566</c:v>
                </c:pt>
                <c:pt idx="621">
                  <c:v>291.89244171907245</c:v>
                </c:pt>
                <c:pt idx="622">
                  <c:v>292.32969607521181</c:v>
                </c:pt>
                <c:pt idx="623">
                  <c:v>292.76829134760158</c:v>
                </c:pt>
                <c:pt idx="624">
                  <c:v>293.20823366759089</c:v>
                </c:pt>
                <c:pt idx="625">
                  <c:v>293.64952920397343</c:v>
                </c:pt>
                <c:pt idx="626">
                  <c:v>294.09218416327394</c:v>
                </c:pt>
                <c:pt idx="627">
                  <c:v>294.53620479003723</c:v>
                </c:pt>
                <c:pt idx="628">
                  <c:v>294.98159736711949</c:v>
                </c:pt>
                <c:pt idx="629">
                  <c:v>295.42836821598263</c:v>
                </c:pt>
                <c:pt idx="630">
                  <c:v>295.87652369699163</c:v>
                </c:pt>
                <c:pt idx="631">
                  <c:v>296.32607020971346</c:v>
                </c:pt>
                <c:pt idx="632">
                  <c:v>296.7770141932204</c:v>
                </c:pt>
                <c:pt idx="633">
                  <c:v>297.22936212639468</c:v>
                </c:pt>
                <c:pt idx="634">
                  <c:v>297.68312052823705</c:v>
                </c:pt>
                <c:pt idx="635">
                  <c:v>298.13829595817754</c:v>
                </c:pt>
                <c:pt idx="636">
                  <c:v>298.59489501638939</c:v>
                </c:pt>
                <c:pt idx="637">
                  <c:v>299.05292434410603</c:v>
                </c:pt>
                <c:pt idx="638">
                  <c:v>299.51239062394052</c:v>
                </c:pt>
                <c:pt idx="639">
                  <c:v>299.97330058020879</c:v>
                </c:pt>
                <c:pt idx="640">
                  <c:v>300.43566097925492</c:v>
                </c:pt>
                <c:pt idx="641">
                  <c:v>300.89947862978056</c:v>
                </c:pt>
                <c:pt idx="642">
                  <c:v>301.36476038317636</c:v>
                </c:pt>
                <c:pt idx="643">
                  <c:v>301.83151313385736</c:v>
                </c:pt>
                <c:pt idx="644">
                  <c:v>302.29974381960119</c:v>
                </c:pt>
                <c:pt idx="645">
                  <c:v>302.76945942188939</c:v>
                </c:pt>
                <c:pt idx="646">
                  <c:v>303.24066696625226</c:v>
                </c:pt>
                <c:pt idx="647">
                  <c:v>303.71337352261668</c:v>
                </c:pt>
                <c:pt idx="648">
                  <c:v>304.18758620565728</c:v>
                </c:pt>
                <c:pt idx="649">
                  <c:v>304.66331217515113</c:v>
                </c:pt>
                <c:pt idx="650">
                  <c:v>305.14055863633564</c:v>
                </c:pt>
                <c:pt idx="651">
                  <c:v>305.61933284027026</c:v>
                </c:pt>
                <c:pt idx="652">
                  <c:v>306.09964208420047</c:v>
                </c:pt>
                <c:pt idx="653">
                  <c:v>306.58149371192701</c:v>
                </c:pt>
                <c:pt idx="654">
                  <c:v>307.06489511417732</c:v>
                </c:pt>
                <c:pt idx="655">
                  <c:v>307.54985372898079</c:v>
                </c:pt>
                <c:pt idx="656">
                  <c:v>308.036377042048</c:v>
                </c:pt>
                <c:pt idx="657">
                  <c:v>308.52447258715347</c:v>
                </c:pt>
                <c:pt idx="658">
                  <c:v>309.01414794652192</c:v>
                </c:pt>
                <c:pt idx="659">
                  <c:v>309.50541075121816</c:v>
                </c:pt>
                <c:pt idx="660">
                  <c:v>309.99826868154145</c:v>
                </c:pt>
                <c:pt idx="661">
                  <c:v>310.49272946742263</c:v>
                </c:pt>
                <c:pt idx="662">
                  <c:v>310.98880088882618</c:v>
                </c:pt>
                <c:pt idx="663">
                  <c:v>311.48649077615528</c:v>
                </c:pt>
                <c:pt idx="664">
                  <c:v>311.98580701066135</c:v>
                </c:pt>
                <c:pt idx="665">
                  <c:v>312.48675752485769</c:v>
                </c:pt>
                <c:pt idx="666">
                  <c:v>312.98935030293654</c:v>
                </c:pt>
                <c:pt idx="667">
                  <c:v>313.49359338119075</c:v>
                </c:pt>
                <c:pt idx="668">
                  <c:v>313.99949484843967</c:v>
                </c:pt>
                <c:pt idx="669">
                  <c:v>314.50706284645855</c:v>
                </c:pt>
                <c:pt idx="670">
                  <c:v>315.01630557041295</c:v>
                </c:pt>
                <c:pt idx="671">
                  <c:v>315.52723126929698</c:v>
                </c:pt>
                <c:pt idx="672">
                  <c:v>316.03984824637575</c:v>
                </c:pt>
                <c:pt idx="673">
                  <c:v>316.55416485963315</c:v>
                </c:pt>
                <c:pt idx="674">
                  <c:v>317.07018952222217</c:v>
                </c:pt>
                <c:pt idx="675">
                  <c:v>317.58793070292194</c:v>
                </c:pt>
                <c:pt idx="676">
                  <c:v>318.10739692659735</c:v>
                </c:pt>
                <c:pt idx="677">
                  <c:v>318.62859677466491</c:v>
                </c:pt>
                <c:pt idx="678">
                  <c:v>319.15153888556165</c:v>
                </c:pt>
                <c:pt idx="679">
                  <c:v>319.67623195522032</c:v>
                </c:pt>
                <c:pt idx="680">
                  <c:v>320.20268473754754</c:v>
                </c:pt>
                <c:pt idx="681">
                  <c:v>320.73090604490869</c:v>
                </c:pt>
                <c:pt idx="682">
                  <c:v>321.26090474861621</c:v>
                </c:pt>
                <c:pt idx="683">
                  <c:v>321.79268977942314</c:v>
                </c:pt>
                <c:pt idx="684">
                  <c:v>322.32627012802226</c:v>
                </c:pt>
                <c:pt idx="685">
                  <c:v>322.86165484554925</c:v>
                </c:pt>
                <c:pt idx="686">
                  <c:v>323.39885304409216</c:v>
                </c:pt>
                <c:pt idx="687">
                  <c:v>323.9378738972045</c:v>
                </c:pt>
                <c:pt idx="688">
                  <c:v>324.47872664042495</c:v>
                </c:pt>
                <c:pt idx="689">
                  <c:v>325.02142057180174</c:v>
                </c:pt>
                <c:pt idx="690">
                  <c:v>325.56596505242209</c:v>
                </c:pt>
                <c:pt idx="691">
                  <c:v>326.11236950694757</c:v>
                </c:pt>
                <c:pt idx="692">
                  <c:v>326.66064342415467</c:v>
                </c:pt>
                <c:pt idx="693">
                  <c:v>327.21079635748094</c:v>
                </c:pt>
                <c:pt idx="694">
                  <c:v>327.7628379255766</c:v>
                </c:pt>
                <c:pt idx="695">
                  <c:v>328.31677781286214</c:v>
                </c:pt>
                <c:pt idx="696">
                  <c:v>328.87262577009113</c:v>
                </c:pt>
                <c:pt idx="697">
                  <c:v>329.43039161491919</c:v>
                </c:pt>
                <c:pt idx="698">
                  <c:v>329.99008523247892</c:v>
                </c:pt>
                <c:pt idx="699">
                  <c:v>330.55171657596037</c:v>
                </c:pt>
                <c:pt idx="700">
                  <c:v>331.11529566719815</c:v>
                </c:pt>
                <c:pt idx="701">
                  <c:v>331.68083259726353</c:v>
                </c:pt>
                <c:pt idx="702">
                  <c:v>332.248337527064</c:v>
                </c:pt>
                <c:pt idx="703">
                  <c:v>332.8178206879482</c:v>
                </c:pt>
                <c:pt idx="704">
                  <c:v>333.38929238231719</c:v>
                </c:pt>
                <c:pt idx="705">
                  <c:v>333.96276298424283</c:v>
                </c:pt>
                <c:pt idx="706">
                  <c:v>334.53824294009144</c:v>
                </c:pt>
                <c:pt idx="707">
                  <c:v>335.11574276915525</c:v>
                </c:pt>
                <c:pt idx="708">
                  <c:v>335.69527306428921</c:v>
                </c:pt>
                <c:pt idx="709">
                  <c:v>336.27684449255582</c:v>
                </c:pt>
                <c:pt idx="710">
                  <c:v>336.86046779587571</c:v>
                </c:pt>
                <c:pt idx="711">
                  <c:v>337.44615379168528</c:v>
                </c:pt>
                <c:pt idx="712">
                  <c:v>338.03391337360182</c:v>
                </c:pt>
                <c:pt idx="713">
                  <c:v>338.62375751209538</c:v>
                </c:pt>
                <c:pt idx="714">
                  <c:v>339.2156972551669</c:v>
                </c:pt>
                <c:pt idx="715">
                  <c:v>339.80974372903546</c:v>
                </c:pt>
                <c:pt idx="716">
                  <c:v>340.40590813883068</c:v>
                </c:pt>
                <c:pt idx="717">
                  <c:v>341.00420176929424</c:v>
                </c:pt>
                <c:pt idx="718">
                  <c:v>341.60463598548756</c:v>
                </c:pt>
                <c:pt idx="719">
                  <c:v>342.20722223350833</c:v>
                </c:pt>
                <c:pt idx="720">
                  <c:v>342.81197204121355</c:v>
                </c:pt>
                <c:pt idx="721">
                  <c:v>343.41889701895099</c:v>
                </c:pt>
                <c:pt idx="722">
                  <c:v>344.02800886029843</c:v>
                </c:pt>
                <c:pt idx="723">
                  <c:v>344.63931934281067</c:v>
                </c:pt>
                <c:pt idx="724">
                  <c:v>345.2528403287746</c:v>
                </c:pt>
                <c:pt idx="725">
                  <c:v>345.86858376597297</c:v>
                </c:pt>
                <c:pt idx="726">
                  <c:v>346.48656168845565</c:v>
                </c:pt>
                <c:pt idx="727">
                  <c:v>347.10678621731967</c:v>
                </c:pt>
                <c:pt idx="728">
                  <c:v>347.72926956149769</c:v>
                </c:pt>
                <c:pt idx="729">
                  <c:v>348.35402401855538</c:v>
                </c:pt>
                <c:pt idx="730">
                  <c:v>348.98106197549674</c:v>
                </c:pt>
                <c:pt idx="731">
                  <c:v>349.61039590957853</c:v>
                </c:pt>
                <c:pt idx="732">
                  <c:v>350.24203838913468</c:v>
                </c:pt>
                <c:pt idx="733">
                  <c:v>350.87600207440755</c:v>
                </c:pt>
                <c:pt idx="734">
                  <c:v>351.51229971839069</c:v>
                </c:pt>
                <c:pt idx="735">
                  <c:v>352.1509441676788</c:v>
                </c:pt>
                <c:pt idx="736">
                  <c:v>352.7919483633288</c:v>
                </c:pt>
                <c:pt idx="737">
                  <c:v>353.43532534172942</c:v>
                </c:pt>
                <c:pt idx="738">
                  <c:v>354.08108823548031</c:v>
                </c:pt>
                <c:pt idx="739">
                  <c:v>354.72925027428158</c:v>
                </c:pt>
                <c:pt idx="740">
                  <c:v>355.37982478583302</c:v>
                </c:pt>
                <c:pt idx="741">
                  <c:v>356.03282519674286</c:v>
                </c:pt>
                <c:pt idx="742">
                  <c:v>356.68826503344678</c:v>
                </c:pt>
                <c:pt idx="743">
                  <c:v>357.34615792313826</c:v>
                </c:pt>
                <c:pt idx="744">
                  <c:v>358.00651759470759</c:v>
                </c:pt>
                <c:pt idx="745">
                  <c:v>358.66935787969277</c:v>
                </c:pt>
                <c:pt idx="746">
                  <c:v>359.33469271324032</c:v>
                </c:pt>
                <c:pt idx="747">
                  <c:v>360.00253613507795</c:v>
                </c:pt>
                <c:pt idx="748">
                  <c:v>360.67290229049632</c:v>
                </c:pt>
                <c:pt idx="749">
                  <c:v>361.34580543134422</c:v>
                </c:pt>
                <c:pt idx="750">
                  <c:v>362.02125991703275</c:v>
                </c:pt>
                <c:pt idx="751">
                  <c:v>362.69928021555296</c:v>
                </c:pt>
                <c:pt idx="752">
                  <c:v>363.3798809045033</c:v>
                </c:pt>
                <c:pt idx="753">
                  <c:v>364.06307667212985</c:v>
                </c:pt>
                <c:pt idx="754">
                  <c:v>364.74888231837843</c:v>
                </c:pt>
                <c:pt idx="755">
                  <c:v>365.43731275595763</c:v>
                </c:pt>
                <c:pt idx="756">
                  <c:v>366.12838301141562</c:v>
                </c:pt>
                <c:pt idx="757">
                  <c:v>366.8221082262279</c:v>
                </c:pt>
                <c:pt idx="758">
                  <c:v>367.51850365789835</c:v>
                </c:pt>
                <c:pt idx="759">
                  <c:v>368.21758468107276</c:v>
                </c:pt>
                <c:pt idx="760">
                  <c:v>368.91936678866529</c:v>
                </c:pt>
                <c:pt idx="761">
                  <c:v>369.62386559299733</c:v>
                </c:pt>
                <c:pt idx="762">
                  <c:v>370.33109682695112</c:v>
                </c:pt>
                <c:pt idx="763">
                  <c:v>371.04107634513446</c:v>
                </c:pt>
                <c:pt idx="764">
                  <c:v>371.75382012506128</c:v>
                </c:pt>
                <c:pt idx="765">
                  <c:v>372.46934426834434</c:v>
                </c:pt>
                <c:pt idx="766">
                  <c:v>373.18766500190225</c:v>
                </c:pt>
                <c:pt idx="767">
                  <c:v>373.90879867918136</c:v>
                </c:pt>
                <c:pt idx="768">
                  <c:v>374.63276178139108</c:v>
                </c:pt>
                <c:pt idx="769">
                  <c:v>375.35957091875412</c:v>
                </c:pt>
                <c:pt idx="770">
                  <c:v>376.08924283177083</c:v>
                </c:pt>
                <c:pt idx="771">
                  <c:v>376.82179439249984</c:v>
                </c:pt>
                <c:pt idx="772">
                  <c:v>377.5572426058518</c:v>
                </c:pt>
                <c:pt idx="773">
                  <c:v>378.29560461090074</c:v>
                </c:pt>
                <c:pt idx="774">
                  <c:v>379.03689768220892</c:v>
                </c:pt>
                <c:pt idx="775">
                  <c:v>379.78113923116859</c:v>
                </c:pt>
                <c:pt idx="776">
                  <c:v>380.52834680735975</c:v>
                </c:pt>
                <c:pt idx="777">
                  <c:v>381.2785380999232</c:v>
                </c:pt>
                <c:pt idx="778">
                  <c:v>382.03173093895094</c:v>
                </c:pt>
                <c:pt idx="779">
                  <c:v>382.78794329689271</c:v>
                </c:pt>
                <c:pt idx="780">
                  <c:v>383.5471932899797</c:v>
                </c:pt>
                <c:pt idx="781">
                  <c:v>384.30949917966541</c:v>
                </c:pt>
                <c:pt idx="782">
                  <c:v>385.0748793740832</c:v>
                </c:pt>
                <c:pt idx="783">
                  <c:v>385.84335242952238</c:v>
                </c:pt>
                <c:pt idx="784">
                  <c:v>386.61493705192146</c:v>
                </c:pt>
                <c:pt idx="785">
                  <c:v>387.38965209838022</c:v>
                </c:pt>
                <c:pt idx="786">
                  <c:v>388.16751657868889</c:v>
                </c:pt>
                <c:pt idx="787">
                  <c:v>388.94854965687733</c:v>
                </c:pt>
                <c:pt idx="788">
                  <c:v>389.73277065278245</c:v>
                </c:pt>
                <c:pt idx="789">
                  <c:v>390.52019904363465</c:v>
                </c:pt>
                <c:pt idx="790">
                  <c:v>391.31085446566397</c:v>
                </c:pt>
                <c:pt idx="791">
                  <c:v>392.10475671572596</c:v>
                </c:pt>
                <c:pt idx="792">
                  <c:v>392.90192575294725</c:v>
                </c:pt>
                <c:pt idx="793">
                  <c:v>393.70238170039141</c:v>
                </c:pt>
                <c:pt idx="794">
                  <c:v>394.50614484674639</c:v>
                </c:pt>
                <c:pt idx="795">
                  <c:v>395.31323564803068</c:v>
                </c:pt>
                <c:pt idx="796">
                  <c:v>396.12367472932317</c:v>
                </c:pt>
                <c:pt idx="797">
                  <c:v>396.93748288651244</c:v>
                </c:pt>
                <c:pt idx="798">
                  <c:v>397.75468108806905</c:v>
                </c:pt>
                <c:pt idx="799">
                  <c:v>398.57529047683937</c:v>
                </c:pt>
                <c:pt idx="800">
                  <c:v>399.39933237186187</c:v>
                </c:pt>
                <c:pt idx="801">
                  <c:v>400.22682827020674</c:v>
                </c:pt>
                <c:pt idx="802">
                  <c:v>401.05779984883759</c:v>
                </c:pt>
                <c:pt idx="803">
                  <c:v>401.8922689664978</c:v>
                </c:pt>
                <c:pt idx="804">
                  <c:v>402.73025766561886</c:v>
                </c:pt>
                <c:pt idx="805">
                  <c:v>403.57178817425552</c:v>
                </c:pt>
                <c:pt idx="806">
                  <c:v>404.416882908042</c:v>
                </c:pt>
                <c:pt idx="807">
                  <c:v>405.26556447217655</c:v>
                </c:pt>
                <c:pt idx="808">
                  <c:v>406.11785566342832</c:v>
                </c:pt>
                <c:pt idx="809">
                  <c:v>406.97377947217194</c:v>
                </c:pt>
                <c:pt idx="810">
                  <c:v>407.83335908444627</c:v>
                </c:pt>
                <c:pt idx="811">
                  <c:v>408.69661788404125</c:v>
                </c:pt>
                <c:pt idx="812">
                  <c:v>409.56357945460991</c:v>
                </c:pt>
                <c:pt idx="813">
                  <c:v>410.43426758180857</c:v>
                </c:pt>
                <c:pt idx="814">
                  <c:v>411.30870625546413</c:v>
                </c:pt>
                <c:pt idx="815">
                  <c:v>412.18691967176966</c:v>
                </c:pt>
                <c:pt idx="816">
                  <c:v>413.06893223550793</c:v>
                </c:pt>
                <c:pt idx="817">
                  <c:v>413.95476856230437</c:v>
                </c:pt>
                <c:pt idx="818">
                  <c:v>414.84445348090804</c:v>
                </c:pt>
                <c:pt idx="819">
                  <c:v>415.73801203550465</c:v>
                </c:pt>
                <c:pt idx="820">
                  <c:v>416.63546948805651</c:v>
                </c:pt>
                <c:pt idx="821">
                  <c:v>417.53685132067631</c:v>
                </c:pt>
                <c:pt idx="822">
                  <c:v>418.44218323802977</c:v>
                </c:pt>
                <c:pt idx="823">
                  <c:v>419.3514911697705</c:v>
                </c:pt>
                <c:pt idx="824">
                  <c:v>420.26480127300732</c:v>
                </c:pt>
                <c:pt idx="825">
                  <c:v>421.18213993480362</c:v>
                </c:pt>
                <c:pt idx="826">
                  <c:v>422.10353377471012</c:v>
                </c:pt>
                <c:pt idx="827">
                  <c:v>423.02900964733021</c:v>
                </c:pt>
                <c:pt idx="828">
                  <c:v>423.95859464492111</c:v>
                </c:pt>
                <c:pt idx="829">
                  <c:v>424.89231610002776</c:v>
                </c:pt>
                <c:pt idx="830">
                  <c:v>425.8302015881535</c:v>
                </c:pt>
                <c:pt idx="831">
                  <c:v>426.77227893046478</c:v>
                </c:pt>
                <c:pt idx="832">
                  <c:v>427.71857619653349</c:v>
                </c:pt>
                <c:pt idx="833">
                  <c:v>428.66912170711532</c:v>
                </c:pt>
                <c:pt idx="834">
                  <c:v>429.62394403696561</c:v>
                </c:pt>
                <c:pt idx="835">
                  <c:v>430.58307201769384</c:v>
                </c:pt>
                <c:pt idx="836">
                  <c:v>431.54653474065543</c:v>
                </c:pt>
                <c:pt idx="837">
                  <c:v>432.51436155988375</c:v>
                </c:pt>
                <c:pt idx="838">
                  <c:v>433.48658209506181</c:v>
                </c:pt>
                <c:pt idx="839">
                  <c:v>434.46322623453358</c:v>
                </c:pt>
                <c:pt idx="840">
                  <c:v>435.44432413835716</c:v>
                </c:pt>
                <c:pt idx="841">
                  <c:v>436.42990624140026</c:v>
                </c:pt>
                <c:pt idx="842">
                  <c:v>437.42000325647592</c:v>
                </c:pt>
                <c:pt idx="843">
                  <c:v>438.41464617752393</c:v>
                </c:pt>
                <c:pt idx="844">
                  <c:v>439.41386628283362</c:v>
                </c:pt>
                <c:pt idx="845">
                  <c:v>440.41769513831332</c:v>
                </c:pt>
                <c:pt idx="846">
                  <c:v>441.4261646008033</c:v>
                </c:pt>
                <c:pt idx="847">
                  <c:v>442.43930682143542</c:v>
                </c:pt>
                <c:pt idx="848">
                  <c:v>443.45715424903909</c:v>
                </c:pt>
                <c:pt idx="849">
                  <c:v>444.47973963359533</c:v>
                </c:pt>
                <c:pt idx="850">
                  <c:v>445.50709602973797</c:v>
                </c:pt>
                <c:pt idx="851">
                  <c:v>446.53925680030471</c:v>
                </c:pt>
                <c:pt idx="852">
                  <c:v>447.5762556199378</c:v>
                </c:pt>
                <c:pt idx="853">
                  <c:v>448.61812647873444</c:v>
                </c:pt>
                <c:pt idx="854">
                  <c:v>449.66490368595026</c:v>
                </c:pt>
                <c:pt idx="855">
                  <c:v>450.71662187375324</c:v>
                </c:pt>
                <c:pt idx="856">
                  <c:v>451.77331600103224</c:v>
                </c:pt>
                <c:pt idx="857">
                  <c:v>452.8350213572586</c:v>
                </c:pt>
                <c:pt idx="858">
                  <c:v>453.90177356640351</c:v>
                </c:pt>
                <c:pt idx="859">
                  <c:v>454.97360859090952</c:v>
                </c:pt>
                <c:pt idx="860">
                  <c:v>456.05056273572171</c:v>
                </c:pt>
                <c:pt idx="861">
                  <c:v>457.13267265237323</c:v>
                </c:pt>
                <c:pt idx="862">
                  <c:v>458.21997534313215</c:v>
                </c:pt>
                <c:pt idx="863">
                  <c:v>459.312508165206</c:v>
                </c:pt>
                <c:pt idx="864">
                  <c:v>460.41030883500883</c:v>
                </c:pt>
                <c:pt idx="865">
                  <c:v>461.51341543248833</c:v>
                </c:pt>
                <c:pt idx="866">
                  <c:v>462.62186640551676</c:v>
                </c:pt>
                <c:pt idx="867">
                  <c:v>463.73570057434449</c:v>
                </c:pt>
                <c:pt idx="868">
                  <c:v>464.85495713612045</c:v>
                </c:pt>
                <c:pt idx="869">
                  <c:v>465.97967566947591</c:v>
                </c:pt>
                <c:pt idx="870">
                  <c:v>467.10989613917752</c:v>
                </c:pt>
                <c:pt idx="871">
                  <c:v>468.24565890084773</c:v>
                </c:pt>
                <c:pt idx="872">
                  <c:v>469.38700470575407</c:v>
                </c:pt>
                <c:pt idx="873">
                  <c:v>470.53397470567069</c:v>
                </c:pt>
                <c:pt idx="874">
                  <c:v>471.68661045780959</c:v>
                </c:pt>
                <c:pt idx="875">
                  <c:v>472.84495392982711</c:v>
                </c:pt>
                <c:pt idx="876">
                  <c:v>474.00904750490253</c:v>
                </c:pt>
                <c:pt idx="877">
                  <c:v>475.17893398689478</c:v>
                </c:pt>
                <c:pt idx="878">
                  <c:v>476.35465660557333</c:v>
                </c:pt>
                <c:pt idx="879">
                  <c:v>477.53625902192999</c:v>
                </c:pt>
                <c:pt idx="880">
                  <c:v>478.72378533356857</c:v>
                </c:pt>
                <c:pt idx="881">
                  <c:v>479.91728008017645</c:v>
                </c:pt>
                <c:pt idx="882">
                  <c:v>481.1167882490779</c:v>
                </c:pt>
                <c:pt idx="883">
                  <c:v>482.32235528087296</c:v>
                </c:pt>
                <c:pt idx="884">
                  <c:v>483.53402707515897</c:v>
                </c:pt>
                <c:pt idx="885">
                  <c:v>484.75184999634234</c:v>
                </c:pt>
                <c:pt idx="886">
                  <c:v>485.97587087953605</c:v>
                </c:pt>
                <c:pt idx="887">
                  <c:v>487.2061370365484</c:v>
                </c:pt>
                <c:pt idx="888">
                  <c:v>488.4426962619641</c:v>
                </c:pt>
                <c:pt idx="889">
                  <c:v>489.68559683931653</c:v>
                </c:pt>
                <c:pt idx="890">
                  <c:v>490.93488754735785</c:v>
                </c:pt>
                <c:pt idx="891">
                  <c:v>492.19061766642284</c:v>
                </c:pt>
                <c:pt idx="892">
                  <c:v>493.45283698489368</c:v>
                </c:pt>
                <c:pt idx="893">
                  <c:v>494.72159580576329</c:v>
                </c:pt>
                <c:pt idx="894">
                  <c:v>495.99694495330147</c:v>
                </c:pt>
                <c:pt idx="895">
                  <c:v>497.27893577982474</c:v>
                </c:pt>
                <c:pt idx="896">
                  <c:v>498.56762017257176</c:v>
                </c:pt>
                <c:pt idx="897">
                  <c:v>499.86305056068687</c:v>
                </c:pt>
                <c:pt idx="898">
                  <c:v>501.16527992231295</c:v>
                </c:pt>
                <c:pt idx="899">
                  <c:v>502.47436179179641</c:v>
                </c:pt>
                <c:pt idx="900">
                  <c:v>503.79035026700507</c:v>
                </c:pt>
                <c:pt idx="901">
                  <c:v>505.11330001676311</c:v>
                </c:pt>
                <c:pt idx="902">
                  <c:v>506.44326628840298</c:v>
                </c:pt>
                <c:pt idx="903">
                  <c:v>507.78030491543848</c:v>
                </c:pt>
                <c:pt idx="904">
                  <c:v>509.12447232535862</c:v>
                </c:pt>
                <c:pt idx="905">
                  <c:v>510.47582554754848</c:v>
                </c:pt>
                <c:pt idx="906">
                  <c:v>511.83442222133556</c:v>
                </c:pt>
                <c:pt idx="907">
                  <c:v>513.20032060416531</c:v>
                </c:pt>
                <c:pt idx="908">
                  <c:v>514.57357957991019</c:v>
                </c:pt>
                <c:pt idx="909">
                  <c:v>515.95425866731159</c:v>
                </c:pt>
                <c:pt idx="910">
                  <c:v>517.34241802855888</c:v>
                </c:pt>
                <c:pt idx="911">
                  <c:v>518.73811847800846</c:v>
                </c:pt>
                <c:pt idx="912">
                  <c:v>520.14142149104532</c:v>
                </c:pt>
                <c:pt idx="913">
                  <c:v>521.55238921308774</c:v>
                </c:pt>
                <c:pt idx="914">
                  <c:v>522.97108446874131</c:v>
                </c:pt>
                <c:pt idx="915">
                  <c:v>524.39757077110323</c:v>
                </c:pt>
                <c:pt idx="916">
                  <c:v>525.83191233121897</c:v>
                </c:pt>
                <c:pt idx="917">
                  <c:v>527.27417406769632</c:v>
                </c:pt>
                <c:pt idx="918">
                  <c:v>528.72442161647837</c:v>
                </c:pt>
                <c:pt idx="919">
                  <c:v>530.18272134077824</c:v>
                </c:pt>
                <c:pt idx="920">
                  <c:v>531.64914034118112</c:v>
                </c:pt>
                <c:pt idx="921">
                  <c:v>533.12374646591286</c:v>
                </c:pt>
                <c:pt idx="922">
                  <c:v>534.60660832128303</c:v>
                </c:pt>
                <c:pt idx="923">
                  <c:v>536.09779528230183</c:v>
                </c:pt>
                <c:pt idx="924">
                  <c:v>537.5973775034762</c:v>
                </c:pt>
                <c:pt idx="925">
                  <c:v>539.10542592978868</c:v>
                </c:pt>
                <c:pt idx="926">
                  <c:v>540.62201230786343</c:v>
                </c:pt>
                <c:pt idx="927">
                  <c:v>542.14720919731894</c:v>
                </c:pt>
                <c:pt idx="928">
                  <c:v>543.68108998231799</c:v>
                </c:pt>
                <c:pt idx="929">
                  <c:v>545.22372888331245</c:v>
                </c:pt>
                <c:pt idx="930">
                  <c:v>546.77520096899048</c:v>
                </c:pt>
                <c:pt idx="931">
                  <c:v>548.33558216842891</c:v>
                </c:pt>
                <c:pt idx="932">
                  <c:v>549.90494928345504</c:v>
                </c:pt>
                <c:pt idx="933">
                  <c:v>551.48338000122249</c:v>
                </c:pt>
                <c:pt idx="934">
                  <c:v>553.07095290700465</c:v>
                </c:pt>
                <c:pt idx="935">
                  <c:v>554.66774749721128</c:v>
                </c:pt>
                <c:pt idx="936">
                  <c:v>556.27384419263137</c:v>
                </c:pt>
                <c:pt idx="937">
                  <c:v>557.88932435190861</c:v>
                </c:pt>
                <c:pt idx="938">
                  <c:v>559.51427028525188</c:v>
                </c:pt>
                <c:pt idx="939">
                  <c:v>561.14876526838862</c:v>
                </c:pt>
                <c:pt idx="940">
                  <c:v>562.79289355676315</c:v>
                </c:pt>
                <c:pt idx="941">
                  <c:v>564.44674039998711</c:v>
                </c:pt>
                <c:pt idx="942">
                  <c:v>566.11039205654549</c:v>
                </c:pt>
                <c:pt idx="943">
                  <c:v>567.78393580876627</c:v>
                </c:pt>
                <c:pt idx="944">
                  <c:v>569.46745997805476</c:v>
                </c:pt>
                <c:pt idx="945">
                  <c:v>571.16105394040278</c:v>
                </c:pt>
                <c:pt idx="946">
                  <c:v>572.86480814217634</c:v>
                </c:pt>
                <c:pt idx="947">
                  <c:v>574.57881411618689</c:v>
                </c:pt>
                <c:pt idx="948">
                  <c:v>576.30316449805309</c:v>
                </c:pt>
                <c:pt idx="949">
                  <c:v>578.03795304286052</c:v>
                </c:pt>
                <c:pt idx="950">
                  <c:v>579.78327464212236</c:v>
                </c:pt>
                <c:pt idx="951">
                  <c:v>581.53922534105061</c:v>
                </c:pt>
                <c:pt idx="952">
                  <c:v>583.30590235614329</c:v>
                </c:pt>
                <c:pt idx="953">
                  <c:v>585.08340409309369</c:v>
                </c:pt>
                <c:pt idx="954">
                  <c:v>586.87183016502956</c:v>
                </c:pt>
                <c:pt idx="955">
                  <c:v>588.67128141108901</c:v>
                </c:pt>
                <c:pt idx="956">
                  <c:v>590.48185991534069</c:v>
                </c:pt>
                <c:pt idx="957">
                  <c:v>592.30366902605488</c:v>
                </c:pt>
                <c:pt idx="958">
                  <c:v>594.1368133753341</c:v>
                </c:pt>
                <c:pt idx="959">
                  <c:v>595.98139889911033</c:v>
                </c:pt>
                <c:pt idx="960">
                  <c:v>597.83753285751754</c:v>
                </c:pt>
                <c:pt idx="961">
                  <c:v>599.70532385564729</c:v>
                </c:pt>
                <c:pt idx="962">
                  <c:v>601.58488186469538</c:v>
                </c:pt>
                <c:pt idx="963">
                  <c:v>603.47631824350958</c:v>
                </c:pt>
                <c:pt idx="964">
                  <c:v>605.37974576054648</c:v>
                </c:pt>
                <c:pt idx="965">
                  <c:v>607.29527861624513</c:v>
                </c:pt>
                <c:pt idx="966">
                  <c:v>609.22303246583124</c:v>
                </c:pt>
                <c:pt idx="967">
                  <c:v>611.16312444255414</c:v>
                </c:pt>
                <c:pt idx="968">
                  <c:v>613.11567318137509</c:v>
                </c:pt>
                <c:pt idx="969">
                  <c:v>615.08079884310951</c:v>
                </c:pt>
                <c:pt idx="970">
                  <c:v>617.05862313903776</c:v>
                </c:pt>
                <c:pt idx="971">
                  <c:v>619.04926935599372</c:v>
                </c:pt>
                <c:pt idx="972">
                  <c:v>621.05286238194196</c:v>
                </c:pt>
                <c:pt idx="973">
                  <c:v>623.06952873205421</c:v>
                </c:pt>
                <c:pt idx="974">
                  <c:v>625.09939657529878</c:v>
                </c:pt>
                <c:pt idx="975">
                  <c:v>627.14259576155087</c:v>
                </c:pt>
                <c:pt idx="976">
                  <c:v>629.19925784923987</c:v>
                </c:pt>
                <c:pt idx="977">
                  <c:v>631.26951613354288</c:v>
                </c:pt>
                <c:pt idx="978">
                  <c:v>633.3535056751391</c:v>
                </c:pt>
                <c:pt idx="979">
                  <c:v>635.45136332953655</c:v>
                </c:pt>
                <c:pt idx="980">
                  <c:v>637.56322777698688</c:v>
                </c:pt>
                <c:pt idx="981">
                  <c:v>639.68923955299863</c:v>
                </c:pt>
                <c:pt idx="982">
                  <c:v>641.82954107946568</c:v>
                </c:pt>
                <c:pt idx="983">
                  <c:v>643.98427669642501</c:v>
                </c:pt>
                <c:pt idx="984">
                  <c:v>646.1535926944581</c:v>
                </c:pt>
                <c:pt idx="985">
                  <c:v>648.33763734775005</c:v>
                </c:pt>
                <c:pt idx="986">
                  <c:v>650.53656094782457</c:v>
                </c:pt>
                <c:pt idx="987">
                  <c:v>652.75051583797028</c:v>
                </c:pt>
                <c:pt idx="988">
                  <c:v>654.97965644837313</c:v>
                </c:pt>
                <c:pt idx="989">
                  <c:v>657.22413933197367</c:v>
                </c:pt>
                <c:pt idx="990">
                  <c:v>659.48412320106593</c:v>
                </c:pt>
                <c:pt idx="991">
                  <c:v>661.75976896465795</c:v>
                </c:pt>
                <c:pt idx="992">
                  <c:v>664.05123976660707</c:v>
                </c:pt>
                <c:pt idx="993">
                  <c:v>666.35870102455658</c:v>
                </c:pt>
                <c:pt idx="994">
                  <c:v>668.68232046968603</c:v>
                </c:pt>
                <c:pt idx="995">
                  <c:v>671.02226818729946</c:v>
                </c:pt>
                <c:pt idx="996">
                  <c:v>673.37871665827197</c:v>
                </c:pt>
                <c:pt idx="997">
                  <c:v>675.75184080137433</c:v>
                </c:pt>
                <c:pt idx="998">
                  <c:v>678.14181801649738</c:v>
                </c:pt>
                <c:pt idx="999">
                  <c:v>680.54882822880018</c:v>
                </c:pt>
                <c:pt idx="1000">
                  <c:v>682.97305393380486</c:v>
                </c:pt>
                <c:pt idx="1001">
                  <c:v>685.41468024345954</c:v>
                </c:pt>
                <c:pt idx="1002">
                  <c:v>687.87389493319733</c:v>
                </c:pt>
                <c:pt idx="1003">
                  <c:v>690.35088849001261</c:v>
                </c:pt>
                <c:pt idx="1004">
                  <c:v>692.84585416158404</c:v>
                </c:pt>
                <c:pt idx="1005">
                  <c:v>695.35898800646919</c:v>
                </c:pt>
                <c:pt idx="1006">
                  <c:v>697.8904889453969</c:v>
                </c:pt>
                <c:pt idx="1007">
                  <c:v>700.44055881368934</c:v>
                </c:pt>
                <c:pt idx="1008">
                  <c:v>703.00940241483818</c:v>
                </c:pt>
                <c:pt idx="1009">
                  <c:v>705.59722757526811</c:v>
                </c:pt>
                <c:pt idx="1010">
                  <c:v>708.20424520031656</c:v>
                </c:pt>
                <c:pt idx="1011">
                  <c:v>710.83066933146404</c:v>
                </c:pt>
                <c:pt idx="1012">
                  <c:v>713.47671720484266</c:v>
                </c:pt>
                <c:pt idx="1013">
                  <c:v>716.14260931106173</c:v>
                </c:pt>
                <c:pt idx="1014">
                  <c:v>718.82856945638207</c:v>
                </c:pt>
                <c:pt idx="1015">
                  <c:v>721.5348248252759</c:v>
                </c:pt>
                <c:pt idx="1016">
                  <c:v>724.26160604440747</c:v>
                </c:pt>
                <c:pt idx="1017">
                  <c:v>727.00914724807421</c:v>
                </c:pt>
                <c:pt idx="1018">
                  <c:v>729.77768614514662</c:v>
                </c:pt>
                <c:pt idx="1019">
                  <c:v>732.56746408754589</c:v>
                </c:pt>
                <c:pt idx="1020">
                  <c:v>735.37872614030346</c:v>
                </c:pt>
                <c:pt idx="1021">
                  <c:v>738.21172115324202</c:v>
                </c:pt>
                <c:pt idx="1022">
                  <c:v>741.06670183432493</c:v>
                </c:pt>
                <c:pt idx="1023">
                  <c:v>743.94392482471631</c:v>
                </c:pt>
                <c:pt idx="1024">
                  <c:v>746.84365077560165</c:v>
                </c:pt>
                <c:pt idx="1025">
                  <c:v>749.76614442681716</c:v>
                </c:pt>
                <c:pt idx="1026">
                  <c:v>752.71167468733267</c:v>
                </c:pt>
                <c:pt idx="1027">
                  <c:v>755.68051471764682</c:v>
                </c:pt>
                <c:pt idx="1028">
                  <c:v>758.67294201414279</c:v>
                </c:pt>
                <c:pt idx="1029">
                  <c:v>761.68923849546093</c:v>
                </c:pt>
                <c:pt idx="1030">
                  <c:v>764.72969059094248</c:v>
                </c:pt>
                <c:pt idx="1031">
                  <c:v>767.79458933120713</c:v>
                </c:pt>
                <c:pt idx="1032">
                  <c:v>770.88423044092019</c:v>
                </c:pt>
                <c:pt idx="1033">
                  <c:v>773.99891443381466</c:v>
                </c:pt>
                <c:pt idx="1034">
                  <c:v>777.13894671002822</c:v>
                </c:pt>
                <c:pt idx="1035">
                  <c:v>780.30463765582738</c:v>
                </c:pt>
                <c:pt idx="1036">
                  <c:v>783.49630274578158</c:v>
                </c:pt>
                <c:pt idx="1037">
                  <c:v>786.71426264746083</c:v>
                </c:pt>
                <c:pt idx="1038">
                  <c:v>789.95884332872959</c:v>
                </c:pt>
                <c:pt idx="1039">
                  <c:v>793.23037616771023</c:v>
                </c:pt>
                <c:pt idx="1040">
                  <c:v>796.52919806549846</c:v>
                </c:pt>
                <c:pt idx="1041">
                  <c:v>799.85565156170435</c:v>
                </c:pt>
                <c:pt idx="1042">
                  <c:v>803.21008495291142</c:v>
                </c:pt>
                <c:pt idx="1043">
                  <c:v>806.59285241412931</c:v>
                </c:pt>
                <c:pt idx="1044">
                  <c:v>810.00431412333774</c:v>
                </c:pt>
                <c:pt idx="1045">
                  <c:v>813.44483638920883</c:v>
                </c:pt>
                <c:pt idx="1046">
                  <c:v>816.91479178210659</c:v>
                </c:pt>
                <c:pt idx="1047">
                  <c:v>820.41455926845458</c:v>
                </c:pt>
                <c:pt idx="1048">
                  <c:v>823.94452434858545</c:v>
                </c:pt>
                <c:pt idx="1049">
                  <c:v>827.50507919816528</c:v>
                </c:pt>
                <c:pt idx="1050">
                  <c:v>831.09662281331089</c:v>
                </c:pt>
                <c:pt idx="1051">
                  <c:v>834.71956115950672</c:v>
                </c:pt>
                <c:pt idx="1052">
                  <c:v>838.37430732444341</c:v>
                </c:pt>
                <c:pt idx="1053">
                  <c:v>842.06128167489294</c:v>
                </c:pt>
                <c:pt idx="1054">
                  <c:v>845.78091201775135</c:v>
                </c:pt>
                <c:pt idx="1055">
                  <c:v>849.53363376537436</c:v>
                </c:pt>
                <c:pt idx="1056">
                  <c:v>853.31989010534244</c:v>
                </c:pt>
                <c:pt idx="1057">
                  <c:v>857.14013217479305</c:v>
                </c:pt>
                <c:pt idx="1058">
                  <c:v>860.99481923946416</c:v>
                </c:pt>
                <c:pt idx="1059">
                  <c:v>864.88441887760052</c:v>
                </c:pt>
                <c:pt idx="1060">
                  <c:v>868.80940716887267</c:v>
                </c:pt>
                <c:pt idx="1061">
                  <c:v>872.77026888847467</c:v>
                </c:pt>
                <c:pt idx="1062">
                  <c:v>876.76749770656238</c:v>
                </c:pt>
                <c:pt idx="1063">
                  <c:v>880.8015963932063</c:v>
                </c:pt>
                <c:pt idx="1064">
                  <c:v>884.87307702903763</c:v>
                </c:pt>
                <c:pt idx="1065">
                  <c:v>888.98246122177341</c:v>
                </c:pt>
                <c:pt idx="1066">
                  <c:v>893.13028032881164</c:v>
                </c:pt>
                <c:pt idx="1067">
                  <c:v>897.31707568609693</c:v>
                </c:pt>
                <c:pt idx="1068">
                  <c:v>901.54339884346416</c:v>
                </c:pt>
                <c:pt idx="1069">
                  <c:v>905.80981180667322</c:v>
                </c:pt>
                <c:pt idx="1070">
                  <c:v>910.11688728635932</c:v>
                </c:pt>
                <c:pt idx="1071">
                  <c:v>914.46520895413175</c:v>
                </c:pt>
                <c:pt idx="1072">
                  <c:v>918.85537170605744</c:v>
                </c:pt>
                <c:pt idx="1073">
                  <c:v>923.28798193378373</c:v>
                </c:pt>
                <c:pt idx="1074">
                  <c:v>927.76365780355775</c:v>
                </c:pt>
                <c:pt idx="1075">
                  <c:v>932.28302954341086</c:v>
                </c:pt>
                <c:pt idx="1076">
                  <c:v>936.8467397387916</c:v>
                </c:pt>
                <c:pt idx="1077">
                  <c:v>941.45544363693432</c:v>
                </c:pt>
                <c:pt idx="1078">
                  <c:v>946.10980946027121</c:v>
                </c:pt>
                <c:pt idx="1079">
                  <c:v>950.81051872919693</c:v>
                </c:pt>
                <c:pt idx="1080">
                  <c:v>955.5582665945193</c:v>
                </c:pt>
                <c:pt idx="1081">
                  <c:v>960.35376217992984</c:v>
                </c:pt>
                <c:pt idx="1082">
                  <c:v>965.19772893485697</c:v>
                </c:pt>
                <c:pt idx="1083">
                  <c:v>970.09090499806132</c:v>
                </c:pt>
                <c:pt idx="1084">
                  <c:v>975.03404357236411</c:v>
                </c:pt>
                <c:pt idx="1085">
                  <c:v>980.02791331090566</c:v>
                </c:pt>
                <c:pt idx="1086">
                  <c:v>985.07329871534932</c:v>
                </c:pt>
                <c:pt idx="1087">
                  <c:v>990.17100054646448</c:v>
                </c:pt>
                <c:pt idx="1088">
                  <c:v>995.32183624754134</c:v>
                </c:pt>
                <c:pt idx="1089">
                  <c:v>1000.5266403811056</c:v>
                </c:pt>
                <c:pt idx="1090">
                  <c:v>1005.7862650794253</c:v>
                </c:pt>
                <c:pt idx="1091">
                  <c:v>1011.1015805093181</c:v>
                </c:pt>
                <c:pt idx="1092">
                  <c:v>1016.4734753517941</c:v>
                </c:pt>
                <c:pt idx="1093">
                  <c:v>1021.9028572970875</c:v>
                </c:pt>
                <c:pt idx="1094">
                  <c:v>1027.3906535556569</c:v>
                </c:pt>
                <c:pt idx="1095">
                  <c:v>1032.9378113857606</c:v>
                </c:pt>
                <c:pt idx="1096">
                  <c:v>1038.5452986382306</c:v>
                </c:pt>
                <c:pt idx="1097">
                  <c:v>1044.214104319115</c:v>
                </c:pt>
                <c:pt idx="1098">
                  <c:v>1049.9452391708617</c:v>
                </c:pt>
                <c:pt idx="1099">
                  <c:v>1055.7397362727743</c:v>
                </c:pt>
                <c:pt idx="1100">
                  <c:v>1061.5986516614782</c:v>
                </c:pt>
                <c:pt idx="1101">
                  <c:v>1067.5230649721884</c:v>
                </c:pt>
                <c:pt idx="1102">
                  <c:v>1073.5140801015898</c:v>
                </c:pt>
                <c:pt idx="1103">
                  <c:v>1079.5728258931897</c:v>
                </c:pt>
                <c:pt idx="1104">
                  <c:v>1085.7004568460352</c:v>
                </c:pt>
                <c:pt idx="1105">
                  <c:v>1091.8981538477276</c:v>
                </c:pt>
                <c:pt idx="1106">
                  <c:v>1098.1671249327148</c:v>
                </c:pt>
                <c:pt idx="1107">
                  <c:v>1104.5086060668823</c:v>
                </c:pt>
                <c:pt idx="1108">
                  <c:v>1110.9238619595128</c:v>
                </c:pt>
                <c:pt idx="1109">
                  <c:v>1117.4141869037376</c:v>
                </c:pt>
                <c:pt idx="1110">
                  <c:v>1123.9809056466484</c:v>
                </c:pt>
                <c:pt idx="1111">
                  <c:v>1130.6253742903032</c:v>
                </c:pt>
                <c:pt idx="1112">
                  <c:v>1137.3489812249099</c:v>
                </c:pt>
                <c:pt idx="1113">
                  <c:v>1144.1531480955364</c:v>
                </c:pt>
                <c:pt idx="1114">
                  <c:v>1151.0393308037635</c:v>
                </c:pt>
                <c:pt idx="1115">
                  <c:v>1158.0090205457611</c:v>
                </c:pt>
                <c:pt idx="1116">
                  <c:v>1165.0637448883429</c:v>
                </c:pt>
                <c:pt idx="1117">
                  <c:v>1172.2050688846298</c:v>
                </c:pt>
                <c:pt idx="1118">
                  <c:v>1179.4345962310351</c:v>
                </c:pt>
                <c:pt idx="1119">
                  <c:v>1186.7539704673673</c:v>
                </c:pt>
                <c:pt idx="1120">
                  <c:v>1194.1648762219343</c:v>
                </c:pt>
                <c:pt idx="1121">
                  <c:v>1201.6690405036372</c:v>
                </c:pt>
                <c:pt idx="1122">
                  <c:v>1209.2682340431261</c:v>
                </c:pt>
                <c:pt idx="1123">
                  <c:v>1216.9642726852132</c:v>
                </c:pt>
                <c:pt idx="1124">
                  <c:v>1224.7590188348408</c:v>
                </c:pt>
                <c:pt idx="1125">
                  <c:v>1232.6543829590184</c:v>
                </c:pt>
                <c:pt idx="1126">
                  <c:v>1240.652325147282</c:v>
                </c:pt>
                <c:pt idx="1127">
                  <c:v>1248.7548567333433</c:v>
                </c:pt>
                <c:pt idx="1128">
                  <c:v>1256.9640419807552</c:v>
                </c:pt>
                <c:pt idx="1129">
                  <c:v>1265.2819998355537</c:v>
                </c:pt>
                <c:pt idx="1130">
                  <c:v>1273.7109057490088</c:v>
                </c:pt>
                <c:pt idx="1131">
                  <c:v>1282.2529935737728</c:v>
                </c:pt>
                <c:pt idx="1132">
                  <c:v>1290.9105575368992</c:v>
                </c:pt>
                <c:pt idx="1133">
                  <c:v>1299.6859542933953</c:v>
                </c:pt>
                <c:pt idx="1134">
                  <c:v>1308.581605064164</c:v>
                </c:pt>
                <c:pt idx="1135">
                  <c:v>1317.5999978624161</c:v>
                </c:pt>
                <c:pt idx="1136">
                  <c:v>1326.7436898128456</c:v>
                </c:pt>
                <c:pt idx="1137">
                  <c:v>1336.0153095681169</c:v>
                </c:pt>
                <c:pt idx="1138">
                  <c:v>1345.4175598274535</c:v>
                </c:pt>
                <c:pt idx="1139">
                  <c:v>1354.9532199624048</c:v>
                </c:pt>
                <c:pt idx="1140">
                  <c:v>1364.6251487551403</c:v>
                </c:pt>
                <c:pt idx="1141">
                  <c:v>1374.43628725495</c:v>
                </c:pt>
                <c:pt idx="1142">
                  <c:v>1384.3896617589355</c:v>
                </c:pt>
                <c:pt idx="1143">
                  <c:v>1394.4883869232435</c:v>
                </c:pt>
                <c:pt idx="1144">
                  <c:v>1404.7356690115614</c:v>
                </c:pt>
                <c:pt idx="1145">
                  <c:v>1415.1348092879891</c:v>
                </c:pt>
                <c:pt idx="1146">
                  <c:v>1425.6892075618291</c:v>
                </c:pt>
                <c:pt idx="1147">
                  <c:v>1436.402365892294</c:v>
                </c:pt>
                <c:pt idx="1148">
                  <c:v>1447.2778924616114</c:v>
                </c:pt>
                <c:pt idx="1149">
                  <c:v>1458.3195056255161</c:v>
                </c:pt>
                <c:pt idx="1150">
                  <c:v>1469.5310381506968</c:v>
                </c:pt>
                <c:pt idx="1151">
                  <c:v>1480.9164416493277</c:v>
                </c:pt>
                <c:pt idx="1152">
                  <c:v>1492.4797912214694</c:v>
                </c:pt>
                <c:pt idx="1153">
                  <c:v>1504.2252903167989</c:v>
                </c:pt>
                <c:pt idx="1154">
                  <c:v>1516.1572758278453</c:v>
                </c:pt>
                <c:pt idx="1155">
                  <c:v>1528.2802234277074</c:v>
                </c:pt>
                <c:pt idx="1156">
                  <c:v>1540.5987531660408</c:v>
                </c:pt>
                <c:pt idx="1157">
                  <c:v>1553.1176353380267</c:v>
                </c:pt>
                <c:pt idx="1158">
                  <c:v>1565.841796641974</c:v>
                </c:pt>
                <c:pt idx="1159">
                  <c:v>1578.7763266422576</c:v>
                </c:pt>
                <c:pt idx="1160">
                  <c:v>1591.9264845554069</c:v>
                </c:pt>
                <c:pt idx="1161">
                  <c:v>1605.2977063783444</c:v>
                </c:pt>
                <c:pt idx="1162">
                  <c:v>1618.8956123790849</c:v>
                </c:pt>
                <c:pt idx="1163">
                  <c:v>1632.7260149715626</c:v>
                </c:pt>
                <c:pt idx="1164">
                  <c:v>1646.7949269977876</c:v>
                </c:pt>
                <c:pt idx="1165">
                  <c:v>1661.1085704421075</c:v>
                </c:pt>
                <c:pt idx="1166">
                  <c:v>1675.6733856041189</c:v>
                </c:pt>
                <c:pt idx="1167">
                  <c:v>1690.4960407586329</c:v>
                </c:pt>
                <c:pt idx="1168">
                  <c:v>1705.583442333138</c:v>
                </c:pt>
                <c:pt idx="1169">
                  <c:v>1720.9427456354033</c:v>
                </c:pt>
                <c:pt idx="1170">
                  <c:v>1736.5813661662146</c:v>
                </c:pt>
                <c:pt idx="1171">
                  <c:v>1752.5069915548343</c:v>
                </c:pt>
                <c:pt idx="1172">
                  <c:v>1768.7275941575431</c:v>
                </c:pt>
                <c:pt idx="1173">
                  <c:v>1785.2514443626399</c:v>
                </c:pt>
                <c:pt idx="1174">
                  <c:v>1802.0871246485567</c:v>
                </c:pt>
                <c:pt idx="1175">
                  <c:v>1819.2435444452933</c:v>
                </c:pt>
                <c:pt idx="1176">
                  <c:v>1836.729955853242</c:v>
                </c:pt>
                <c:pt idx="1177">
                  <c:v>1854.5559702776725</c:v>
                </c:pt>
                <c:pt idx="1178">
                  <c:v>1872.7315760417184</c:v>
                </c:pt>
                <c:pt idx="1179">
                  <c:v>1891.2671570456748</c:v>
                </c:pt>
                <c:pt idx="1180">
                  <c:v>1910.1735125458574</c:v>
                </c:pt>
                <c:pt idx="1181">
                  <c:v>1929.4618781321785</c:v>
                </c:pt>
                <c:pt idx="1182">
                  <c:v>1949.1439479900675</c:v>
                </c:pt>
                <c:pt idx="1183">
                  <c:v>1969.2318985394115</c:v>
                </c:pt>
                <c:pt idx="1184">
                  <c:v>1989.7384135509369</c:v>
                </c:pt>
                <c:pt idx="1185">
                  <c:v>2010.6767108488827</c:v>
                </c:pt>
                <c:pt idx="1186">
                  <c:v>2032.0605707181032</c:v>
                </c:pt>
                <c:pt idx="1187">
                  <c:v>2053.9043661438864</c:v>
                </c:pt>
                <c:pt idx="1188">
                  <c:v>2076.2230950239327</c:v>
                </c:pt>
                <c:pt idx="1189">
                  <c:v>2099.0324145042032</c:v>
                </c:pt>
                <c:pt idx="1190">
                  <c:v>2122.3486776038226</c:v>
                </c:pt>
                <c:pt idx="1191">
                  <c:v>2146.1889723090762</c:v>
                </c:pt>
                <c:pt idx="1192">
                  <c:v>2170.5711633329092</c:v>
                </c:pt>
              </c:numCache>
            </c:numRef>
          </c:xVal>
          <c:yVal>
            <c:numRef>
              <c:f>'Error plots'!$J$3:$J$1195</c:f>
              <c:numCache>
                <c:formatCode>0.000</c:formatCode>
                <c:ptCount val="1193"/>
                <c:pt idx="0">
                  <c:v>180.30617536145544</c:v>
                </c:pt>
                <c:pt idx="1">
                  <c:v>179.41951064333759</c:v>
                </c:pt>
                <c:pt idx="2">
                  <c:v>179.53302878517849</c:v>
                </c:pt>
                <c:pt idx="3">
                  <c:v>178.64673021561629</c:v>
                </c:pt>
                <c:pt idx="4">
                  <c:v>178.76061536463385</c:v>
                </c:pt>
                <c:pt idx="5">
                  <c:v>177.87468466356373</c:v>
                </c:pt>
                <c:pt idx="6">
                  <c:v>177.98893854509365</c:v>
                </c:pt>
                <c:pt idx="7">
                  <c:v>177.10337744327177</c:v>
                </c:pt>
                <c:pt idx="8">
                  <c:v>177.21800179351212</c:v>
                </c:pt>
                <c:pt idx="9">
                  <c:v>176.33281203259986</c:v>
                </c:pt>
                <c:pt idx="10">
                  <c:v>176.44780859869667</c:v>
                </c:pt>
                <c:pt idx="11">
                  <c:v>175.56299193134626</c:v>
                </c:pt>
                <c:pt idx="12">
                  <c:v>175.67836247147986</c:v>
                </c:pt>
                <c:pt idx="13">
                  <c:v>174.79392066142151</c:v>
                </c:pt>
                <c:pt idx="14">
                  <c:v>174.90966694489373</c:v>
                </c:pt>
                <c:pt idx="15">
                  <c:v>174.02560176702295</c:v>
                </c:pt>
                <c:pt idx="16">
                  <c:v>174.14172557434514</c:v>
                </c:pt>
                <c:pt idx="17">
                  <c:v>173.25803881481133</c:v>
                </c:pt>
                <c:pt idx="18">
                  <c:v>172.37454193779325</c:v>
                </c:pt>
                <c:pt idx="19">
                  <c:v>172.4912353940889</c:v>
                </c:pt>
                <c:pt idx="20">
                  <c:v>171.60811963592838</c:v>
                </c:pt>
                <c:pt idx="21">
                  <c:v>171.72519511697925</c:v>
                </c:pt>
                <c:pt idx="22">
                  <c:v>170.84246229235268</c:v>
                </c:pt>
                <c:pt idx="23">
                  <c:v>170.95992161860877</c:v>
                </c:pt>
                <c:pt idx="24">
                  <c:v>170.07757355376265</c:v>
                </c:pt>
                <c:pt idx="25">
                  <c:v>170.19541855729003</c:v>
                </c:pt>
                <c:pt idx="26">
                  <c:v>169.31345709013317</c:v>
                </c:pt>
                <c:pt idx="27">
                  <c:v>169.43168961470676</c:v>
                </c:pt>
                <c:pt idx="28">
                  <c:v>168.55011659490359</c:v>
                </c:pt>
                <c:pt idx="29">
                  <c:v>168.6687384961007</c:v>
                </c:pt>
                <c:pt idx="30">
                  <c:v>167.78755578516518</c:v>
                </c:pt>
                <c:pt idx="31">
                  <c:v>167.9065689304602</c:v>
                </c:pt>
                <c:pt idx="32">
                  <c:v>167.02577840185089</c:v>
                </c:pt>
                <c:pt idx="33">
                  <c:v>167.14518467071051</c:v>
                </c:pt>
                <c:pt idx="34">
                  <c:v>166.26478820992648</c:v>
                </c:pt>
                <c:pt idx="35">
                  <c:v>166.38458949390633</c:v>
                </c:pt>
                <c:pt idx="36">
                  <c:v>165.50458899858393</c:v>
                </c:pt>
                <c:pt idx="37">
                  <c:v>165.62478720142556</c:v>
                </c:pt>
                <c:pt idx="38">
                  <c:v>164.74518458143621</c:v>
                </c:pt>
                <c:pt idx="39">
                  <c:v>164.86578161916563</c:v>
                </c:pt>
                <c:pt idx="40">
                  <c:v>163.98657879671453</c:v>
                </c:pt>
                <c:pt idx="41">
                  <c:v>164.10757659774103</c:v>
                </c:pt>
                <c:pt idx="42">
                  <c:v>163.22877550746682</c:v>
                </c:pt>
                <c:pt idx="43">
                  <c:v>163.35017601268348</c:v>
                </c:pt>
                <c:pt idx="44">
                  <c:v>162.47177860175887</c:v>
                </c:pt>
                <c:pt idx="45">
                  <c:v>162.59358376464345</c:v>
                </c:pt>
                <c:pt idx="46">
                  <c:v>161.7155919928768</c:v>
                </c:pt>
                <c:pt idx="47">
                  <c:v>161.83780377959386</c:v>
                </c:pt>
                <c:pt idx="48">
                  <c:v>160.96021961953181</c:v>
                </c:pt>
                <c:pt idx="49">
                  <c:v>161.082840009036</c:v>
                </c:pt>
                <c:pt idx="50">
                  <c:v>160.205665446067</c:v>
                </c:pt>
                <c:pt idx="51">
                  <c:v>160.32869643020689</c:v>
                </c:pt>
                <c:pt idx="52">
                  <c:v>159.45193346266598</c:v>
                </c:pt>
                <c:pt idx="53">
                  <c:v>159.57537704628933</c:v>
                </c:pt>
                <c:pt idx="54">
                  <c:v>158.69902768556355</c:v>
                </c:pt>
                <c:pt idx="55">
                  <c:v>158.82288588662351</c:v>
                </c:pt>
                <c:pt idx="56">
                  <c:v>157.94695215725886</c:v>
                </c:pt>
                <c:pt idx="57">
                  <c:v>158.07122700692099</c:v>
                </c:pt>
                <c:pt idx="58">
                  <c:v>157.19571094672986</c:v>
                </c:pt>
                <c:pt idx="59">
                  <c:v>156.32040448948058</c:v>
                </c:pt>
                <c:pt idx="60">
                  <c:v>156.44530814965066</c:v>
                </c:pt>
                <c:pt idx="61">
                  <c:v>155.57042244340653</c:v>
                </c:pt>
                <c:pt idx="62">
                  <c:v>155.69574788861064</c:v>
                </c:pt>
                <c:pt idx="63">
                  <c:v>154.82128500482855</c:v>
                </c:pt>
                <c:pt idx="64">
                  <c:v>154.94703431333573</c:v>
                </c:pt>
                <c:pt idx="65">
                  <c:v>154.07299633712466</c:v>
                </c:pt>
                <c:pt idx="66">
                  <c:v>154.19917160091191</c:v>
                </c:pt>
                <c:pt idx="67">
                  <c:v>153.32556063114535</c:v>
                </c:pt>
                <c:pt idx="68">
                  <c:v>153.45216395601105</c:v>
                </c:pt>
                <c:pt idx="69">
                  <c:v>152.57898210544076</c:v>
                </c:pt>
                <c:pt idx="70">
                  <c:v>152.70601561111877</c:v>
                </c:pt>
                <c:pt idx="71">
                  <c:v>151.83326500648957</c:v>
                </c:pt>
                <c:pt idx="72">
                  <c:v>151.96073082676475</c:v>
                </c:pt>
                <c:pt idx="73">
                  <c:v>151.08841360893055</c:v>
                </c:pt>
                <c:pt idx="74">
                  <c:v>151.21631389175519</c:v>
                </c:pt>
                <c:pt idx="75">
                  <c:v>150.34443221579616</c:v>
                </c:pt>
                <c:pt idx="76">
                  <c:v>150.47276912340774</c:v>
                </c:pt>
                <c:pt idx="77">
                  <c:v>149.60132515874849</c:v>
                </c:pt>
                <c:pt idx="78">
                  <c:v>149.73010086778868</c:v>
                </c:pt>
                <c:pt idx="79">
                  <c:v>148.85909679831781</c:v>
                </c:pt>
                <c:pt idx="80">
                  <c:v>148.98831349995228</c:v>
                </c:pt>
                <c:pt idx="81">
                  <c:v>148.1177515241431</c:v>
                </c:pt>
                <c:pt idx="82">
                  <c:v>148.24741142418318</c:v>
                </c:pt>
                <c:pt idx="83">
                  <c:v>147.37729375521548</c:v>
                </c:pt>
                <c:pt idx="84">
                  <c:v>147.50739907424031</c:v>
                </c:pt>
                <c:pt idx="85">
                  <c:v>146.63772794012354</c:v>
                </c:pt>
                <c:pt idx="86">
                  <c:v>146.76828091360409</c:v>
                </c:pt>
                <c:pt idx="87">
                  <c:v>145.89905855730177</c:v>
                </c:pt>
                <c:pt idx="88">
                  <c:v>146.03006143572546</c:v>
                </c:pt>
                <c:pt idx="89">
                  <c:v>145.16129011528074</c:v>
                </c:pt>
                <c:pt idx="90">
                  <c:v>145.29274516427807</c:v>
                </c:pt>
                <c:pt idx="91">
                  <c:v>144.42442715294067</c:v>
                </c:pt>
                <c:pt idx="92">
                  <c:v>144.55633665341247</c:v>
                </c:pt>
                <c:pt idx="93">
                  <c:v>143.68847423976652</c:v>
                </c:pt>
                <c:pt idx="94">
                  <c:v>143.82084048801292</c:v>
                </c:pt>
                <c:pt idx="95">
                  <c:v>142.95343597610696</c:v>
                </c:pt>
                <c:pt idx="96">
                  <c:v>143.0862612839573</c:v>
                </c:pt>
                <c:pt idx="97">
                  <c:v>142.21931699343455</c:v>
                </c:pt>
                <c:pt idx="98">
                  <c:v>142.35260368837911</c:v>
                </c:pt>
                <c:pt idx="99">
                  <c:v>141.48612195460981</c:v>
                </c:pt>
                <c:pt idx="100">
                  <c:v>140.61987237993225</c:v>
                </c:pt>
                <c:pt idx="101">
                  <c:v>140.75385555414709</c:v>
                </c:pt>
                <c:pt idx="102">
                  <c:v>139.88807206905875</c:v>
                </c:pt>
                <c:pt idx="103">
                  <c:v>140.02252251848373</c:v>
                </c:pt>
                <c:pt idx="104">
                  <c:v>139.15720749825914</c:v>
                </c:pt>
                <c:pt idx="105">
                  <c:v>139.29212760625154</c:v>
                </c:pt>
                <c:pt idx="106">
                  <c:v>138.42728344236525</c:v>
                </c:pt>
                <c:pt idx="107">
                  <c:v>138.56267560855139</c:v>
                </c:pt>
                <c:pt idx="108">
                  <c:v>137.69830470881624</c:v>
                </c:pt>
                <c:pt idx="109">
                  <c:v>137.83417134923039</c:v>
                </c:pt>
                <c:pt idx="110">
                  <c:v>136.97027613793728</c:v>
                </c:pt>
                <c:pt idx="111">
                  <c:v>137.10661968516217</c:v>
                </c:pt>
                <c:pt idx="112">
                  <c:v>136.24320260322108</c:v>
                </c:pt>
                <c:pt idx="113">
                  <c:v>136.38002550652965</c:v>
                </c:pt>
                <c:pt idx="114">
                  <c:v>135.51708901161223</c:v>
                </c:pt>
                <c:pt idx="115">
                  <c:v>135.65439373711092</c:v>
                </c:pt>
                <c:pt idx="116">
                  <c:v>134.79194030379477</c:v>
                </c:pt>
                <c:pt idx="117">
                  <c:v>134.92972933456849</c:v>
                </c:pt>
                <c:pt idx="118">
                  <c:v>134.06776145448234</c:v>
                </c:pt>
                <c:pt idx="119">
                  <c:v>134.20603729074068</c:v>
                </c:pt>
                <c:pt idx="120">
                  <c:v>133.34455747271176</c:v>
                </c:pt>
                <c:pt idx="121">
                  <c:v>133.48332263193672</c:v>
                </c:pt>
                <c:pt idx="122">
                  <c:v>132.62233340213913</c:v>
                </c:pt>
                <c:pt idx="123">
                  <c:v>132.76159041923452</c:v>
                </c:pt>
                <c:pt idx="124">
                  <c:v>131.90109432133963</c:v>
                </c:pt>
                <c:pt idx="125">
                  <c:v>132.040845748782</c:v>
                </c:pt>
                <c:pt idx="126">
                  <c:v>131.18084534410974</c:v>
                </c:pt>
                <c:pt idx="127">
                  <c:v>131.32109375210084</c:v>
                </c:pt>
                <c:pt idx="128">
                  <c:v>130.46159161977323</c:v>
                </c:pt>
                <c:pt idx="129">
                  <c:v>130.60233959639413</c:v>
                </c:pt>
                <c:pt idx="130">
                  <c:v>129.7433383334901</c:v>
                </c:pt>
                <c:pt idx="131">
                  <c:v>129.88458848485669</c:v>
                </c:pt>
                <c:pt idx="132">
                  <c:v>129.02609070656848</c:v>
                </c:pt>
                <c:pt idx="133">
                  <c:v>129.16784565698896</c:v>
                </c:pt>
                <c:pt idx="134">
                  <c:v>128.30985399678036</c:v>
                </c:pt>
                <c:pt idx="135">
                  <c:v>128.45211638891396</c:v>
                </c:pt>
                <c:pt idx="136">
                  <c:v>127.59463349868</c:v>
                </c:pt>
                <c:pt idx="137">
                  <c:v>127.73740599369788</c:v>
                </c:pt>
                <c:pt idx="138">
                  <c:v>126.88043454392633</c:v>
                </c:pt>
                <c:pt idx="139">
                  <c:v>127.02371982167369</c:v>
                </c:pt>
                <c:pt idx="140">
                  <c:v>126.16726250160821</c:v>
                </c:pt>
                <c:pt idx="141">
                  <c:v>126.31106326076832</c:v>
                </c:pt>
                <c:pt idx="142">
                  <c:v>125.4551227785733</c:v>
                </c:pt>
                <c:pt idx="143">
                  <c:v>124.59944173683337</c:v>
                </c:pt>
                <c:pt idx="144">
                  <c:v>124.74402081976061</c:v>
                </c:pt>
                <c:pt idx="145">
                  <c:v>123.88886071397923</c:v>
                </c:pt>
                <c:pt idx="146">
                  <c:v>124.0339621085364</c:v>
                </c:pt>
                <c:pt idx="147">
                  <c:v>123.17932569491273</c:v>
                </c:pt>
                <c:pt idx="148">
                  <c:v>123.32495216703327</c:v>
                </c:pt>
                <c:pt idx="149">
                  <c:v>122.47084222127825</c:v>
                </c:pt>
                <c:pt idx="150">
                  <c:v>122.61699655649375</c:v>
                </c:pt>
                <c:pt idx="151">
                  <c:v>121.76341587400287</c:v>
                </c:pt>
                <c:pt idx="152">
                  <c:v>121.91010087761654</c:v>
                </c:pt>
                <c:pt idx="153">
                  <c:v>121.05705227364467</c:v>
                </c:pt>
                <c:pt idx="154">
                  <c:v>121.20427077090724</c:v>
                </c:pt>
                <c:pt idx="155">
                  <c:v>120.35175708074524</c:v>
                </c:pt>
                <c:pt idx="156">
                  <c:v>120.49951191703227</c:v>
                </c:pt>
                <c:pt idx="157">
                  <c:v>119.64753599618544</c:v>
                </c:pt>
                <c:pt idx="158">
                  <c:v>119.79583003717696</c:v>
                </c:pt>
                <c:pt idx="159">
                  <c:v>118.94439476154542</c:v>
                </c:pt>
                <c:pt idx="160">
                  <c:v>119.0932308934072</c:v>
                </c:pt>
                <c:pt idx="161">
                  <c:v>118.24233915946823</c:v>
                </c:pt>
                <c:pt idx="162">
                  <c:v>118.39172028903519</c:v>
                </c:pt>
                <c:pt idx="163">
                  <c:v>117.54137501402758</c:v>
                </c:pt>
                <c:pt idx="164">
                  <c:v>117.69130406898896</c:v>
                </c:pt>
                <c:pt idx="165">
                  <c:v>116.84150819109917</c:v>
                </c:pt>
                <c:pt idx="166">
                  <c:v>116.99198812018588</c:v>
                </c:pt>
                <c:pt idx="167">
                  <c:v>116.14274459873656</c:v>
                </c:pt>
                <c:pt idx="168">
                  <c:v>116.29377837191041</c:v>
                </c:pt>
                <c:pt idx="169">
                  <c:v>115.44509018755042</c:v>
                </c:pt>
                <c:pt idx="170">
                  <c:v>115.59668079619553</c:v>
                </c:pt>
                <c:pt idx="171">
                  <c:v>114.74855095109262</c:v>
                </c:pt>
                <c:pt idx="172">
                  <c:v>114.90070140820887</c:v>
                </c:pt>
                <c:pt idx="173">
                  <c:v>114.05313292624393</c:v>
                </c:pt>
                <c:pt idx="174">
                  <c:v>114.20584626664237</c:v>
                </c:pt>
                <c:pt idx="175">
                  <c:v>113.35884219360614</c:v>
                </c:pt>
                <c:pt idx="176">
                  <c:v>113.51212147410683</c:v>
                </c:pt>
                <c:pt idx="177">
                  <c:v>112.66568487789851</c:v>
                </c:pt>
                <c:pt idx="178">
                  <c:v>112.81953317753016</c:v>
                </c:pt>
                <c:pt idx="179">
                  <c:v>111.9736671483584</c:v>
                </c:pt>
                <c:pt idx="180">
                  <c:v>112.12808756856043</c:v>
                </c:pt>
                <c:pt idx="181">
                  <c:v>111.28279521914644</c:v>
                </c:pt>
                <c:pt idx="182">
                  <c:v>111.43779088397301</c:v>
                </c:pt>
                <c:pt idx="183">
                  <c:v>110.59307534975576</c:v>
                </c:pt>
                <c:pt idx="184">
                  <c:v>109.74864940608256</c:v>
                </c:pt>
                <c:pt idx="185">
                  <c:v>109.90451384542641</c:v>
                </c:pt>
                <c:pt idx="186">
                  <c:v>109.06066946315894</c:v>
                </c:pt>
                <c:pt idx="187">
                  <c:v>109.21711705756343</c:v>
                </c:pt>
                <c:pt idx="188">
                  <c:v>108.3738574298483</c:v>
                </c:pt>
                <c:pt idx="189">
                  <c:v>108.53089138416036</c:v>
                </c:pt>
                <c:pt idx="190">
                  <c:v>107.68821972759841</c:v>
                </c:pt>
                <c:pt idx="191">
                  <c:v>107.84584327022677</c:v>
                </c:pt>
                <c:pt idx="192">
                  <c:v>107.00376282508881</c:v>
                </c:pt>
                <c:pt idx="193">
                  <c:v>107.16197920822097</c:v>
                </c:pt>
                <c:pt idx="194">
                  <c:v>106.32049323866596</c:v>
                </c:pt>
                <c:pt idx="195">
                  <c:v>106.4793057384872</c:v>
                </c:pt>
                <c:pt idx="196">
                  <c:v>105.63841753278243</c:v>
                </c:pt>
                <c:pt idx="197">
                  <c:v>105.79782944969787</c:v>
                </c:pt>
                <c:pt idx="198">
                  <c:v>104.95754232044206</c:v>
                </c:pt>
                <c:pt idx="199">
                  <c:v>105.11755697930045</c:v>
                </c:pt>
                <c:pt idx="200">
                  <c:v>104.27787426364924</c:v>
                </c:pt>
                <c:pt idx="201">
                  <c:v>104.43849501396986</c:v>
                </c:pt>
                <c:pt idx="202">
                  <c:v>103.5994200738634</c:v>
                </c:pt>
                <c:pt idx="203">
                  <c:v>103.76065029006506</c:v>
                </c:pt>
                <c:pt idx="204">
                  <c:v>102.92218651245867</c:v>
                </c:pt>
                <c:pt idx="205">
                  <c:v>103.08402959409153</c:v>
                </c:pt>
                <c:pt idx="206">
                  <c:v>102.24618039118877</c:v>
                </c:pt>
                <c:pt idx="207">
                  <c:v>102.40863976316857</c:v>
                </c:pt>
                <c:pt idx="208">
                  <c:v>101.57140857265671</c:v>
                </c:pt>
                <c:pt idx="209">
                  <c:v>101.73448768550182</c:v>
                </c:pt>
                <c:pt idx="210">
                  <c:v>100.89787797079023</c:v>
                </c:pt>
                <c:pt idx="211">
                  <c:v>101.06158030086118</c:v>
                </c:pt>
                <c:pt idx="212">
                  <c:v>100.22559555132213</c:v>
                </c:pt>
                <c:pt idx="213">
                  <c:v>100.389924601064</c:v>
                </c:pt>
                <c:pt idx="214">
                  <c:v>99.554568332276546</c:v>
                </c:pt>
                <c:pt idx="215">
                  <c:v>99.719527630463858</c:v>
                </c:pt>
                <c:pt idx="216">
                  <c:v>98.884803384459985</c:v>
                </c:pt>
                <c:pt idx="217">
                  <c:v>99.050396486444697</c:v>
                </c:pt>
                <c:pt idx="218">
                  <c:v>98.216307831958886</c:v>
                </c:pt>
                <c:pt idx="219">
                  <c:v>98.382538319920798</c:v>
                </c:pt>
                <c:pt idx="220">
                  <c:v>97.549088852641631</c:v>
                </c:pt>
                <c:pt idx="221">
                  <c:v>97.71596033584197</c:v>
                </c:pt>
                <c:pt idx="222">
                  <c:v>96.883153678667355</c:v>
                </c:pt>
                <c:pt idx="223">
                  <c:v>97.050669793704969</c:v>
                </c:pt>
                <c:pt idx="224">
                  <c:v>96.218509596999752</c:v>
                </c:pt>
                <c:pt idx="225">
                  <c:v>95.386674008070571</c:v>
                </c:pt>
                <c:pt idx="226">
                  <c:v>95.555163949927135</c:v>
                </c:pt>
                <c:pt idx="227">
                  <c:v>94.72398034908619</c:v>
                </c:pt>
                <c:pt idx="228">
                  <c:v>94.893124135588465</c:v>
                </c:pt>
                <c:pt idx="229">
                  <c:v>94.062596243015122</c:v>
                </c:pt>
                <c:pt idx="230">
                  <c:v>94.232397608504982</c:v>
                </c:pt>
                <c:pt idx="231">
                  <c:v>93.402529172771239</c:v>
                </c:pt>
                <c:pt idx="232">
                  <c:v>93.572991880118479</c:v>
                </c:pt>
                <c:pt idx="233">
                  <c:v>92.743786678460026</c:v>
                </c:pt>
                <c:pt idx="234">
                  <c:v>92.914914519335156</c:v>
                </c:pt>
                <c:pt idx="235">
                  <c:v>92.086376357926213</c:v>
                </c:pt>
                <c:pt idx="236">
                  <c:v>92.25817315307637</c:v>
                </c:pt>
                <c:pt idx="237">
                  <c:v>91.430305867306885</c:v>
                </c:pt>
                <c:pt idx="238">
                  <c:v>91.602775466835112</c:v>
                </c:pt>
                <c:pt idx="239">
                  <c:v>90.775582921591763</c:v>
                </c:pt>
                <c:pt idx="240">
                  <c:v>90.948729205239317</c:v>
                </c:pt>
                <c:pt idx="241">
                  <c:v>90.122215295189534</c:v>
                </c:pt>
                <c:pt idx="242">
                  <c:v>90.296042172621611</c:v>
                </c:pt>
                <c:pt idx="243">
                  <c:v>89.470210822500633</c:v>
                </c:pt>
                <c:pt idx="244">
                  <c:v>89.644722233595417</c:v>
                </c:pt>
                <c:pt idx="245">
                  <c:v>88.819577398497245</c:v>
                </c:pt>
                <c:pt idx="246">
                  <c:v>88.99477731363811</c:v>
                </c:pt>
                <c:pt idx="247">
                  <c:v>88.170322979309447</c:v>
                </c:pt>
                <c:pt idx="248">
                  <c:v>88.346215399680744</c:v>
                </c:pt>
                <c:pt idx="249">
                  <c:v>87.522455582818395</c:v>
                </c:pt>
                <c:pt idx="250">
                  <c:v>87.699044540704534</c:v>
                </c:pt>
                <c:pt idx="251">
                  <c:v>86.875983289256254</c:v>
                </c:pt>
                <c:pt idx="252">
                  <c:v>87.053272848344648</c:v>
                </c:pt>
                <c:pt idx="253">
                  <c:v>86.230914241813821</c:v>
                </c:pt>
                <c:pt idx="254">
                  <c:v>86.408908497500704</c:v>
                </c:pt>
                <c:pt idx="255">
                  <c:v>85.587256647254151</c:v>
                </c:pt>
                <c:pt idx="256">
                  <c:v>85.765959726954719</c:v>
                </c:pt>
                <c:pt idx="257">
                  <c:v>84.945018776534368</c:v>
                </c:pt>
                <c:pt idx="258">
                  <c:v>85.124434839996042</c:v>
                </c:pt>
                <c:pt idx="259">
                  <c:v>84.3042089654341</c:v>
                </c:pt>
                <c:pt idx="260">
                  <c:v>84.484342205053821</c:v>
                </c:pt>
                <c:pt idx="261">
                  <c:v>83.664835615192032</c:v>
                </c:pt>
                <c:pt idx="262">
                  <c:v>83.845690256336951</c:v>
                </c:pt>
                <c:pt idx="263">
                  <c:v>83.026907193148986</c:v>
                </c:pt>
                <c:pt idx="264">
                  <c:v>83.208487494481233</c:v>
                </c:pt>
                <c:pt idx="265">
                  <c:v>82.390432233399736</c:v>
                </c:pt>
                <c:pt idx="266">
                  <c:v>82.572742487204835</c:v>
                </c:pt>
                <c:pt idx="267">
                  <c:v>81.755419337451514</c:v>
                </c:pt>
                <c:pt idx="268">
                  <c:v>80.938463869970917</c:v>
                </c:pt>
                <c:pt idx="269">
                  <c:v>81.121877174891097</c:v>
                </c:pt>
                <c:pt idx="270">
                  <c:v>80.305660346658414</c:v>
                </c:pt>
                <c:pt idx="271">
                  <c:v>80.489814484059195</c:v>
                </c:pt>
                <c:pt idx="272">
                  <c:v>79.674340690240768</c:v>
                </c:pt>
                <c:pt idx="273">
                  <c:v>79.859240072733598</c:v>
                </c:pt>
                <c:pt idx="274">
                  <c:v>79.044513743472749</c:v>
                </c:pt>
                <c:pt idx="275">
                  <c:v>79.230162818819906</c:v>
                </c:pt>
                <c:pt idx="276">
                  <c:v>78.416188419585467</c:v>
                </c:pt>
                <c:pt idx="277">
                  <c:v>78.602591671050504</c:v>
                </c:pt>
                <c:pt idx="278">
                  <c:v>77.789373702989593</c:v>
                </c:pt>
                <c:pt idx="279">
                  <c:v>77.976535649692465</c:v>
                </c:pt>
                <c:pt idx="280">
                  <c:v>77.164078649987403</c:v>
                </c:pt>
                <c:pt idx="281">
                  <c:v>77.352003847263262</c:v>
                </c:pt>
                <c:pt idx="282">
                  <c:v>76.540312389492982</c:v>
                </c:pt>
                <c:pt idx="283">
                  <c:v>76.729005429255835</c:v>
                </c:pt>
                <c:pt idx="284">
                  <c:v>75.918084123761162</c:v>
                </c:pt>
                <c:pt idx="285">
                  <c:v>76.107549634871447</c:v>
                </c:pt>
                <c:pt idx="286">
                  <c:v>75.297403129125598</c:v>
                </c:pt>
                <c:pt idx="287">
                  <c:v>75.487645777762566</c:v>
                </c:pt>
                <c:pt idx="288">
                  <c:v>74.678278756745129</c:v>
                </c:pt>
                <c:pt idx="289">
                  <c:v>74.869303246783687</c:v>
                </c:pt>
                <c:pt idx="290">
                  <c:v>74.060720433360075</c:v>
                </c:pt>
                <c:pt idx="291">
                  <c:v>74.252531506751978</c:v>
                </c:pt>
                <c:pt idx="292">
                  <c:v>73.444737662056838</c:v>
                </c:pt>
                <c:pt idx="293">
                  <c:v>73.637340099216601</c:v>
                </c:pt>
                <c:pt idx="294">
                  <c:v>72.830340023042226</c:v>
                </c:pt>
                <c:pt idx="295">
                  <c:v>73.023738643238119</c:v>
                </c:pt>
                <c:pt idx="296">
                  <c:v>72.217537174427406</c:v>
                </c:pt>
                <c:pt idx="297">
                  <c:v>72.411736836176658</c:v>
                </c:pt>
                <c:pt idx="298">
                  <c:v>71.606338853021072</c:v>
                </c:pt>
                <c:pt idx="299">
                  <c:v>71.801344454490049</c:v>
                </c:pt>
                <c:pt idx="300">
                  <c:v>70.99675487513241</c:v>
                </c:pt>
                <c:pt idx="301">
                  <c:v>71.192571354542139</c:v>
                </c:pt>
                <c:pt idx="302">
                  <c:v>70.388795137384136</c:v>
                </c:pt>
                <c:pt idx="303">
                  <c:v>70.585427473420282</c:v>
                </c:pt>
                <c:pt idx="304">
                  <c:v>69.78246961753527</c:v>
                </c:pt>
                <c:pt idx="305">
                  <c:v>69.97992282976324</c:v>
                </c:pt>
                <c:pt idx="306">
                  <c:v>69.177788375314123</c:v>
                </c:pt>
                <c:pt idx="307">
                  <c:v>69.376067524599847</c:v>
                </c:pt>
                <c:pt idx="308">
                  <c:v>68.574761553261709</c:v>
                </c:pt>
                <c:pt idx="309">
                  <c:v>67.773871742196746</c:v>
                </c:pt>
                <c:pt idx="310">
                  <c:v>67.973399377585366</c:v>
                </c:pt>
                <c:pt idx="311">
                  <c:v>67.173345750918003</c:v>
                </c:pt>
                <c:pt idx="312">
                  <c:v>67.373712159023114</c:v>
                </c:pt>
                <c:pt idx="313">
                  <c:v>66.574499904094353</c:v>
                </c:pt>
                <c:pt idx="314">
                  <c:v>66.775710293718618</c:v>
                </c:pt>
                <c:pt idx="315">
                  <c:v>65.977344640903993</c:v>
                </c:pt>
                <c:pt idx="316">
                  <c:v>66.179404264107433</c:v>
                </c:pt>
                <c:pt idx="317">
                  <c:v>65.381890487263746</c:v>
                </c:pt>
                <c:pt idx="318">
                  <c:v>65.584804639813541</c:v>
                </c:pt>
                <c:pt idx="319">
                  <c:v>64.788148056731984</c:v>
                </c:pt>
                <c:pt idx="320">
                  <c:v>64.99192207855782</c:v>
                </c:pt>
                <c:pt idx="321">
                  <c:v>64.196128051422079</c:v>
                </c:pt>
                <c:pt idx="322">
                  <c:v>64.400767327077631</c:v>
                </c:pt>
                <c:pt idx="323">
                  <c:v>63.60584126292818</c:v>
                </c:pt>
                <c:pt idx="324">
                  <c:v>63.811351222057965</c:v>
                </c:pt>
                <c:pt idx="325">
                  <c:v>63.017298573261769</c:v>
                </c:pt>
                <c:pt idx="326">
                  <c:v>63.223684691074226</c:v>
                </c:pt>
                <c:pt idx="327">
                  <c:v>62.430510955800656</c:v>
                </c:pt>
                <c:pt idx="328">
                  <c:v>62.637778753546797</c:v>
                </c:pt>
                <c:pt idx="329">
                  <c:v>61.845489476249696</c:v>
                </c:pt>
                <c:pt idx="330">
                  <c:v>62.053644521708151</c:v>
                </c:pt>
                <c:pt idx="331">
                  <c:v>61.262245293613603</c:v>
                </c:pt>
                <c:pt idx="332">
                  <c:v>61.471293201581517</c:v>
                </c:pt>
                <c:pt idx="333">
                  <c:v>60.680789661182217</c:v>
                </c:pt>
                <c:pt idx="334">
                  <c:v>60.890736093972635</c:v>
                </c:pt>
                <c:pt idx="335">
                  <c:v>60.101133927527968</c:v>
                </c:pt>
                <c:pt idx="336">
                  <c:v>60.311984595473575</c:v>
                </c:pt>
                <c:pt idx="337">
                  <c:v>59.52328953751686</c:v>
                </c:pt>
                <c:pt idx="338">
                  <c:v>59.73505019947973</c:v>
                </c:pt>
                <c:pt idx="339">
                  <c:v>58.947268033331085</c:v>
                </c:pt>
                <c:pt idx="340">
                  <c:v>59.159944497219328</c:v>
                </c:pt>
                <c:pt idx="341">
                  <c:v>58.373081055505764</c:v>
                </c:pt>
                <c:pt idx="342">
                  <c:v>58.586679178797027</c:v>
                </c:pt>
                <c:pt idx="343">
                  <c:v>57.800740343978845</c:v>
                </c:pt>
                <c:pt idx="344">
                  <c:v>58.015266034249521</c:v>
                </c:pt>
                <c:pt idx="345">
                  <c:v>57.230257739153558</c:v>
                </c:pt>
                <c:pt idx="346">
                  <c:v>57.445716954615961</c:v>
                </c:pt>
                <c:pt idx="347">
                  <c:v>56.661645182975889</c:v>
                </c:pt>
                <c:pt idx="348">
                  <c:v>56.87804393302153</c:v>
                </c:pt>
                <c:pt idx="349">
                  <c:v>56.094914720024605</c:v>
                </c:pt>
                <c:pt idx="350">
                  <c:v>55.312259065775237</c:v>
                </c:pt>
                <c:pt idx="351">
                  <c:v>55.530078498616774</c:v>
                </c:pt>
                <c:pt idx="352">
                  <c:v>54.748374553481455</c:v>
                </c:pt>
                <c:pt idx="353">
                  <c:v>54.967148771925878</c:v>
                </c:pt>
                <c:pt idx="354">
                  <c:v>54.186402702166731</c:v>
                </c:pt>
                <c:pt idx="355">
                  <c:v>54.406137899116516</c:v>
                </c:pt>
                <c:pt idx="356">
                  <c:v>53.62635592442021</c:v>
                </c:pt>
                <c:pt idx="357">
                  <c:v>53.847058346491565</c:v>
                </c:pt>
                <c:pt idx="358">
                  <c:v>53.068246740549796</c:v>
                </c:pt>
                <c:pt idx="359">
                  <c:v>53.289922688656418</c:v>
                </c:pt>
                <c:pt idx="360">
                  <c:v>52.512087779752761</c:v>
                </c:pt>
                <c:pt idx="361">
                  <c:v>52.734743609696892</c:v>
                </c:pt>
                <c:pt idx="362">
                  <c:v>51.957891781301896</c:v>
                </c:pt>
                <c:pt idx="363">
                  <c:v>52.18153390437331</c:v>
                </c:pt>
                <c:pt idx="364">
                  <c:v>51.405671595747464</c:v>
                </c:pt>
                <c:pt idx="365">
                  <c:v>51.630306479329903</c:v>
                </c:pt>
                <c:pt idx="366">
                  <c:v>50.85544018613416</c:v>
                </c:pt>
                <c:pt idx="367">
                  <c:v>51.081074354320606</c:v>
                </c:pt>
                <c:pt idx="368">
                  <c:v>50.307210629235271</c:v>
                </c:pt>
                <c:pt idx="369">
                  <c:v>50.533850663450067</c:v>
                </c:pt>
                <c:pt idx="370">
                  <c:v>49.760996116801749</c:v>
                </c:pt>
                <c:pt idx="371">
                  <c:v>49.988648656432304</c:v>
                </c:pt>
                <c:pt idx="372">
                  <c:v>49.216809956829053</c:v>
                </c:pt>
                <c:pt idx="373">
                  <c:v>49.445481699864871</c:v>
                </c:pt>
                <c:pt idx="374">
                  <c:v>48.674665574839622</c:v>
                </c:pt>
                <c:pt idx="375">
                  <c:v>48.90436327852035</c:v>
                </c:pt>
                <c:pt idx="376">
                  <c:v>48.134576515183511</c:v>
                </c:pt>
                <c:pt idx="377">
                  <c:v>48.365306996655448</c:v>
                </c:pt>
                <c:pt idx="378">
                  <c:v>47.596556442355393</c:v>
                </c:pt>
                <c:pt idx="379">
                  <c:v>47.828326579336704</c:v>
                </c:pt>
                <c:pt idx="380">
                  <c:v>47.060619142329671</c:v>
                </c:pt>
                <c:pt idx="381">
                  <c:v>47.293435873784347</c:v>
                </c:pt>
                <c:pt idx="382">
                  <c:v>46.526778523913066</c:v>
                </c:pt>
                <c:pt idx="383">
                  <c:v>46.760648850734356</c:v>
                </c:pt>
                <c:pt idx="384">
                  <c:v>45.995048620115767</c:v>
                </c:pt>
                <c:pt idx="385">
                  <c:v>46.229979605818329</c:v>
                </c:pt>
                <c:pt idx="386">
                  <c:v>45.465443589540399</c:v>
                </c:pt>
                <c:pt idx="387">
                  <c:v>45.701442360962062</c:v>
                </c:pt>
                <c:pt idx="388">
                  <c:v>44.937977717790147</c:v>
                </c:pt>
                <c:pt idx="389">
                  <c:v>45.175051465803023</c:v>
                </c:pt>
                <c:pt idx="390">
                  <c:v>44.412665418896012</c:v>
                </c:pt>
                <c:pt idx="391">
                  <c:v>44.650821399127011</c:v>
                </c:pt>
                <c:pt idx="392">
                  <c:v>43.889521236762477</c:v>
                </c:pt>
                <c:pt idx="393">
                  <c:v>43.128766770323836</c:v>
                </c:pt>
                <c:pt idx="394">
                  <c:v>43.368559846633843</c:v>
                </c:pt>
                <c:pt idx="395">
                  <c:v>42.608902320863592</c:v>
                </c:pt>
                <c:pt idx="396">
                  <c:v>42.849796056579777</c:v>
                </c:pt>
                <c:pt idx="397">
                  <c:v>42.091242925792045</c:v>
                </c:pt>
                <c:pt idx="398">
                  <c:v>42.333244809001087</c:v>
                </c:pt>
                <c:pt idx="399">
                  <c:v>41.575803595246754</c:v>
                </c:pt>
                <c:pt idx="400">
                  <c:v>41.8189211821566</c:v>
                </c:pt>
                <c:pt idx="401">
                  <c:v>41.06259947599446</c:v>
                </c:pt>
                <c:pt idx="402">
                  <c:v>41.306840391710068</c:v>
                </c:pt>
                <c:pt idx="403">
                  <c:v>40.551645852988315</c:v>
                </c:pt>
                <c:pt idx="404">
                  <c:v>40.797017792299073</c:v>
                </c:pt>
                <c:pt idx="405">
                  <c:v>40.042958150947555</c:v>
                </c:pt>
                <c:pt idx="406">
                  <c:v>40.289468879124939</c:v>
                </c:pt>
                <c:pt idx="407">
                  <c:v>39.536551935958641</c:v>
                </c:pt>
                <c:pt idx="408">
                  <c:v>39.784209289564529</c:v>
                </c:pt>
                <c:pt idx="409">
                  <c:v>39.03244291709774</c:v>
                </c:pt>
                <c:pt idx="410">
                  <c:v>39.281254804804945</c:v>
                </c:pt>
                <c:pt idx="411">
                  <c:v>38.530646948076651</c:v>
                </c:pt>
                <c:pt idx="412">
                  <c:v>38.780621351499661</c:v>
                </c:pt>
                <c:pt idx="413">
                  <c:v>38.031180028910626</c:v>
                </c:pt>
                <c:pt idx="414">
                  <c:v>38.282325003448875</c:v>
                </c:pt>
                <c:pt idx="415">
                  <c:v>37.534058307610337</c:v>
                </c:pt>
                <c:pt idx="416">
                  <c:v>37.786381983301993</c:v>
                </c:pt>
                <c:pt idx="417">
                  <c:v>37.039298081896135</c:v>
                </c:pt>
                <c:pt idx="418">
                  <c:v>37.292808664285076</c:v>
                </c:pt>
                <c:pt idx="419">
                  <c:v>36.546915800937029</c:v>
                </c:pt>
                <c:pt idx="420">
                  <c:v>36.801621571951102</c:v>
                </c:pt>
                <c:pt idx="421">
                  <c:v>36.056928067113887</c:v>
                </c:pt>
                <c:pt idx="422">
                  <c:v>36.312837385955646</c:v>
                </c:pt>
                <c:pt idx="423">
                  <c:v>35.569351637807301</c:v>
                </c:pt>
                <c:pt idx="424">
                  <c:v>35.826472941857247</c:v>
                </c:pt>
                <c:pt idx="425">
                  <c:v>35.084203427209815</c:v>
                </c:pt>
                <c:pt idx="426">
                  <c:v>35.342545232942541</c:v>
                </c:pt>
                <c:pt idx="427">
                  <c:v>34.601500508165117</c:v>
                </c:pt>
                <c:pt idx="428">
                  <c:v>34.861071412077933</c:v>
                </c:pt>
                <c:pt idx="429">
                  <c:v>34.121260114031713</c:v>
                </c:pt>
                <c:pt idx="430">
                  <c:v>34.382068793586825</c:v>
                </c:pt>
                <c:pt idx="431">
                  <c:v>33.64349964057385</c:v>
                </c:pt>
                <c:pt idx="432">
                  <c:v>33.905554855153582</c:v>
                </c:pt>
                <c:pt idx="433">
                  <c:v>33.1682366478787</c:v>
                </c:pt>
                <c:pt idx="434">
                  <c:v>32.43154723975448</c:v>
                </c:pt>
                <c:pt idx="435">
                  <c:v>32.695488862301318</c:v>
                </c:pt>
                <c:pt idx="436">
                  <c:v>31.960063757616325</c:v>
                </c:pt>
                <c:pt idx="437">
                  <c:v>32.225274178436564</c:v>
                </c:pt>
                <c:pt idx="438">
                  <c:v>31.491122388202257</c:v>
                </c:pt>
                <c:pt idx="439">
                  <c:v>31.757610661120026</c:v>
                </c:pt>
                <c:pt idx="440">
                  <c:v>31.024741282227268</c:v>
                </c:pt>
                <c:pt idx="441">
                  <c:v>31.292516547456671</c:v>
                </c:pt>
                <c:pt idx="442">
                  <c:v>30.560938763701131</c:v>
                </c:pt>
                <c:pt idx="443">
                  <c:v>30.830010248879262</c:v>
                </c:pt>
                <c:pt idx="444">
                  <c:v>30.099733332001534</c:v>
                </c:pt>
                <c:pt idx="445">
                  <c:v>30.370110353236157</c:v>
                </c:pt>
                <c:pt idx="446">
                  <c:v>29.64114366397672</c:v>
                </c:pt>
                <c:pt idx="447">
                  <c:v>29.912835626908844</c:v>
                </c:pt>
                <c:pt idx="448">
                  <c:v>29.185188616078676</c:v>
                </c:pt>
                <c:pt idx="449">
                  <c:v>29.458205016960648</c:v>
                </c:pt>
                <c:pt idx="450">
                  <c:v>28.731887226526823</c:v>
                </c:pt>
                <c:pt idx="451">
                  <c:v>29.006237653315992</c:v>
                </c:pt>
                <c:pt idx="452">
                  <c:v>28.281258717503619</c:v>
                </c:pt>
                <c:pt idx="453">
                  <c:v>28.556952850971868</c:v>
                </c:pt>
                <c:pt idx="454">
                  <c:v>27.833322497381118</c:v>
                </c:pt>
                <c:pt idx="455">
                  <c:v>28.110370112240673</c:v>
                </c:pt>
                <c:pt idx="456">
                  <c:v>27.38809816298118</c:v>
                </c:pt>
                <c:pt idx="457">
                  <c:v>27.666509129026679</c:v>
                </c:pt>
                <c:pt idx="458">
                  <c:v>26.945605501867675</c:v>
                </c:pt>
                <c:pt idx="459">
                  <c:v>27.22538978513478</c:v>
                </c:pt>
                <c:pt idx="460">
                  <c:v>26.505864494672579</c:v>
                </c:pt>
                <c:pt idx="461">
                  <c:v>26.787032158614181</c:v>
                </c:pt>
                <c:pt idx="462">
                  <c:v>26.068895317456423</c:v>
                </c:pt>
                <c:pt idx="463">
                  <c:v>26.351456524135443</c:v>
                </c:pt>
                <c:pt idx="464">
                  <c:v>25.634718344102936</c:v>
                </c:pt>
                <c:pt idx="465">
                  <c:v>25.918683355403232</c:v>
                </c:pt>
                <c:pt idx="466">
                  <c:v>25.20335414874981</c:v>
                </c:pt>
                <c:pt idx="467">
                  <c:v>25.488733327604251</c:v>
                </c:pt>
                <c:pt idx="468">
                  <c:v>24.774823508254173</c:v>
                </c:pt>
                <c:pt idx="469">
                  <c:v>25.06162731989221</c:v>
                </c:pt>
                <c:pt idx="470">
                  <c:v>24.349147404695941</c:v>
                </c:pt>
                <c:pt idx="471">
                  <c:v>24.63738641790809</c:v>
                </c:pt>
                <c:pt idx="472">
                  <c:v>23.926347027917217</c:v>
                </c:pt>
                <c:pt idx="473">
                  <c:v>24.21603191633946</c:v>
                </c:pt>
                <c:pt idx="474">
                  <c:v>23.506443778100305</c:v>
                </c:pt>
                <c:pt idx="475">
                  <c:v>22.797585321517346</c:v>
                </c:pt>
                <c:pt idx="476">
                  <c:v>23.089459268383649</c:v>
                </c:pt>
                <c:pt idx="477">
                  <c:v>22.382068354051626</c:v>
                </c:pt>
                <c:pt idx="478">
                  <c:v>22.675415327517385</c:v>
                </c:pt>
                <c:pt idx="479">
                  <c:v>21.969502951506172</c:v>
                </c:pt>
                <c:pt idx="480">
                  <c:v>22.26433400255803</c:v>
                </c:pt>
                <c:pt idx="481">
                  <c:v>21.559911271114345</c:v>
                </c:pt>
                <c:pt idx="482">
                  <c:v>21.856237561604786</c:v>
                </c:pt>
                <c:pt idx="483">
                  <c:v>21.153315692535131</c:v>
                </c:pt>
                <c:pt idx="484">
                  <c:v>21.45114849657574</c:v>
                </c:pt>
                <c:pt idx="485">
                  <c:v>20.74973882065072</c:v>
                </c:pt>
                <c:pt idx="486">
                  <c:v>21.049089526027473</c:v>
                </c:pt>
                <c:pt idx="487">
                  <c:v>20.349203488407085</c:v>
                </c:pt>
                <c:pt idx="488">
                  <c:v>20.650083598015812</c:v>
                </c:pt>
                <c:pt idx="489">
                  <c:v>19.951732759696625</c:v>
                </c:pt>
                <c:pt idx="490">
                  <c:v>20.254153893001757</c:v>
                </c:pt>
                <c:pt idx="491">
                  <c:v>19.557349932285888</c:v>
                </c:pt>
                <c:pt idx="492">
                  <c:v>19.861323826800088</c:v>
                </c:pt>
                <c:pt idx="493">
                  <c:v>19.1660785407866</c:v>
                </c:pt>
                <c:pt idx="494">
                  <c:v>19.471617053573993</c:v>
                </c:pt>
                <c:pt idx="495">
                  <c:v>18.777942359673403</c:v>
                </c:pt>
                <c:pt idx="496">
                  <c:v>19.08505746887522</c:v>
                </c:pt>
                <c:pt idx="497">
                  <c:v>18.392965406346804</c:v>
                </c:pt>
                <c:pt idx="498">
                  <c:v>18.70166921273065</c:v>
                </c:pt>
                <c:pt idx="499">
                  <c:v>18.011171944243756</c:v>
                </c:pt>
                <c:pt idx="500">
                  <c:v>18.32147667277701</c:v>
                </c:pt>
                <c:pt idx="501">
                  <c:v>17.632586485996114</c:v>
                </c:pt>
                <c:pt idx="502">
                  <c:v>17.944504487442998</c:v>
                </c:pt>
                <c:pt idx="503">
                  <c:v>17.257233796637678</c:v>
                </c:pt>
                <c:pt idx="504">
                  <c:v>17.570777549181543</c:v>
                </c:pt>
                <c:pt idx="505">
                  <c:v>16.885138896860866</c:v>
                </c:pt>
                <c:pt idx="506">
                  <c:v>17.200321007751455</c:v>
                </c:pt>
                <c:pt idx="507">
                  <c:v>16.51632706632418</c:v>
                </c:pt>
                <c:pt idx="508">
                  <c:v>16.83316027355076</c:v>
                </c:pt>
                <c:pt idx="509">
                  <c:v>16.150823847011168</c:v>
                </c:pt>
                <c:pt idx="510">
                  <c:v>16.469321021001207</c:v>
                </c:pt>
                <c:pt idx="511">
                  <c:v>15.788655046641423</c:v>
                </c:pt>
                <c:pt idx="512">
                  <c:v>16.108829191986331</c:v>
                </c:pt>
                <c:pt idx="513">
                  <c:v>15.429846742135226</c:v>
                </c:pt>
                <c:pt idx="514">
                  <c:v>15.751710999343032</c:v>
                </c:pt>
                <c:pt idx="515">
                  <c:v>15.074425283132655</c:v>
                </c:pt>
                <c:pt idx="516">
                  <c:v>15.397992930407952</c:v>
                </c:pt>
                <c:pt idx="517">
                  <c:v>14.722417295567737</c:v>
                </c:pt>
                <c:pt idx="518">
                  <c:v>14.047701750620234</c:v>
                </c:pt>
                <c:pt idx="519">
                  <c:v>14.373849685299206</c:v>
                </c:pt>
                <c:pt idx="520">
                  <c:v>13.700864507180256</c:v>
                </c:pt>
                <c:pt idx="521">
                  <c:v>14.02874964179847</c:v>
                </c:pt>
                <c:pt idx="522">
                  <c:v>13.357508532767042</c:v>
                </c:pt>
                <c:pt idx="523">
                  <c:v>13.687144641896282</c:v>
                </c:pt>
                <c:pt idx="524">
                  <c:v>13.017661449314375</c:v>
                </c:pt>
                <c:pt idx="525">
                  <c:v>13.349062453588573</c:v>
                </c:pt>
                <c:pt idx="526">
                  <c:v>12.68135117184724</c:v>
                </c:pt>
                <c:pt idx="527">
                  <c:v>13.014531139903397</c:v>
                </c:pt>
                <c:pt idx="528">
                  <c:v>12.3486059123789</c:v>
                </c:pt>
                <c:pt idx="529">
                  <c:v>12.683579062829438</c:v>
                </c:pt>
                <c:pt idx="530">
                  <c:v>12.019454183871119</c:v>
                </c:pt>
                <c:pt idx="531">
                  <c:v>12.356234887307323</c:v>
                </c:pt>
                <c:pt idx="532">
                  <c:v>11.693924804257392</c:v>
                </c:pt>
                <c:pt idx="533">
                  <c:v>12.032527585285266</c:v>
                </c:pt>
                <c:pt idx="534">
                  <c:v>11.37204690053079</c:v>
                </c:pt>
                <c:pt idx="535">
                  <c:v>11.712486439840063</c:v>
                </c:pt>
                <c:pt idx="536">
                  <c:v>11.053849912898499</c:v>
                </c:pt>
                <c:pt idx="537">
                  <c:v>11.396141049364303</c:v>
                </c:pt>
                <c:pt idx="538">
                  <c:v>10.739363599002672</c:v>
                </c:pt>
                <c:pt idx="539">
                  <c:v>11.083521331821942</c:v>
                </c:pt>
                <c:pt idx="540">
                  <c:v>10.428618038210004</c:v>
                </c:pt>
                <c:pt idx="541">
                  <c:v>10.774657529072442</c:v>
                </c:pt>
                <c:pt idx="542">
                  <c:v>10.121643635971282</c:v>
                </c:pt>
                <c:pt idx="543">
                  <c:v>10.469580211265509</c:v>
                </c:pt>
                <c:pt idx="544">
                  <c:v>9.8184711282519856</c:v>
                </c:pt>
                <c:pt idx="545">
                  <c:v>10.168320281307956</c:v>
                </c:pt>
                <c:pt idx="546">
                  <c:v>9.5191315860349732</c:v>
                </c:pt>
                <c:pt idx="547">
                  <c:v>9.8709089794030547</c:v>
                </c:pt>
                <c:pt idx="548">
                  <c:v>9.2236564198972246</c:v>
                </c:pt>
                <c:pt idx="549">
                  <c:v>9.577377887664511</c:v>
                </c:pt>
                <c:pt idx="550">
                  <c:v>8.9320773846621364</c:v>
                </c:pt>
                <c:pt idx="551">
                  <c:v>9.2877589348071865</c:v>
                </c:pt>
                <c:pt idx="552">
                  <c:v>8.6444265841277002</c:v>
                </c:pt>
                <c:pt idx="553">
                  <c:v>9.0020844009142138</c:v>
                </c:pt>
                <c:pt idx="554">
                  <c:v>8.3607364758735798</c:v>
                </c:pt>
                <c:pt idx="555">
                  <c:v>8.7203869222833532</c:v>
                </c:pt>
                <c:pt idx="556">
                  <c:v>8.0810398761477131</c:v>
                </c:pt>
                <c:pt idx="557">
                  <c:v>8.4426994963543507</c:v>
                </c:pt>
                <c:pt idx="558">
                  <c:v>7.8053699648335169</c:v>
                </c:pt>
                <c:pt idx="559">
                  <c:v>7.1690554867173546</c:v>
                </c:pt>
                <c:pt idx="560">
                  <c:v>7.5337602905010499</c:v>
                </c:pt>
                <c:pt idx="561">
                  <c:v>6.8994886282055177</c:v>
                </c:pt>
                <c:pt idx="562">
                  <c:v>7.2662447755412245</c:v>
                </c:pt>
                <c:pt idx="563">
                  <c:v>6.6340330320730345</c:v>
                </c:pt>
                <c:pt idx="564">
                  <c:v>7.0028577213873291</c:v>
                </c:pt>
                <c:pt idx="565">
                  <c:v>6.3727231912593538</c:v>
                </c:pt>
                <c:pt idx="566">
                  <c:v>6.7436338138234078</c:v>
                </c:pt>
                <c:pt idx="567">
                  <c:v>6.1155939857426915</c:v>
                </c:pt>
                <c:pt idx="568">
                  <c:v>6.4886081283824524</c:v>
                </c:pt>
                <c:pt idx="569">
                  <c:v>5.8626806879831861</c:v>
                </c:pt>
                <c:pt idx="570">
                  <c:v>6.2378161358359989</c:v>
                </c:pt>
                <c:pt idx="571">
                  <c:v>5.6140189684592201</c:v>
                </c:pt>
                <c:pt idx="572">
                  <c:v>5.9912937077764923</c:v>
                </c:pt>
                <c:pt idx="573">
                  <c:v>5.3696449012966241</c:v>
                </c:pt>
                <c:pt idx="574">
                  <c:v>5.7490771222944659</c:v>
                </c:pt>
                <c:pt idx="575">
                  <c:v>5.1295949699942298</c:v>
                </c:pt>
                <c:pt idx="576">
                  <c:v>5.5112030697529804</c:v>
                </c:pt>
                <c:pt idx="577">
                  <c:v>4.8939060732472512</c:v>
                </c:pt>
                <c:pt idx="578">
                  <c:v>5.2777086586599467</c:v>
                </c:pt>
                <c:pt idx="579">
                  <c:v>4.6626155308700277</c:v>
                </c:pt>
                <c:pt idx="580">
                  <c:v>5.0486314216424262</c:v>
                </c:pt>
                <c:pt idx="581">
                  <c:v>4.4357610898209145</c:v>
                </c:pt>
                <c:pt idx="582">
                  <c:v>4.8240093215217712</c:v>
                </c:pt>
                <c:pt idx="583">
                  <c:v>4.2133809303298904</c:v>
                </c:pt>
                <c:pt idx="584">
                  <c:v>4.6038807574955172</c:v>
                </c:pt>
                <c:pt idx="585">
                  <c:v>3.9955136721336544</c:v>
                </c:pt>
                <c:pt idx="586">
                  <c:v>4.3882845714246059</c:v>
                </c:pt>
                <c:pt idx="587">
                  <c:v>3.7821983808167374</c:v>
                </c:pt>
                <c:pt idx="588">
                  <c:v>4.177260054230544</c:v>
                </c:pt>
                <c:pt idx="589">
                  <c:v>3.5734745742645941</c:v>
                </c:pt>
                <c:pt idx="590">
                  <c:v>3.9708469524035195</c:v>
                </c:pt>
                <c:pt idx="591">
                  <c:v>3.3693822292274263</c:v>
                </c:pt>
                <c:pt idx="592">
                  <c:v>3.7690854746237505</c:v>
                </c:pt>
                <c:pt idx="593">
                  <c:v>3.1699617879999664</c:v>
                </c:pt>
                <c:pt idx="594">
                  <c:v>3.5720162984992498</c:v>
                </c:pt>
                <c:pt idx="595">
                  <c:v>2.9752541652173363</c:v>
                </c:pt>
                <c:pt idx="596">
                  <c:v>3.3796805774213681</c:v>
                </c:pt>
                <c:pt idx="597">
                  <c:v>2.7853007547710149</c:v>
                </c:pt>
                <c:pt idx="598">
                  <c:v>3.1921199475411299</c:v>
                </c:pt>
                <c:pt idx="599">
                  <c:v>2.6001434368463947</c:v>
                </c:pt>
                <c:pt idx="600">
                  <c:v>2.0093765348684656</c:v>
                </c:pt>
                <c:pt idx="601">
                  <c:v>2.4198245850843136</c:v>
                </c:pt>
                <c:pt idx="602">
                  <c:v>1.831492962497407</c:v>
                </c:pt>
                <c:pt idx="603">
                  <c:v>2.2443870738702003</c:v>
                </c:pt>
                <c:pt idx="604">
                  <c:v>1.6585123579593528</c:v>
                </c:pt>
                <c:pt idx="605">
                  <c:v>2.0738742857525381</c:v>
                </c:pt>
                <c:pt idx="606">
                  <c:v>1.4904783607075274</c:v>
                </c:pt>
                <c:pt idx="607">
                  <c:v>1.90833011899349</c:v>
                </c:pt>
                <c:pt idx="608">
                  <c:v>1.3274351297343401</c:v>
                </c:pt>
                <c:pt idx="609">
                  <c:v>1.7477989952544704</c:v>
                </c:pt>
                <c:pt idx="610">
                  <c:v>1.1694273513260782</c:v>
                </c:pt>
                <c:pt idx="611">
                  <c:v>1.5923258674199019</c:v>
                </c:pt>
                <c:pt idx="612">
                  <c:v>1.0165002469565252</c:v>
                </c:pt>
                <c:pt idx="613">
                  <c:v>1.4419562275617182</c:v>
                </c:pt>
                <c:pt idx="614">
                  <c:v>0.86869958132257352</c:v>
                </c:pt>
                <c:pt idx="615">
                  <c:v>1.2967361150470538</c:v>
                </c:pt>
                <c:pt idx="616">
                  <c:v>0.72607167052541399</c:v>
                </c:pt>
                <c:pt idx="617">
                  <c:v>1.1567121247936143</c:v>
                </c:pt>
                <c:pt idx="618">
                  <c:v>0.58866339039997229</c:v>
                </c:pt>
                <c:pt idx="619">
                  <c:v>1.0219314156736345</c:v>
                </c:pt>
                <c:pt idx="620">
                  <c:v>0.45652218499566288</c:v>
                </c:pt>
                <c:pt idx="621">
                  <c:v>0.89244171907245118</c:v>
                </c:pt>
                <c:pt idx="622">
                  <c:v>0.32969607521181388</c:v>
                </c:pt>
                <c:pt idx="623">
                  <c:v>0.76829134760157558</c:v>
                </c:pt>
                <c:pt idx="624">
                  <c:v>0.20823366759088913</c:v>
                </c:pt>
                <c:pt idx="625">
                  <c:v>0.6495292039734295</c:v>
                </c:pt>
                <c:pt idx="626">
                  <c:v>9.2184163273941522E-2</c:v>
                </c:pt>
                <c:pt idx="627">
                  <c:v>0.53620479003723176</c:v>
                </c:pt>
                <c:pt idx="628">
                  <c:v>1.8402632880508918E-2</c:v>
                </c:pt>
                <c:pt idx="629">
                  <c:v>0.42836821598262986</c:v>
                </c:pt>
                <c:pt idx="630">
                  <c:v>0.12347630300837409</c:v>
                </c:pt>
                <c:pt idx="631">
                  <c:v>0.32607020971346401</c:v>
                </c:pt>
                <c:pt idx="632">
                  <c:v>0.22298580677960445</c:v>
                </c:pt>
                <c:pt idx="633">
                  <c:v>0.22936212639467612</c:v>
                </c:pt>
                <c:pt idx="634">
                  <c:v>0.31687947176294529</c:v>
                </c:pt>
                <c:pt idx="635">
                  <c:v>0.1382959581775367</c:v>
                </c:pt>
                <c:pt idx="636">
                  <c:v>0.40510498361061309</c:v>
                </c:pt>
                <c:pt idx="637">
                  <c:v>5.292434410603164E-2</c:v>
                </c:pt>
                <c:pt idx="638">
                  <c:v>0.48760937605948129</c:v>
                </c:pt>
                <c:pt idx="639">
                  <c:v>2.6699419791214041E-2</c:v>
                </c:pt>
                <c:pt idx="640">
                  <c:v>0.43566097925491931</c:v>
                </c:pt>
                <c:pt idx="641">
                  <c:v>0.89947862978056037</c:v>
                </c:pt>
                <c:pt idx="642">
                  <c:v>0.36476038317636039</c:v>
                </c:pt>
                <c:pt idx="643">
                  <c:v>0.16848686614264352</c:v>
                </c:pt>
                <c:pt idx="644">
                  <c:v>0.2997438196011899</c:v>
                </c:pt>
                <c:pt idx="645">
                  <c:v>0.23054057811060602</c:v>
                </c:pt>
                <c:pt idx="646">
                  <c:v>0.24066696625226314</c:v>
                </c:pt>
                <c:pt idx="647">
                  <c:v>0.28662647738332225</c:v>
                </c:pt>
                <c:pt idx="648">
                  <c:v>0.18758620565728279</c:v>
                </c:pt>
                <c:pt idx="649">
                  <c:v>0.33668782484886606</c:v>
                </c:pt>
                <c:pt idx="650">
                  <c:v>0.14055863633564059</c:v>
                </c:pt>
                <c:pt idx="651">
                  <c:v>0.38066715972973952</c:v>
                </c:pt>
                <c:pt idx="652">
                  <c:v>9.9642084200468162E-2</c:v>
                </c:pt>
                <c:pt idx="653">
                  <c:v>0.41850628807299017</c:v>
                </c:pt>
                <c:pt idx="654">
                  <c:v>6.4895114177318192E-2</c:v>
                </c:pt>
                <c:pt idx="655">
                  <c:v>0.45014627101920723</c:v>
                </c:pt>
                <c:pt idx="656">
                  <c:v>3.6377042048002295E-2</c:v>
                </c:pt>
                <c:pt idx="657">
                  <c:v>0.47552741284653166</c:v>
                </c:pt>
                <c:pt idx="658">
                  <c:v>1.414794652191631E-2</c:v>
                </c:pt>
                <c:pt idx="659">
                  <c:v>0.49458924878183552</c:v>
                </c:pt>
                <c:pt idx="660">
                  <c:v>1.7313184585532326E-3</c:v>
                </c:pt>
                <c:pt idx="661">
                  <c:v>0.50727053257736543</c:v>
                </c:pt>
                <c:pt idx="662">
                  <c:v>1.1199111173823439E-2</c:v>
                </c:pt>
                <c:pt idx="663">
                  <c:v>0.51350922384472142</c:v>
                </c:pt>
                <c:pt idx="664">
                  <c:v>1.4192989338653206E-2</c:v>
                </c:pt>
                <c:pt idx="665">
                  <c:v>0.51324247514230592</c:v>
                </c:pt>
                <c:pt idx="666">
                  <c:v>1.0649697063456642E-2</c:v>
                </c:pt>
                <c:pt idx="667">
                  <c:v>0.50640661880925109</c:v>
                </c:pt>
                <c:pt idx="668">
                  <c:v>5.0515156033270614E-4</c:v>
                </c:pt>
                <c:pt idx="669">
                  <c:v>0.49293715354144751</c:v>
                </c:pt>
                <c:pt idx="670">
                  <c:v>1.630557041295333E-2</c:v>
                </c:pt>
                <c:pt idx="671">
                  <c:v>2.5272312692969763</c:v>
                </c:pt>
                <c:pt idx="672">
                  <c:v>2.0398482463757546</c:v>
                </c:pt>
                <c:pt idx="673">
                  <c:v>1.554164859633147</c:v>
                </c:pt>
                <c:pt idx="674">
                  <c:v>2.0701895222221651</c:v>
                </c:pt>
                <c:pt idx="675">
                  <c:v>1.5879307029219376</c:v>
                </c:pt>
                <c:pt idx="676">
                  <c:v>1.107396926597346</c:v>
                </c:pt>
                <c:pt idx="677">
                  <c:v>1.6285967746649135</c:v>
                </c:pt>
                <c:pt idx="678">
                  <c:v>1.1515388855616493</c:v>
                </c:pt>
                <c:pt idx="679">
                  <c:v>1.6762319552203166</c:v>
                </c:pt>
                <c:pt idx="680">
                  <c:v>1.2026847375475427</c:v>
                </c:pt>
                <c:pt idx="681">
                  <c:v>0.73090604490869282</c:v>
                </c:pt>
                <c:pt idx="682">
                  <c:v>1.2609047486162126</c:v>
                </c:pt>
                <c:pt idx="683">
                  <c:v>0.79268977942314223</c:v>
                </c:pt>
                <c:pt idx="684">
                  <c:v>0.32627012802225863</c:v>
                </c:pt>
                <c:pt idx="685">
                  <c:v>0.86165484554925342</c:v>
                </c:pt>
                <c:pt idx="686">
                  <c:v>0.3988530440921636</c:v>
                </c:pt>
                <c:pt idx="687">
                  <c:v>0.9378738972044971</c:v>
                </c:pt>
                <c:pt idx="688">
                  <c:v>0.47872664042495217</c:v>
                </c:pt>
                <c:pt idx="689">
                  <c:v>2.1420571801741062E-2</c:v>
                </c:pt>
                <c:pt idx="690">
                  <c:v>0.5659650524220865</c:v>
                </c:pt>
                <c:pt idx="691">
                  <c:v>0.11236950694757297</c:v>
                </c:pt>
                <c:pt idx="692">
                  <c:v>0.33935657584532919</c:v>
                </c:pt>
                <c:pt idx="693">
                  <c:v>0.21079635748094461</c:v>
                </c:pt>
                <c:pt idx="694">
                  <c:v>0.2371620744233951</c:v>
                </c:pt>
                <c:pt idx="695">
                  <c:v>0.31677781286214213</c:v>
                </c:pt>
                <c:pt idx="696">
                  <c:v>0.12737422990886671</c:v>
                </c:pt>
                <c:pt idx="697">
                  <c:v>0.56960838508081224</c:v>
                </c:pt>
                <c:pt idx="698">
                  <c:v>9.9147675210815578E-3</c:v>
                </c:pt>
                <c:pt idx="699">
                  <c:v>0.44828342403963006</c:v>
                </c:pt>
                <c:pt idx="700">
                  <c:v>0.88470433280184579</c:v>
                </c:pt>
                <c:pt idx="701">
                  <c:v>0.31916740273646838</c:v>
                </c:pt>
                <c:pt idx="702">
                  <c:v>0.24833752706399537</c:v>
                </c:pt>
                <c:pt idx="703">
                  <c:v>0.81782068794819907</c:v>
                </c:pt>
                <c:pt idx="704">
                  <c:v>0.3892923823171941</c:v>
                </c:pt>
                <c:pt idx="705">
                  <c:v>3.7237015757170866E-2</c:v>
                </c:pt>
                <c:pt idx="706">
                  <c:v>0.53824294009143614</c:v>
                </c:pt>
                <c:pt idx="707">
                  <c:v>0.11574276915524706</c:v>
                </c:pt>
                <c:pt idx="708">
                  <c:v>0.30472693571078935</c:v>
                </c:pt>
                <c:pt idx="709">
                  <c:v>0.27684449255582422</c:v>
                </c:pt>
                <c:pt idx="710">
                  <c:v>0.13953220412429346</c:v>
                </c:pt>
                <c:pt idx="711">
                  <c:v>0.44615379168527625</c:v>
                </c:pt>
                <c:pt idx="712">
                  <c:v>3.3913373601819785E-2</c:v>
                </c:pt>
                <c:pt idx="713">
                  <c:v>0.37624248790461934</c:v>
                </c:pt>
                <c:pt idx="714">
                  <c:v>0.21569725516690141</c:v>
                </c:pt>
                <c:pt idx="715">
                  <c:v>0.19025627096453945</c:v>
                </c:pt>
                <c:pt idx="716">
                  <c:v>0.59409186116931778</c:v>
                </c:pt>
                <c:pt idx="717">
                  <c:v>4.2017692942408758E-3</c:v>
                </c:pt>
                <c:pt idx="718">
                  <c:v>0.39536401451243819</c:v>
                </c:pt>
                <c:pt idx="719">
                  <c:v>0.20722223350833247</c:v>
                </c:pt>
                <c:pt idx="720">
                  <c:v>0.18802795878644929</c:v>
                </c:pt>
                <c:pt idx="721">
                  <c:v>0.58110298104901403</c:v>
                </c:pt>
                <c:pt idx="722">
                  <c:v>2.8008860298427862E-2</c:v>
                </c:pt>
                <c:pt idx="723">
                  <c:v>0.3606806571893344</c:v>
                </c:pt>
                <c:pt idx="724">
                  <c:v>0.25284032877459595</c:v>
                </c:pt>
                <c:pt idx="725">
                  <c:v>0.13141623402702862</c:v>
                </c:pt>
                <c:pt idx="726">
                  <c:v>0.51343831154434838</c:v>
                </c:pt>
                <c:pt idx="727">
                  <c:v>0.10678621731966587</c:v>
                </c:pt>
                <c:pt idx="728">
                  <c:v>1.7292695614976878</c:v>
                </c:pt>
                <c:pt idx="729">
                  <c:v>1.3540240185553785</c:v>
                </c:pt>
                <c:pt idx="730">
                  <c:v>1.9810619754967433</c:v>
                </c:pt>
                <c:pt idx="731">
                  <c:v>1.6103959095785285</c:v>
                </c:pt>
                <c:pt idx="732">
                  <c:v>1.2420383891346773</c:v>
                </c:pt>
                <c:pt idx="733">
                  <c:v>0.87600207440755185</c:v>
                </c:pt>
                <c:pt idx="734">
                  <c:v>1.5122997183906932</c:v>
                </c:pt>
                <c:pt idx="735">
                  <c:v>1.1509441676788015</c:v>
                </c:pt>
                <c:pt idx="736">
                  <c:v>0.79194836332879959</c:v>
                </c:pt>
                <c:pt idx="737">
                  <c:v>0.43532534172942405</c:v>
                </c:pt>
                <c:pt idx="738">
                  <c:v>1.0810882354803084</c:v>
                </c:pt>
                <c:pt idx="739">
                  <c:v>0.72925027428158273</c:v>
                </c:pt>
                <c:pt idx="740">
                  <c:v>0.37982478583302282</c:v>
                </c:pt>
                <c:pt idx="741">
                  <c:v>3.2825196742862772E-2</c:v>
                </c:pt>
                <c:pt idx="742">
                  <c:v>0.68826503344678258</c:v>
                </c:pt>
                <c:pt idx="743">
                  <c:v>0.34615792313826432</c:v>
                </c:pt>
                <c:pt idx="744">
                  <c:v>6.5175947075886143E-3</c:v>
                </c:pt>
                <c:pt idx="745">
                  <c:v>0.33064212030723183</c:v>
                </c:pt>
                <c:pt idx="746">
                  <c:v>0.33469271324031524</c:v>
                </c:pt>
                <c:pt idx="747">
                  <c:v>2.5361350779462555E-3</c:v>
                </c:pt>
                <c:pt idx="748">
                  <c:v>0.32709770950367556</c:v>
                </c:pt>
                <c:pt idx="749">
                  <c:v>0.6541945686557824</c:v>
                </c:pt>
                <c:pt idx="750">
                  <c:v>2.1259917032750764E-2</c:v>
                </c:pt>
                <c:pt idx="751">
                  <c:v>0.30071978444703973</c:v>
                </c:pt>
                <c:pt idx="752">
                  <c:v>0.62011909549670463</c:v>
                </c:pt>
                <c:pt idx="753">
                  <c:v>6.3076672129852795E-2</c:v>
                </c:pt>
                <c:pt idx="754">
                  <c:v>0.74888231837843477</c:v>
                </c:pt>
                <c:pt idx="755">
                  <c:v>0.43731275595763464</c:v>
                </c:pt>
                <c:pt idx="756">
                  <c:v>0.1283830114156217</c:v>
                </c:pt>
                <c:pt idx="757">
                  <c:v>0.17789177377210308</c:v>
                </c:pt>
                <c:pt idx="758">
                  <c:v>0.51850365789834996</c:v>
                </c:pt>
                <c:pt idx="759">
                  <c:v>0.21758468107276485</c:v>
                </c:pt>
                <c:pt idx="760">
                  <c:v>8.0633211334713906E-2</c:v>
                </c:pt>
                <c:pt idx="761">
                  <c:v>0.37613440700266665</c:v>
                </c:pt>
                <c:pt idx="762">
                  <c:v>0.33109682695112497</c:v>
                </c:pt>
                <c:pt idx="763">
                  <c:v>4.107634513445646E-2</c:v>
                </c:pt>
                <c:pt idx="764">
                  <c:v>0.24617987493871851</c:v>
                </c:pt>
                <c:pt idx="765">
                  <c:v>0.53065573165565638</c:v>
                </c:pt>
                <c:pt idx="766">
                  <c:v>0.18766500190224633</c:v>
                </c:pt>
                <c:pt idx="767">
                  <c:v>9.1201320818640852E-2</c:v>
                </c:pt>
                <c:pt idx="768">
                  <c:v>0.36723821860891803</c:v>
                </c:pt>
                <c:pt idx="769">
                  <c:v>0.35957091875411606</c:v>
                </c:pt>
                <c:pt idx="770">
                  <c:v>8.9242831770832254E-2</c:v>
                </c:pt>
                <c:pt idx="771">
                  <c:v>0.17820560750016057</c:v>
                </c:pt>
                <c:pt idx="772">
                  <c:v>0.44275739414820237</c:v>
                </c:pt>
                <c:pt idx="773">
                  <c:v>0.29560461090073886</c:v>
                </c:pt>
                <c:pt idx="774">
                  <c:v>3.6897682208916649E-2</c:v>
                </c:pt>
                <c:pt idx="775">
                  <c:v>1.781139231168595</c:v>
                </c:pt>
                <c:pt idx="776">
                  <c:v>1.5283468073597533</c:v>
                </c:pt>
                <c:pt idx="777">
                  <c:v>1.2785380999231961</c:v>
                </c:pt>
                <c:pt idx="778">
                  <c:v>1.0317309389509433</c:v>
                </c:pt>
                <c:pt idx="779">
                  <c:v>0.78794329689270626</c:v>
                </c:pt>
                <c:pt idx="780">
                  <c:v>0.54719328997970251</c:v>
                </c:pt>
                <c:pt idx="781">
                  <c:v>1.3094991796654085</c:v>
                </c:pt>
                <c:pt idx="782">
                  <c:v>1.0748793740831957</c:v>
                </c:pt>
                <c:pt idx="783">
                  <c:v>0.84335242952238332</c:v>
                </c:pt>
                <c:pt idx="784">
                  <c:v>0.61493705192145853</c:v>
                </c:pt>
                <c:pt idx="785">
                  <c:v>0.38965209838022474</c:v>
                </c:pt>
                <c:pt idx="786">
                  <c:v>0.16751657868888969</c:v>
                </c:pt>
                <c:pt idx="787">
                  <c:v>5.1450343122667164E-2</c:v>
                </c:pt>
                <c:pt idx="788">
                  <c:v>0.26722934721755109</c:v>
                </c:pt>
                <c:pt idx="789">
                  <c:v>0.52019904363464775</c:v>
                </c:pt>
                <c:pt idx="790">
                  <c:v>0.31085446566396513</c:v>
                </c:pt>
                <c:pt idx="791">
                  <c:v>0.10475671572595502</c:v>
                </c:pt>
                <c:pt idx="792">
                  <c:v>9.8074247052750252E-2</c:v>
                </c:pt>
                <c:pt idx="793">
                  <c:v>0.29761829960858677</c:v>
                </c:pt>
                <c:pt idx="794">
                  <c:v>0.49385515325360529</c:v>
                </c:pt>
                <c:pt idx="795">
                  <c:v>0.68676435196931607</c:v>
                </c:pt>
                <c:pt idx="796">
                  <c:v>0.12367472932317014</c:v>
                </c:pt>
                <c:pt idx="797">
                  <c:v>6.2517113487558618E-2</c:v>
                </c:pt>
                <c:pt idx="798">
                  <c:v>0.75468108806904866</c:v>
                </c:pt>
                <c:pt idx="799">
                  <c:v>0.57529047683937051</c:v>
                </c:pt>
                <c:pt idx="800">
                  <c:v>0.39933237186187398</c:v>
                </c:pt>
                <c:pt idx="801">
                  <c:v>0.22682827020673813</c:v>
                </c:pt>
                <c:pt idx="802">
                  <c:v>5.7799848837589707E-2</c:v>
                </c:pt>
                <c:pt idx="803">
                  <c:v>0.10773103350220481</c:v>
                </c:pt>
                <c:pt idx="804">
                  <c:v>0.26974233438113515</c:v>
                </c:pt>
                <c:pt idx="805">
                  <c:v>0.42821182574448358</c:v>
                </c:pt>
                <c:pt idx="806">
                  <c:v>0.41688290804199823</c:v>
                </c:pt>
                <c:pt idx="807">
                  <c:v>0.26556447217654977</c:v>
                </c:pt>
                <c:pt idx="808">
                  <c:v>0.11785566342831544</c:v>
                </c:pt>
                <c:pt idx="809">
                  <c:v>2.6220527828058948E-2</c:v>
                </c:pt>
                <c:pt idx="810">
                  <c:v>0.16664091555372806</c:v>
                </c:pt>
                <c:pt idx="811">
                  <c:v>0.30338211595875464</c:v>
                </c:pt>
                <c:pt idx="812">
                  <c:v>0.43642054539009223</c:v>
                </c:pt>
                <c:pt idx="813">
                  <c:v>0.5657324181914305</c:v>
                </c:pt>
                <c:pt idx="814">
                  <c:v>0.30870625546413066</c:v>
                </c:pt>
                <c:pt idx="815">
                  <c:v>1.1869196717696582</c:v>
                </c:pt>
                <c:pt idx="816">
                  <c:v>1.0689322355079298</c:v>
                </c:pt>
                <c:pt idx="817">
                  <c:v>0.95476856230436624</c:v>
                </c:pt>
                <c:pt idx="818">
                  <c:v>0.84445348090804373</c:v>
                </c:pt>
                <c:pt idx="819">
                  <c:v>0.73801203550465289</c:v>
                </c:pt>
                <c:pt idx="820">
                  <c:v>0.63546948805651482</c:v>
                </c:pt>
                <c:pt idx="821">
                  <c:v>0.53685132067630548</c:v>
                </c:pt>
                <c:pt idx="822">
                  <c:v>0.44218323802977011</c:v>
                </c:pt>
                <c:pt idx="823">
                  <c:v>0.35149116977049744</c:v>
                </c:pt>
                <c:pt idx="824">
                  <c:v>0.26480127300732192</c:v>
                </c:pt>
                <c:pt idx="825">
                  <c:v>0.18213993480361523</c:v>
                </c:pt>
                <c:pt idx="826">
                  <c:v>0.10353377471011527</c:v>
                </c:pt>
                <c:pt idx="827">
                  <c:v>2.9009647330212829E-2</c:v>
                </c:pt>
                <c:pt idx="828">
                  <c:v>4.1405355078893535E-2</c:v>
                </c:pt>
                <c:pt idx="829">
                  <c:v>0.10768389997224403</c:v>
                </c:pt>
                <c:pt idx="830">
                  <c:v>0.16979841184650013</c:v>
                </c:pt>
                <c:pt idx="831">
                  <c:v>0.22772106953522098</c:v>
                </c:pt>
                <c:pt idx="832">
                  <c:v>0.28142380346650953</c:v>
                </c:pt>
                <c:pt idx="833">
                  <c:v>0.66912170711532326</c:v>
                </c:pt>
                <c:pt idx="834">
                  <c:v>0.62394403696561085</c:v>
                </c:pt>
                <c:pt idx="835">
                  <c:v>0.5830720176938371</c:v>
                </c:pt>
                <c:pt idx="836">
                  <c:v>0.54653474065543151</c:v>
                </c:pt>
                <c:pt idx="837">
                  <c:v>0.51436155988375276</c:v>
                </c:pt>
                <c:pt idx="838">
                  <c:v>0.48658209506180583</c:v>
                </c:pt>
                <c:pt idx="839">
                  <c:v>0.46322623453357892</c:v>
                </c:pt>
                <c:pt idx="840">
                  <c:v>0.44432413835716034</c:v>
                </c:pt>
                <c:pt idx="841">
                  <c:v>0.42990624140026057</c:v>
                </c:pt>
                <c:pt idx="842">
                  <c:v>0.42000325647592263</c:v>
                </c:pt>
                <c:pt idx="843">
                  <c:v>0.41464617752393451</c:v>
                </c:pt>
                <c:pt idx="844">
                  <c:v>0.4138662828336237</c:v>
                </c:pt>
                <c:pt idx="845">
                  <c:v>0.41769513831332006</c:v>
                </c:pt>
                <c:pt idx="846">
                  <c:v>0.42616460080330398</c:v>
                </c:pt>
                <c:pt idx="847">
                  <c:v>0.56069317856457701</c:v>
                </c:pt>
                <c:pt idx="848">
                  <c:v>1.4571542490390925</c:v>
                </c:pt>
                <c:pt idx="849">
                  <c:v>1.4797396335953295</c:v>
                </c:pt>
                <c:pt idx="850">
                  <c:v>1.5070960297379656</c:v>
                </c:pt>
                <c:pt idx="851">
                  <c:v>0.53925680030471312</c:v>
                </c:pt>
                <c:pt idx="852">
                  <c:v>0.57625561993779684</c:v>
                </c:pt>
                <c:pt idx="853">
                  <c:v>0.61812647873443893</c:v>
                </c:pt>
                <c:pt idx="854">
                  <c:v>0.66490368595026439</c:v>
                </c:pt>
                <c:pt idx="855">
                  <c:v>0.71662187375324038</c:v>
                </c:pt>
                <c:pt idx="856">
                  <c:v>0.22668399896775782</c:v>
                </c:pt>
                <c:pt idx="857">
                  <c:v>0.16497864274140284</c:v>
                </c:pt>
                <c:pt idx="858">
                  <c:v>9.8226433596494189E-2</c:v>
                </c:pt>
                <c:pt idx="859">
                  <c:v>2.6391409090479101E-2</c:v>
                </c:pt>
                <c:pt idx="860">
                  <c:v>5.0562735721712215E-2</c:v>
                </c:pt>
                <c:pt idx="861">
                  <c:v>0.13267265237323045</c:v>
                </c:pt>
                <c:pt idx="862">
                  <c:v>0.78002465686785172</c:v>
                </c:pt>
                <c:pt idx="863">
                  <c:v>0.68749183479400244</c:v>
                </c:pt>
                <c:pt idx="864">
                  <c:v>0.41030883500883419</c:v>
                </c:pt>
                <c:pt idx="865">
                  <c:v>0.51341543248832977</c:v>
                </c:pt>
                <c:pt idx="866">
                  <c:v>0.62186640551675509</c:v>
                </c:pt>
                <c:pt idx="867">
                  <c:v>0.73570057434449154</c:v>
                </c:pt>
                <c:pt idx="868">
                  <c:v>0.1450428638795529</c:v>
                </c:pt>
                <c:pt idx="869">
                  <c:v>2.0324330524090328E-2</c:v>
                </c:pt>
                <c:pt idx="870">
                  <c:v>0.10989613917752195</c:v>
                </c:pt>
                <c:pt idx="871">
                  <c:v>0.24565890084772946</c:v>
                </c:pt>
                <c:pt idx="872">
                  <c:v>0.38700470575406598</c:v>
                </c:pt>
                <c:pt idx="873">
                  <c:v>0.46602529432931306</c:v>
                </c:pt>
                <c:pt idx="874">
                  <c:v>0.31338954219040716</c:v>
                </c:pt>
                <c:pt idx="875">
                  <c:v>0.15504607017288663</c:v>
                </c:pt>
                <c:pt idx="876">
                  <c:v>9.0475049025258159E-3</c:v>
                </c:pt>
                <c:pt idx="877">
                  <c:v>0.17893398689477635</c:v>
                </c:pt>
                <c:pt idx="878">
                  <c:v>1.3546566055733251</c:v>
                </c:pt>
                <c:pt idx="879">
                  <c:v>0.5362590219299932</c:v>
                </c:pt>
                <c:pt idx="880">
                  <c:v>0.72378533356857133</c:v>
                </c:pt>
                <c:pt idx="881">
                  <c:v>0.91728008017645379</c:v>
                </c:pt>
                <c:pt idx="882">
                  <c:v>0.11678824907789931</c:v>
                </c:pt>
                <c:pt idx="883">
                  <c:v>0.32235528087295506</c:v>
                </c:pt>
                <c:pt idx="884">
                  <c:v>0.53402707515897418</c:v>
                </c:pt>
                <c:pt idx="885">
                  <c:v>0.24815000365765627</c:v>
                </c:pt>
                <c:pt idx="886">
                  <c:v>2.4129120463953768E-2</c:v>
                </c:pt>
                <c:pt idx="887">
                  <c:v>0.2061370365483981</c:v>
                </c:pt>
                <c:pt idx="888">
                  <c:v>0.55730373803589828</c:v>
                </c:pt>
                <c:pt idx="889">
                  <c:v>0.31440316068346874</c:v>
                </c:pt>
                <c:pt idx="890">
                  <c:v>6.5112452642154039E-2</c:v>
                </c:pt>
                <c:pt idx="891">
                  <c:v>0.19061766642283828</c:v>
                </c:pt>
                <c:pt idx="892">
                  <c:v>0.45283698489367907</c:v>
                </c:pt>
                <c:pt idx="893">
                  <c:v>0.72159580576328608</c:v>
                </c:pt>
                <c:pt idx="894">
                  <c:v>3.0550466985346247E-3</c:v>
                </c:pt>
                <c:pt idx="895">
                  <c:v>0.27893577982473516</c:v>
                </c:pt>
                <c:pt idx="896">
                  <c:v>0.56762017257176467</c:v>
                </c:pt>
                <c:pt idx="897">
                  <c:v>0.13694943931312764</c:v>
                </c:pt>
                <c:pt idx="898">
                  <c:v>0.16527992231294775</c:v>
                </c:pt>
                <c:pt idx="899">
                  <c:v>0.47436179179641158</c:v>
                </c:pt>
                <c:pt idx="900">
                  <c:v>0.20964973299493295</c:v>
                </c:pt>
                <c:pt idx="901">
                  <c:v>0.1133000167631053</c:v>
                </c:pt>
                <c:pt idx="902">
                  <c:v>0.44326628840298099</c:v>
                </c:pt>
                <c:pt idx="903">
                  <c:v>0.78030491543847802</c:v>
                </c:pt>
                <c:pt idx="904">
                  <c:v>1.1244723253586244</c:v>
                </c:pt>
                <c:pt idx="905">
                  <c:v>0.47582554754848161</c:v>
                </c:pt>
                <c:pt idx="906">
                  <c:v>0.83442222133555788</c:v>
                </c:pt>
                <c:pt idx="907">
                  <c:v>0.20032060416531294</c:v>
                </c:pt>
                <c:pt idx="908">
                  <c:v>0.57357957991018793</c:v>
                </c:pt>
                <c:pt idx="909">
                  <c:v>4.5741332688407965E-2</c:v>
                </c:pt>
                <c:pt idx="910">
                  <c:v>0.34241802855888182</c:v>
                </c:pt>
                <c:pt idx="911">
                  <c:v>0.26188152199154047</c:v>
                </c:pt>
                <c:pt idx="912">
                  <c:v>0.14142149104532109</c:v>
                </c:pt>
                <c:pt idx="913">
                  <c:v>0.4476107869122643</c:v>
                </c:pt>
                <c:pt idx="914">
                  <c:v>2.8915531258689953E-2</c:v>
                </c:pt>
                <c:pt idx="915">
                  <c:v>0.3975707711032328</c:v>
                </c:pt>
                <c:pt idx="916">
                  <c:v>0.83191233121897312</c:v>
                </c:pt>
                <c:pt idx="917">
                  <c:v>0.2741740676963218</c:v>
                </c:pt>
                <c:pt idx="918">
                  <c:v>0.72442161647836656</c:v>
                </c:pt>
                <c:pt idx="919">
                  <c:v>0.18272134077824376</c:v>
                </c:pt>
                <c:pt idx="920">
                  <c:v>0.3508596588188766</c:v>
                </c:pt>
                <c:pt idx="921">
                  <c:v>0.12374646591285909</c:v>
                </c:pt>
                <c:pt idx="922">
                  <c:v>0.39339167871696645</c:v>
                </c:pt>
                <c:pt idx="923">
                  <c:v>9.7795282301831321E-2</c:v>
                </c:pt>
                <c:pt idx="924">
                  <c:v>0.40262249652380433</c:v>
                </c:pt>
                <c:pt idx="925">
                  <c:v>0.10542592978868015</c:v>
                </c:pt>
                <c:pt idx="926">
                  <c:v>0.62201230786342876</c:v>
                </c:pt>
                <c:pt idx="927">
                  <c:v>1.1472091973189436</c:v>
                </c:pt>
                <c:pt idx="928">
                  <c:v>0.68108998231798523</c:v>
                </c:pt>
                <c:pt idx="929">
                  <c:v>0.22372888331244667</c:v>
                </c:pt>
                <c:pt idx="930">
                  <c:v>0.2247990310095247</c:v>
                </c:pt>
                <c:pt idx="931">
                  <c:v>0.33558216842891397</c:v>
                </c:pt>
                <c:pt idx="932">
                  <c:v>9.5050716544960778E-2</c:v>
                </c:pt>
                <c:pt idx="933">
                  <c:v>0.51661999877751441</c:v>
                </c:pt>
                <c:pt idx="934">
                  <c:v>7.0952907004652843E-2</c:v>
                </c:pt>
                <c:pt idx="935">
                  <c:v>0.33225250278871954</c:v>
                </c:pt>
                <c:pt idx="936">
                  <c:v>0.27384419263137261</c:v>
                </c:pt>
                <c:pt idx="937">
                  <c:v>0.1106756480913873</c:v>
                </c:pt>
                <c:pt idx="938">
                  <c:v>0.51427028525188234</c:v>
                </c:pt>
                <c:pt idx="939">
                  <c:v>0.14876526838861537</c:v>
                </c:pt>
                <c:pt idx="940">
                  <c:v>0.20710644323685301</c:v>
                </c:pt>
                <c:pt idx="941">
                  <c:v>0.44674039998710668</c:v>
                </c:pt>
                <c:pt idx="942">
                  <c:v>0.11039205654549278</c:v>
                </c:pt>
                <c:pt idx="943">
                  <c:v>0.21606419123372689</c:v>
                </c:pt>
                <c:pt idx="944">
                  <c:v>0.46745997805476236</c:v>
                </c:pt>
                <c:pt idx="945">
                  <c:v>0.16105394040278043</c:v>
                </c:pt>
                <c:pt idx="946">
                  <c:v>0.86480814217634361</c:v>
                </c:pt>
                <c:pt idx="947">
                  <c:v>0.57881411618689071</c:v>
                </c:pt>
                <c:pt idx="948">
                  <c:v>0.30316449805309276</c:v>
                </c:pt>
                <c:pt idx="949">
                  <c:v>3.7953042860522146E-2</c:v>
                </c:pt>
                <c:pt idx="950">
                  <c:v>0.21672535787763536</c:v>
                </c:pt>
                <c:pt idx="951">
                  <c:v>0.46077465894938996</c:v>
                </c:pt>
                <c:pt idx="952">
                  <c:v>0.69409764385670769</c:v>
                </c:pt>
                <c:pt idx="953">
                  <c:v>8.340409309369079E-2</c:v>
                </c:pt>
                <c:pt idx="954">
                  <c:v>0.12816983497043566</c:v>
                </c:pt>
                <c:pt idx="955">
                  <c:v>0.67128141108901218</c:v>
                </c:pt>
                <c:pt idx="956">
                  <c:v>0.48185991534069217</c:v>
                </c:pt>
                <c:pt idx="957">
                  <c:v>0.30366902605487667</c:v>
                </c:pt>
                <c:pt idx="958">
                  <c:v>0.13681337533409987</c:v>
                </c:pt>
                <c:pt idx="959">
                  <c:v>1.8601100889668487E-2</c:v>
                </c:pt>
                <c:pt idx="960">
                  <c:v>0.16246714248245553</c:v>
                </c:pt>
                <c:pt idx="961">
                  <c:v>0.29467614435270661</c:v>
                </c:pt>
                <c:pt idx="962">
                  <c:v>0.41511813530462405</c:v>
                </c:pt>
                <c:pt idx="963">
                  <c:v>0.47631824350958141</c:v>
                </c:pt>
                <c:pt idx="964">
                  <c:v>0.37974576054648423</c:v>
                </c:pt>
                <c:pt idx="965">
                  <c:v>0.29527861624512752</c:v>
                </c:pt>
                <c:pt idx="966">
                  <c:v>0.22303246583123837</c:v>
                </c:pt>
                <c:pt idx="967">
                  <c:v>0.16312444255413538</c:v>
                </c:pt>
                <c:pt idx="968">
                  <c:v>0.11567318137508664</c:v>
                </c:pt>
                <c:pt idx="969">
                  <c:v>8.0798843109505469E-2</c:v>
                </c:pt>
                <c:pt idx="970">
                  <c:v>5.8623139037763394E-2</c:v>
                </c:pt>
                <c:pt idx="971">
                  <c:v>4.926935599371518E-2</c:v>
                </c:pt>
                <c:pt idx="972">
                  <c:v>5.2862381941963577E-2</c:v>
                </c:pt>
                <c:pt idx="973">
                  <c:v>6.9528732054209286E-2</c:v>
                </c:pt>
                <c:pt idx="974">
                  <c:v>9.9396575298783318E-2</c:v>
                </c:pt>
                <c:pt idx="975">
                  <c:v>0.14259576155086506</c:v>
                </c:pt>
                <c:pt idx="976">
                  <c:v>0.19925784923987067</c:v>
                </c:pt>
                <c:pt idx="977">
                  <c:v>0.26951613354287929</c:v>
                </c:pt>
                <c:pt idx="978">
                  <c:v>0.35350567513910391</c:v>
                </c:pt>
                <c:pt idx="979">
                  <c:v>0.45136332953654801</c:v>
                </c:pt>
                <c:pt idx="980">
                  <c:v>0.56322777698687787</c:v>
                </c:pt>
                <c:pt idx="981">
                  <c:v>0.68923955299862882</c:v>
                </c:pt>
                <c:pt idx="982">
                  <c:v>0.17045892053431544</c:v>
                </c:pt>
                <c:pt idx="983">
                  <c:v>1.5723303574986858E-2</c:v>
                </c:pt>
                <c:pt idx="984">
                  <c:v>0.15359269445809787</c:v>
                </c:pt>
                <c:pt idx="985">
                  <c:v>0.6623626522499535</c:v>
                </c:pt>
                <c:pt idx="986">
                  <c:v>0.46343905217543124</c:v>
                </c:pt>
                <c:pt idx="987">
                  <c:v>0.75051583797028343</c:v>
                </c:pt>
                <c:pt idx="988">
                  <c:v>2.0343551626865519E-2</c:v>
                </c:pt>
                <c:pt idx="989">
                  <c:v>0.22413933197367442</c:v>
                </c:pt>
                <c:pt idx="990">
                  <c:v>0.48412320106592688</c:v>
                </c:pt>
                <c:pt idx="991">
                  <c:v>0.24023103534204893</c:v>
                </c:pt>
                <c:pt idx="992">
                  <c:v>5.1239766607068304E-2</c:v>
                </c:pt>
                <c:pt idx="993">
                  <c:v>0.35870102455658071</c:v>
                </c:pt>
                <c:pt idx="994">
                  <c:v>0.68232046968603299</c:v>
                </c:pt>
                <c:pt idx="995">
                  <c:v>2.2268187299459896E-2</c:v>
                </c:pt>
                <c:pt idx="996">
                  <c:v>0.37871665827196921</c:v>
                </c:pt>
                <c:pt idx="997">
                  <c:v>0.24815919862567171</c:v>
                </c:pt>
                <c:pt idx="998">
                  <c:v>0.1418180164973819</c:v>
                </c:pt>
                <c:pt idx="999">
                  <c:v>0.45117177119982443</c:v>
                </c:pt>
                <c:pt idx="1000">
                  <c:v>2.6946066195137064E-2</c:v>
                </c:pt>
                <c:pt idx="1001">
                  <c:v>0.41468024345954291</c:v>
                </c:pt>
                <c:pt idx="1002">
                  <c:v>0.12610506680266553</c:v>
                </c:pt>
                <c:pt idx="1003">
                  <c:v>0.35088849001260769</c:v>
                </c:pt>
                <c:pt idx="1004">
                  <c:v>0.15414583841595686</c:v>
                </c:pt>
                <c:pt idx="1005">
                  <c:v>0.35898800646918971</c:v>
                </c:pt>
                <c:pt idx="1006">
                  <c:v>0.10951105460310373</c:v>
                </c:pt>
                <c:pt idx="1007">
                  <c:v>0.44055881368933569</c:v>
                </c:pt>
                <c:pt idx="1008">
                  <c:v>9.4024148381777195E-3</c:v>
                </c:pt>
                <c:pt idx="1009">
                  <c:v>0.5972275752681071</c:v>
                </c:pt>
                <c:pt idx="1010">
                  <c:v>0.20424520031656357</c:v>
                </c:pt>
                <c:pt idx="1011">
                  <c:v>0.16933066853596301</c:v>
                </c:pt>
                <c:pt idx="1012">
                  <c:v>0.52328279515734266</c:v>
                </c:pt>
                <c:pt idx="1013">
                  <c:v>0.14260931106173302</c:v>
                </c:pt>
                <c:pt idx="1014">
                  <c:v>0.8285694563820698</c:v>
                </c:pt>
                <c:pt idx="1015">
                  <c:v>0.53482482527590491</c:v>
                </c:pt>
                <c:pt idx="1016">
                  <c:v>0.26160604440747193</c:v>
                </c:pt>
                <c:pt idx="1017">
                  <c:v>9.147248074214076E-3</c:v>
                </c:pt>
                <c:pt idx="1018">
                  <c:v>0.22231385485338251</c:v>
                </c:pt>
                <c:pt idx="1019">
                  <c:v>0.56746408754588629</c:v>
                </c:pt>
                <c:pt idx="1020">
                  <c:v>0.3787261403034563</c:v>
                </c:pt>
                <c:pt idx="1021">
                  <c:v>0.21172115324202423</c:v>
                </c:pt>
                <c:pt idx="1022">
                  <c:v>6.6701834324931042E-2</c:v>
                </c:pt>
                <c:pt idx="1023">
                  <c:v>5.6075175283694989E-2</c:v>
                </c:pt>
                <c:pt idx="1024">
                  <c:v>0.15634922439835464</c:v>
                </c:pt>
                <c:pt idx="1025">
                  <c:v>0.76614442681716355</c:v>
                </c:pt>
                <c:pt idx="1026">
                  <c:v>0.71167468733267469</c:v>
                </c:pt>
                <c:pt idx="1027">
                  <c:v>0.68051471764681537</c:v>
                </c:pt>
                <c:pt idx="1028">
                  <c:v>0.67294201414279087</c:v>
                </c:pt>
                <c:pt idx="1029">
                  <c:v>0.31076150453907303</c:v>
                </c:pt>
                <c:pt idx="1030">
                  <c:v>0.72969059094248223</c:v>
                </c:pt>
                <c:pt idx="1031">
                  <c:v>0.20541066879286518</c:v>
                </c:pt>
                <c:pt idx="1032">
                  <c:v>0.11576955907980846</c:v>
                </c:pt>
                <c:pt idx="1033">
                  <c:v>1.0855661853383936E-3</c:v>
                </c:pt>
                <c:pt idx="1034">
                  <c:v>0.86105328997177821</c:v>
                </c:pt>
                <c:pt idx="1035">
                  <c:v>0.30463765582737778</c:v>
                </c:pt>
                <c:pt idx="1036">
                  <c:v>0.49630274578157696</c:v>
                </c:pt>
                <c:pt idx="1037">
                  <c:v>0.71426264746082779</c:v>
                </c:pt>
                <c:pt idx="1038">
                  <c:v>4.1156671270414336E-2</c:v>
                </c:pt>
                <c:pt idx="1039">
                  <c:v>0.23037616771023295</c:v>
                </c:pt>
                <c:pt idx="1040">
                  <c:v>0.52919806549846271</c:v>
                </c:pt>
                <c:pt idx="1041">
                  <c:v>0.14434843829565125</c:v>
                </c:pt>
                <c:pt idx="1042">
                  <c:v>0.21008495291141571</c:v>
                </c:pt>
                <c:pt idx="1043">
                  <c:v>0.407147585870689</c:v>
                </c:pt>
                <c:pt idx="1044">
                  <c:v>4.3141233377355093E-3</c:v>
                </c:pt>
                <c:pt idx="1045">
                  <c:v>0.44483638920883095</c:v>
                </c:pt>
                <c:pt idx="1046">
                  <c:v>8.520821789340971E-2</c:v>
                </c:pt>
                <c:pt idx="1047">
                  <c:v>0.4145592684545818</c:v>
                </c:pt>
                <c:pt idx="1048">
                  <c:v>5.5475651414553795E-2</c:v>
                </c:pt>
                <c:pt idx="1049">
                  <c:v>0.50507919816527647</c:v>
                </c:pt>
                <c:pt idx="1050">
                  <c:v>9.6622813310887068E-2</c:v>
                </c:pt>
                <c:pt idx="1051">
                  <c:v>0.28043884049327517</c:v>
                </c:pt>
                <c:pt idx="1052">
                  <c:v>0.6256926755565928</c:v>
                </c:pt>
                <c:pt idx="1053">
                  <c:v>6.1281674892939009E-2</c:v>
                </c:pt>
                <c:pt idx="1054">
                  <c:v>0.78091201775134778</c:v>
                </c:pt>
                <c:pt idx="1055">
                  <c:v>0.53363376537436125</c:v>
                </c:pt>
                <c:pt idx="1056">
                  <c:v>0.31989010534243789</c:v>
                </c:pt>
                <c:pt idx="1057">
                  <c:v>0.1401321747930524</c:v>
                </c:pt>
                <c:pt idx="1058">
                  <c:v>5.1807605358362707E-3</c:v>
                </c:pt>
                <c:pt idx="1059">
                  <c:v>0.11558112239947604</c:v>
                </c:pt>
                <c:pt idx="1060">
                  <c:v>0.19059283112733283</c:v>
                </c:pt>
                <c:pt idx="1061">
                  <c:v>0.2297311115253251</c:v>
                </c:pt>
                <c:pt idx="1062">
                  <c:v>0.7674977065623807</c:v>
                </c:pt>
                <c:pt idx="1063">
                  <c:v>0.80159639320629594</c:v>
                </c:pt>
                <c:pt idx="1064">
                  <c:v>0.12692297096236871</c:v>
                </c:pt>
                <c:pt idx="1065">
                  <c:v>1.7538778226594331E-2</c:v>
                </c:pt>
                <c:pt idx="1066">
                  <c:v>0.13028032881163654</c:v>
                </c:pt>
                <c:pt idx="1067">
                  <c:v>0.31707568609692771</c:v>
                </c:pt>
                <c:pt idx="1068">
                  <c:v>0.45660115653583944</c:v>
                </c:pt>
                <c:pt idx="1069">
                  <c:v>0.19018819332677595</c:v>
                </c:pt>
                <c:pt idx="1070">
                  <c:v>0.11688728635931511</c:v>
                </c:pt>
                <c:pt idx="1071">
                  <c:v>0.46520895413175367</c:v>
                </c:pt>
                <c:pt idx="1072">
                  <c:v>0.14462829394256005</c:v>
                </c:pt>
                <c:pt idx="1073">
                  <c:v>0.28798193378372616</c:v>
                </c:pt>
                <c:pt idx="1074">
                  <c:v>0.23634219644225141</c:v>
                </c:pt>
                <c:pt idx="1075">
                  <c:v>0.28302954341086206</c:v>
                </c:pt>
                <c:pt idx="1076">
                  <c:v>0.15326026120840197</c:v>
                </c:pt>
                <c:pt idx="1077">
                  <c:v>0.45544363693431933</c:v>
                </c:pt>
                <c:pt idx="1078">
                  <c:v>0.10980946027120808</c:v>
                </c:pt>
                <c:pt idx="1079">
                  <c:v>0.18948127080307131</c:v>
                </c:pt>
                <c:pt idx="1080">
                  <c:v>0.55826659451929572</c:v>
                </c:pt>
                <c:pt idx="1081">
                  <c:v>0.35376217992984493</c:v>
                </c:pt>
                <c:pt idx="1082">
                  <c:v>0.19772893485696841</c:v>
                </c:pt>
                <c:pt idx="1083">
                  <c:v>0.90909500193868098</c:v>
                </c:pt>
                <c:pt idx="1084">
                  <c:v>3.4043572364112151E-2</c:v>
                </c:pt>
                <c:pt idx="1085">
                  <c:v>2.7913310905660182E-2</c:v>
                </c:pt>
                <c:pt idx="1086">
                  <c:v>7.3298715349324084E-2</c:v>
                </c:pt>
                <c:pt idx="1087">
                  <c:v>0.1710005464644837</c:v>
                </c:pt>
                <c:pt idx="1088">
                  <c:v>0.32183624754134144</c:v>
                </c:pt>
                <c:pt idx="1089">
                  <c:v>0.47335961889439204</c:v>
                </c:pt>
                <c:pt idx="1090">
                  <c:v>0.78626507942533408</c:v>
                </c:pt>
                <c:pt idx="1091">
                  <c:v>0.10158050931806883</c:v>
                </c:pt>
                <c:pt idx="1092">
                  <c:v>0.4734753517941499</c:v>
                </c:pt>
                <c:pt idx="1093">
                  <c:v>9.7142702912492496E-2</c:v>
                </c:pt>
                <c:pt idx="1094">
                  <c:v>0.60934644434314578</c:v>
                </c:pt>
                <c:pt idx="1095">
                  <c:v>6.218861423940325E-2</c:v>
                </c:pt>
                <c:pt idx="1096">
                  <c:v>0.54529863823063351</c:v>
                </c:pt>
                <c:pt idx="1097">
                  <c:v>0.21410431911499472</c:v>
                </c:pt>
                <c:pt idx="1098">
                  <c:v>5.4760829138331246E-2</c:v>
                </c:pt>
                <c:pt idx="1099">
                  <c:v>0.26026372722571978</c:v>
                </c:pt>
                <c:pt idx="1100">
                  <c:v>0.40134833852175689</c:v>
                </c:pt>
                <c:pt idx="1101">
                  <c:v>0.47693502781157804</c:v>
                </c:pt>
                <c:pt idx="1102">
                  <c:v>0.51408010158979778</c:v>
                </c:pt>
                <c:pt idx="1103">
                  <c:v>0.57282589318970167</c:v>
                </c:pt>
                <c:pt idx="1104">
                  <c:v>0.70045684603519476</c:v>
                </c:pt>
                <c:pt idx="1105">
                  <c:v>0.10184615227240101</c:v>
                </c:pt>
                <c:pt idx="1106">
                  <c:v>0.83287506728515837</c:v>
                </c:pt>
                <c:pt idx="1107">
                  <c:v>0.50860606688229382</c:v>
                </c:pt>
                <c:pt idx="1108">
                  <c:v>7.6138040487194303E-2</c:v>
                </c:pt>
                <c:pt idx="1109">
                  <c:v>0.41418690373757272</c:v>
                </c:pt>
                <c:pt idx="1110">
                  <c:v>1.9094353351647442E-2</c:v>
                </c:pt>
                <c:pt idx="1111">
                  <c:v>0.37462570969682929</c:v>
                </c:pt>
                <c:pt idx="1112">
                  <c:v>0.34898122490994865</c:v>
                </c:pt>
                <c:pt idx="1113">
                  <c:v>0.15314809553638042</c:v>
                </c:pt>
                <c:pt idx="1114">
                  <c:v>3.9330803763505173E-2</c:v>
                </c:pt>
                <c:pt idx="1115">
                  <c:v>9.0205457611318707E-3</c:v>
                </c:pt>
                <c:pt idx="1116">
                  <c:v>6.3744888342853301E-2</c:v>
                </c:pt>
                <c:pt idx="1117">
                  <c:v>0.20506888462978168</c:v>
                </c:pt>
                <c:pt idx="1118">
                  <c:v>0.43459623103512968</c:v>
                </c:pt>
                <c:pt idx="1119">
                  <c:v>0.24602953263274685</c:v>
                </c:pt>
                <c:pt idx="1120">
                  <c:v>0.83512377806573568</c:v>
                </c:pt>
                <c:pt idx="1121">
                  <c:v>0.669040503637234</c:v>
                </c:pt>
                <c:pt idx="1122">
                  <c:v>0.26823404312608545</c:v>
                </c:pt>
                <c:pt idx="1123">
                  <c:v>3.5727314786754505E-2</c:v>
                </c:pt>
                <c:pt idx="1124">
                  <c:v>0.24098116515915535</c:v>
                </c:pt>
                <c:pt idx="1125">
                  <c:v>0.65438295901844867</c:v>
                </c:pt>
                <c:pt idx="1126">
                  <c:v>0.65232514728199931</c:v>
                </c:pt>
                <c:pt idx="1127">
                  <c:v>0.24514326665666886</c:v>
                </c:pt>
                <c:pt idx="1128">
                  <c:v>3.5958019244844763E-2</c:v>
                </c:pt>
                <c:pt idx="1129">
                  <c:v>0.28199983555373365</c:v>
                </c:pt>
                <c:pt idx="1130">
                  <c:v>0.7109057490088162</c:v>
                </c:pt>
                <c:pt idx="1131">
                  <c:v>0.25299357377275555</c:v>
                </c:pt>
                <c:pt idx="1132">
                  <c:v>8.9442463100795067E-2</c:v>
                </c:pt>
                <c:pt idx="1133">
                  <c:v>0.68595429339529801</c:v>
                </c:pt>
                <c:pt idx="1134">
                  <c:v>0.58160506416402313</c:v>
                </c:pt>
                <c:pt idx="1135">
                  <c:v>0.40000213758389691</c:v>
                </c:pt>
                <c:pt idx="1136">
                  <c:v>0.74368981284555957</c:v>
                </c:pt>
                <c:pt idx="1137">
                  <c:v>1.5309568116890659E-2</c:v>
                </c:pt>
                <c:pt idx="1138">
                  <c:v>0.58244017254651226</c:v>
                </c:pt>
                <c:pt idx="1139">
                  <c:v>1.0467800375952265</c:v>
                </c:pt>
                <c:pt idx="1140">
                  <c:v>0.62514875514034429</c:v>
                </c:pt>
                <c:pt idx="1141">
                  <c:v>0.43628725495000253</c:v>
                </c:pt>
                <c:pt idx="1142">
                  <c:v>0.61033824106448265</c:v>
                </c:pt>
                <c:pt idx="1143">
                  <c:v>0.48838692324352451</c:v>
                </c:pt>
                <c:pt idx="1144">
                  <c:v>0.26433098843858716</c:v>
                </c:pt>
                <c:pt idx="1145">
                  <c:v>0.86519071201087172</c:v>
                </c:pt>
                <c:pt idx="1146">
                  <c:v>0.68920756182910736</c:v>
                </c:pt>
                <c:pt idx="1147">
                  <c:v>0.40236589229402853</c:v>
                </c:pt>
                <c:pt idx="1148">
                  <c:v>0.72210753838862729</c:v>
                </c:pt>
                <c:pt idx="1149">
                  <c:v>0.31950562551605799</c:v>
                </c:pt>
                <c:pt idx="1150">
                  <c:v>0.46896184930324125</c:v>
                </c:pt>
                <c:pt idx="1151">
                  <c:v>8.3558350672319648E-2</c:v>
                </c:pt>
                <c:pt idx="1152">
                  <c:v>0.47979122146944064</c:v>
                </c:pt>
                <c:pt idx="1153">
                  <c:v>0.77470968320108113</c:v>
                </c:pt>
                <c:pt idx="1154">
                  <c:v>0.15727582784529659</c:v>
                </c:pt>
                <c:pt idx="1155">
                  <c:v>0.28022342770736941</c:v>
                </c:pt>
                <c:pt idx="1156">
                  <c:v>0.40124683395924876</c:v>
                </c:pt>
                <c:pt idx="1157">
                  <c:v>0.1176353380267301</c:v>
                </c:pt>
                <c:pt idx="1158">
                  <c:v>0.15820335802595764</c:v>
                </c:pt>
                <c:pt idx="1159">
                  <c:v>0.22367335774242747</c:v>
                </c:pt>
                <c:pt idx="1160">
                  <c:v>7.3515444593112989E-2</c:v>
                </c:pt>
                <c:pt idx="1161">
                  <c:v>0.70229362165559905</c:v>
                </c:pt>
                <c:pt idx="1162">
                  <c:v>0.8956123790849233</c:v>
                </c:pt>
                <c:pt idx="1163">
                  <c:v>0.27398502843743699</c:v>
                </c:pt>
                <c:pt idx="1164">
                  <c:v>0.79492699778757014</c:v>
                </c:pt>
                <c:pt idx="1165">
                  <c:v>0.10857044210752065</c:v>
                </c:pt>
                <c:pt idx="1166">
                  <c:v>0.32661439588105168</c:v>
                </c:pt>
                <c:pt idx="1167">
                  <c:v>0.49604075863294383</c:v>
                </c:pt>
                <c:pt idx="1168">
                  <c:v>0.41655766686199058</c:v>
                </c:pt>
                <c:pt idx="1169">
                  <c:v>5.7254364596701635E-2</c:v>
                </c:pt>
                <c:pt idx="1170">
                  <c:v>0.41863383378540675</c:v>
                </c:pt>
                <c:pt idx="1171">
                  <c:v>0.50699155483425784</c:v>
                </c:pt>
                <c:pt idx="1172">
                  <c:v>0.27240584245691934</c:v>
                </c:pt>
                <c:pt idx="1173">
                  <c:v>0.25144436263985881</c:v>
                </c:pt>
                <c:pt idx="1174">
                  <c:v>8.7124648556709872E-2</c:v>
                </c:pt>
                <c:pt idx="1175">
                  <c:v>0.24354444529330976</c:v>
                </c:pt>
                <c:pt idx="1176">
                  <c:v>0.72995585324201784</c:v>
                </c:pt>
                <c:pt idx="1177">
                  <c:v>0.44402972232751381</c:v>
                </c:pt>
                <c:pt idx="1178">
                  <c:v>0.7315760417184265</c:v>
                </c:pt>
                <c:pt idx="1179">
                  <c:v>0.73284295432517865</c:v>
                </c:pt>
                <c:pt idx="1180">
                  <c:v>0.17351254585742026</c:v>
                </c:pt>
                <c:pt idx="1181">
                  <c:v>0.53812186782147364</c:v>
                </c:pt>
                <c:pt idx="1182">
                  <c:v>0.14394799006754511</c:v>
                </c:pt>
                <c:pt idx="1183">
                  <c:v>0.2318985394115316</c:v>
                </c:pt>
                <c:pt idx="1184">
                  <c:v>0.26158644906308837</c:v>
                </c:pt>
                <c:pt idx="1185">
                  <c:v>0.67671084888274891</c:v>
                </c:pt>
                <c:pt idx="1186">
                  <c:v>1.0605707181032358</c:v>
                </c:pt>
                <c:pt idx="1187">
                  <c:v>9.5633856113636284E-2</c:v>
                </c:pt>
                <c:pt idx="1188">
                  <c:v>0.22309502393272851</c:v>
                </c:pt>
                <c:pt idx="1189">
                  <c:v>3.2414504203188699E-2</c:v>
                </c:pt>
                <c:pt idx="1190">
                  <c:v>0.65132239617742016</c:v>
                </c:pt>
                <c:pt idx="1191">
                  <c:v>0.81102769092376548</c:v>
                </c:pt>
                <c:pt idx="1192">
                  <c:v>0.57116333290923649</c:v>
                </c:pt>
              </c:numCache>
            </c:numRef>
          </c:yVal>
        </c:ser>
        <c:ser>
          <c:idx val="1"/>
          <c:order val="1"/>
          <c:tx>
            <c:strRef>
              <c:f>'Error plots'!$I$2</c:f>
              <c:strCache>
                <c:ptCount val="1"/>
                <c:pt idx="0">
                  <c:v>Error Non-Interp [mm]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</c:marker>
          <c:xVal>
            <c:numRef>
              <c:f>'Error plots'!$H$3:$H$1195</c:f>
              <c:numCache>
                <c:formatCode>0.00</c:formatCode>
                <c:ptCount val="1193"/>
                <c:pt idx="0">
                  <c:v>153.30617536145544</c:v>
                </c:pt>
                <c:pt idx="1">
                  <c:v>153.41951064333759</c:v>
                </c:pt>
                <c:pt idx="2">
                  <c:v>153.53302878517849</c:v>
                </c:pt>
                <c:pt idx="3">
                  <c:v>153.64673021561629</c:v>
                </c:pt>
                <c:pt idx="4">
                  <c:v>153.76061536463385</c:v>
                </c:pt>
                <c:pt idx="5">
                  <c:v>153.87468466356373</c:v>
                </c:pt>
                <c:pt idx="6">
                  <c:v>153.98893854509365</c:v>
                </c:pt>
                <c:pt idx="7">
                  <c:v>154.10337744327177</c:v>
                </c:pt>
                <c:pt idx="8">
                  <c:v>154.21800179351212</c:v>
                </c:pt>
                <c:pt idx="9">
                  <c:v>154.33281203259986</c:v>
                </c:pt>
                <c:pt idx="10">
                  <c:v>154.44780859869667</c:v>
                </c:pt>
                <c:pt idx="11">
                  <c:v>154.56299193134626</c:v>
                </c:pt>
                <c:pt idx="12">
                  <c:v>154.67836247147986</c:v>
                </c:pt>
                <c:pt idx="13">
                  <c:v>154.79392066142151</c:v>
                </c:pt>
                <c:pt idx="14">
                  <c:v>154.90966694489373</c:v>
                </c:pt>
                <c:pt idx="15">
                  <c:v>155.02560176702295</c:v>
                </c:pt>
                <c:pt idx="16">
                  <c:v>155.14172557434514</c:v>
                </c:pt>
                <c:pt idx="17">
                  <c:v>155.25803881481133</c:v>
                </c:pt>
                <c:pt idx="18">
                  <c:v>155.37454193779325</c:v>
                </c:pt>
                <c:pt idx="19">
                  <c:v>155.4912353940889</c:v>
                </c:pt>
                <c:pt idx="20">
                  <c:v>155.60811963592838</c:v>
                </c:pt>
                <c:pt idx="21">
                  <c:v>155.72519511697925</c:v>
                </c:pt>
                <c:pt idx="22">
                  <c:v>155.84246229235268</c:v>
                </c:pt>
                <c:pt idx="23">
                  <c:v>155.95992161860877</c:v>
                </c:pt>
                <c:pt idx="24">
                  <c:v>156.07757355376265</c:v>
                </c:pt>
                <c:pt idx="25">
                  <c:v>156.19541855729003</c:v>
                </c:pt>
                <c:pt idx="26">
                  <c:v>156.31345709013317</c:v>
                </c:pt>
                <c:pt idx="27">
                  <c:v>156.43168961470676</c:v>
                </c:pt>
                <c:pt idx="28">
                  <c:v>156.55011659490359</c:v>
                </c:pt>
                <c:pt idx="29">
                  <c:v>156.6687384961007</c:v>
                </c:pt>
                <c:pt idx="30">
                  <c:v>156.78755578516518</c:v>
                </c:pt>
                <c:pt idx="31">
                  <c:v>156.9065689304602</c:v>
                </c:pt>
                <c:pt idx="32">
                  <c:v>157.02577840185089</c:v>
                </c:pt>
                <c:pt idx="33">
                  <c:v>157.14518467071051</c:v>
                </c:pt>
                <c:pt idx="34">
                  <c:v>157.26478820992648</c:v>
                </c:pt>
                <c:pt idx="35">
                  <c:v>157.38458949390633</c:v>
                </c:pt>
                <c:pt idx="36">
                  <c:v>157.50458899858393</c:v>
                </c:pt>
                <c:pt idx="37">
                  <c:v>157.62478720142556</c:v>
                </c:pt>
                <c:pt idx="38">
                  <c:v>157.74518458143621</c:v>
                </c:pt>
                <c:pt idx="39">
                  <c:v>157.86578161916563</c:v>
                </c:pt>
                <c:pt idx="40">
                  <c:v>157.98657879671453</c:v>
                </c:pt>
                <c:pt idx="41">
                  <c:v>158.10757659774103</c:v>
                </c:pt>
                <c:pt idx="42">
                  <c:v>158.22877550746682</c:v>
                </c:pt>
                <c:pt idx="43">
                  <c:v>158.35017601268348</c:v>
                </c:pt>
                <c:pt idx="44">
                  <c:v>158.47177860175887</c:v>
                </c:pt>
                <c:pt idx="45">
                  <c:v>158.59358376464345</c:v>
                </c:pt>
                <c:pt idx="46">
                  <c:v>158.7155919928768</c:v>
                </c:pt>
                <c:pt idx="47">
                  <c:v>158.83780377959386</c:v>
                </c:pt>
                <c:pt idx="48">
                  <c:v>158.96021961953181</c:v>
                </c:pt>
                <c:pt idx="49">
                  <c:v>159.082840009036</c:v>
                </c:pt>
                <c:pt idx="50">
                  <c:v>159.205665446067</c:v>
                </c:pt>
                <c:pt idx="51">
                  <c:v>159.32869643020689</c:v>
                </c:pt>
                <c:pt idx="52">
                  <c:v>159.45193346266598</c:v>
                </c:pt>
                <c:pt idx="53">
                  <c:v>159.57537704628933</c:v>
                </c:pt>
                <c:pt idx="54">
                  <c:v>159.69902768556355</c:v>
                </c:pt>
                <c:pt idx="55">
                  <c:v>159.82288588662351</c:v>
                </c:pt>
                <c:pt idx="56">
                  <c:v>159.94695215725886</c:v>
                </c:pt>
                <c:pt idx="57">
                  <c:v>160.07122700692099</c:v>
                </c:pt>
                <c:pt idx="58">
                  <c:v>160.19571094672986</c:v>
                </c:pt>
                <c:pt idx="59">
                  <c:v>160.32040448948058</c:v>
                </c:pt>
                <c:pt idx="60">
                  <c:v>160.44530814965066</c:v>
                </c:pt>
                <c:pt idx="61">
                  <c:v>160.57042244340653</c:v>
                </c:pt>
                <c:pt idx="62">
                  <c:v>160.69574788861064</c:v>
                </c:pt>
                <c:pt idx="63">
                  <c:v>160.82128500482855</c:v>
                </c:pt>
                <c:pt idx="64">
                  <c:v>160.94703431333573</c:v>
                </c:pt>
                <c:pt idx="65">
                  <c:v>161.07299633712466</c:v>
                </c:pt>
                <c:pt idx="66">
                  <c:v>161.19917160091191</c:v>
                </c:pt>
                <c:pt idx="67">
                  <c:v>161.32556063114535</c:v>
                </c:pt>
                <c:pt idx="68">
                  <c:v>161.45216395601105</c:v>
                </c:pt>
                <c:pt idx="69">
                  <c:v>161.57898210544076</c:v>
                </c:pt>
                <c:pt idx="70">
                  <c:v>161.70601561111877</c:v>
                </c:pt>
                <c:pt idx="71">
                  <c:v>161.83326500648957</c:v>
                </c:pt>
                <c:pt idx="72">
                  <c:v>161.96073082676475</c:v>
                </c:pt>
                <c:pt idx="73">
                  <c:v>162.08841360893055</c:v>
                </c:pt>
                <c:pt idx="74">
                  <c:v>162.21631389175519</c:v>
                </c:pt>
                <c:pt idx="75">
                  <c:v>162.34443221579616</c:v>
                </c:pt>
                <c:pt idx="76">
                  <c:v>162.47276912340774</c:v>
                </c:pt>
                <c:pt idx="77">
                  <c:v>162.60132515874849</c:v>
                </c:pt>
                <c:pt idx="78">
                  <c:v>162.73010086778868</c:v>
                </c:pt>
                <c:pt idx="79">
                  <c:v>162.85909679831781</c:v>
                </c:pt>
                <c:pt idx="80">
                  <c:v>162.98831349995228</c:v>
                </c:pt>
                <c:pt idx="81">
                  <c:v>163.1177515241431</c:v>
                </c:pt>
                <c:pt idx="82">
                  <c:v>163.24741142418318</c:v>
                </c:pt>
                <c:pt idx="83">
                  <c:v>163.37729375521548</c:v>
                </c:pt>
                <c:pt idx="84">
                  <c:v>163.50739907424031</c:v>
                </c:pt>
                <c:pt idx="85">
                  <c:v>163.63772794012354</c:v>
                </c:pt>
                <c:pt idx="86">
                  <c:v>163.76828091360409</c:v>
                </c:pt>
                <c:pt idx="87">
                  <c:v>163.89905855730177</c:v>
                </c:pt>
                <c:pt idx="88">
                  <c:v>164.03006143572546</c:v>
                </c:pt>
                <c:pt idx="89">
                  <c:v>164.16129011528074</c:v>
                </c:pt>
                <c:pt idx="90">
                  <c:v>164.29274516427807</c:v>
                </c:pt>
                <c:pt idx="91">
                  <c:v>164.42442715294067</c:v>
                </c:pt>
                <c:pt idx="92">
                  <c:v>164.55633665341247</c:v>
                </c:pt>
                <c:pt idx="93">
                  <c:v>164.68847423976652</c:v>
                </c:pt>
                <c:pt idx="94">
                  <c:v>164.82084048801292</c:v>
                </c:pt>
                <c:pt idx="95">
                  <c:v>164.95343597610696</c:v>
                </c:pt>
                <c:pt idx="96">
                  <c:v>165.0862612839573</c:v>
                </c:pt>
                <c:pt idx="97">
                  <c:v>165.21931699343455</c:v>
                </c:pt>
                <c:pt idx="98">
                  <c:v>165.35260368837911</c:v>
                </c:pt>
                <c:pt idx="99">
                  <c:v>165.48612195460981</c:v>
                </c:pt>
                <c:pt idx="100">
                  <c:v>165.61987237993225</c:v>
                </c:pt>
                <c:pt idx="101">
                  <c:v>165.75385555414709</c:v>
                </c:pt>
                <c:pt idx="102">
                  <c:v>165.88807206905875</c:v>
                </c:pt>
                <c:pt idx="103">
                  <c:v>166.02252251848373</c:v>
                </c:pt>
                <c:pt idx="104">
                  <c:v>166.15720749825914</c:v>
                </c:pt>
                <c:pt idx="105">
                  <c:v>166.29212760625154</c:v>
                </c:pt>
                <c:pt idx="106">
                  <c:v>166.42728344236525</c:v>
                </c:pt>
                <c:pt idx="107">
                  <c:v>166.56267560855139</c:v>
                </c:pt>
                <c:pt idx="108">
                  <c:v>166.69830470881624</c:v>
                </c:pt>
                <c:pt idx="109">
                  <c:v>166.83417134923039</c:v>
                </c:pt>
                <c:pt idx="110">
                  <c:v>166.97027613793728</c:v>
                </c:pt>
                <c:pt idx="111">
                  <c:v>167.10661968516217</c:v>
                </c:pt>
                <c:pt idx="112">
                  <c:v>167.24320260322108</c:v>
                </c:pt>
                <c:pt idx="113">
                  <c:v>167.38002550652965</c:v>
                </c:pt>
                <c:pt idx="114">
                  <c:v>167.51708901161223</c:v>
                </c:pt>
                <c:pt idx="115">
                  <c:v>167.65439373711092</c:v>
                </c:pt>
                <c:pt idx="116">
                  <c:v>167.79194030379477</c:v>
                </c:pt>
                <c:pt idx="117">
                  <c:v>167.92972933456849</c:v>
                </c:pt>
                <c:pt idx="118">
                  <c:v>168.06776145448234</c:v>
                </c:pt>
                <c:pt idx="119">
                  <c:v>168.20603729074068</c:v>
                </c:pt>
                <c:pt idx="120">
                  <c:v>168.34455747271176</c:v>
                </c:pt>
                <c:pt idx="121">
                  <c:v>168.48332263193672</c:v>
                </c:pt>
                <c:pt idx="122">
                  <c:v>168.62233340213913</c:v>
                </c:pt>
                <c:pt idx="123">
                  <c:v>168.76159041923452</c:v>
                </c:pt>
                <c:pt idx="124">
                  <c:v>168.90109432133963</c:v>
                </c:pt>
                <c:pt idx="125">
                  <c:v>169.040845748782</c:v>
                </c:pt>
                <c:pt idx="126">
                  <c:v>169.18084534410974</c:v>
                </c:pt>
                <c:pt idx="127">
                  <c:v>169.32109375210084</c:v>
                </c:pt>
                <c:pt idx="128">
                  <c:v>169.46159161977323</c:v>
                </c:pt>
                <c:pt idx="129">
                  <c:v>169.60233959639413</c:v>
                </c:pt>
                <c:pt idx="130">
                  <c:v>169.7433383334901</c:v>
                </c:pt>
                <c:pt idx="131">
                  <c:v>169.88458848485669</c:v>
                </c:pt>
                <c:pt idx="132">
                  <c:v>170.02609070656848</c:v>
                </c:pt>
                <c:pt idx="133">
                  <c:v>170.16784565698896</c:v>
                </c:pt>
                <c:pt idx="134">
                  <c:v>170.30985399678036</c:v>
                </c:pt>
                <c:pt idx="135">
                  <c:v>170.45211638891396</c:v>
                </c:pt>
                <c:pt idx="136">
                  <c:v>170.59463349868</c:v>
                </c:pt>
                <c:pt idx="137">
                  <c:v>170.73740599369788</c:v>
                </c:pt>
                <c:pt idx="138">
                  <c:v>170.88043454392633</c:v>
                </c:pt>
                <c:pt idx="139">
                  <c:v>171.02371982167369</c:v>
                </c:pt>
                <c:pt idx="140">
                  <c:v>171.16726250160821</c:v>
                </c:pt>
                <c:pt idx="141">
                  <c:v>171.31106326076832</c:v>
                </c:pt>
                <c:pt idx="142">
                  <c:v>171.4551227785733</c:v>
                </c:pt>
                <c:pt idx="143">
                  <c:v>171.59944173683337</c:v>
                </c:pt>
                <c:pt idx="144">
                  <c:v>171.74402081976061</c:v>
                </c:pt>
                <c:pt idx="145">
                  <c:v>171.88886071397923</c:v>
                </c:pt>
                <c:pt idx="146">
                  <c:v>172.0339621085364</c:v>
                </c:pt>
                <c:pt idx="147">
                  <c:v>172.17932569491273</c:v>
                </c:pt>
                <c:pt idx="148">
                  <c:v>172.32495216703327</c:v>
                </c:pt>
                <c:pt idx="149">
                  <c:v>172.47084222127825</c:v>
                </c:pt>
                <c:pt idx="150">
                  <c:v>172.61699655649375</c:v>
                </c:pt>
                <c:pt idx="151">
                  <c:v>172.76341587400287</c:v>
                </c:pt>
                <c:pt idx="152">
                  <c:v>172.91010087761654</c:v>
                </c:pt>
                <c:pt idx="153">
                  <c:v>173.05705227364467</c:v>
                </c:pt>
                <c:pt idx="154">
                  <c:v>173.20427077090724</c:v>
                </c:pt>
                <c:pt idx="155">
                  <c:v>173.35175708074524</c:v>
                </c:pt>
                <c:pt idx="156">
                  <c:v>173.49951191703227</c:v>
                </c:pt>
                <c:pt idx="157">
                  <c:v>173.64753599618544</c:v>
                </c:pt>
                <c:pt idx="158">
                  <c:v>173.79583003717696</c:v>
                </c:pt>
                <c:pt idx="159">
                  <c:v>173.94439476154542</c:v>
                </c:pt>
                <c:pt idx="160">
                  <c:v>174.0932308934072</c:v>
                </c:pt>
                <c:pt idx="161">
                  <c:v>174.24233915946823</c:v>
                </c:pt>
                <c:pt idx="162">
                  <c:v>174.39172028903519</c:v>
                </c:pt>
                <c:pt idx="163">
                  <c:v>174.54137501402758</c:v>
                </c:pt>
                <c:pt idx="164">
                  <c:v>174.69130406898896</c:v>
                </c:pt>
                <c:pt idx="165">
                  <c:v>174.84150819109917</c:v>
                </c:pt>
                <c:pt idx="166">
                  <c:v>174.99198812018588</c:v>
                </c:pt>
                <c:pt idx="167">
                  <c:v>175.14274459873656</c:v>
                </c:pt>
                <c:pt idx="168">
                  <c:v>175.29377837191041</c:v>
                </c:pt>
                <c:pt idx="169">
                  <c:v>175.44509018755042</c:v>
                </c:pt>
                <c:pt idx="170">
                  <c:v>175.59668079619553</c:v>
                </c:pt>
                <c:pt idx="171">
                  <c:v>175.74855095109262</c:v>
                </c:pt>
                <c:pt idx="172">
                  <c:v>175.90070140820887</c:v>
                </c:pt>
                <c:pt idx="173">
                  <c:v>176.05313292624393</c:v>
                </c:pt>
                <c:pt idx="174">
                  <c:v>176.20584626664237</c:v>
                </c:pt>
                <c:pt idx="175">
                  <c:v>176.35884219360614</c:v>
                </c:pt>
                <c:pt idx="176">
                  <c:v>176.51212147410683</c:v>
                </c:pt>
                <c:pt idx="177">
                  <c:v>176.66568487789851</c:v>
                </c:pt>
                <c:pt idx="178">
                  <c:v>176.81953317753016</c:v>
                </c:pt>
                <c:pt idx="179">
                  <c:v>176.9736671483584</c:v>
                </c:pt>
                <c:pt idx="180">
                  <c:v>177.12808756856043</c:v>
                </c:pt>
                <c:pt idx="181">
                  <c:v>177.28279521914644</c:v>
                </c:pt>
                <c:pt idx="182">
                  <c:v>177.43779088397301</c:v>
                </c:pt>
                <c:pt idx="183">
                  <c:v>177.59307534975576</c:v>
                </c:pt>
                <c:pt idx="184">
                  <c:v>177.74864940608256</c:v>
                </c:pt>
                <c:pt idx="185">
                  <c:v>177.90451384542641</c:v>
                </c:pt>
                <c:pt idx="186">
                  <c:v>178.06066946315894</c:v>
                </c:pt>
                <c:pt idx="187">
                  <c:v>178.21711705756343</c:v>
                </c:pt>
                <c:pt idx="188">
                  <c:v>178.3738574298483</c:v>
                </c:pt>
                <c:pt idx="189">
                  <c:v>178.53089138416036</c:v>
                </c:pt>
                <c:pt idx="190">
                  <c:v>178.68821972759841</c:v>
                </c:pt>
                <c:pt idx="191">
                  <c:v>178.84584327022677</c:v>
                </c:pt>
                <c:pt idx="192">
                  <c:v>179.00376282508881</c:v>
                </c:pt>
                <c:pt idx="193">
                  <c:v>179.16197920822097</c:v>
                </c:pt>
                <c:pt idx="194">
                  <c:v>179.32049323866596</c:v>
                </c:pt>
                <c:pt idx="195">
                  <c:v>179.4793057384872</c:v>
                </c:pt>
                <c:pt idx="196">
                  <c:v>179.63841753278243</c:v>
                </c:pt>
                <c:pt idx="197">
                  <c:v>179.79782944969787</c:v>
                </c:pt>
                <c:pt idx="198">
                  <c:v>179.95754232044206</c:v>
                </c:pt>
                <c:pt idx="199">
                  <c:v>180.11755697930045</c:v>
                </c:pt>
                <c:pt idx="200">
                  <c:v>180.27787426364924</c:v>
                </c:pt>
                <c:pt idx="201">
                  <c:v>180.43849501396986</c:v>
                </c:pt>
                <c:pt idx="202">
                  <c:v>180.5994200738634</c:v>
                </c:pt>
                <c:pt idx="203">
                  <c:v>180.76065029006506</c:v>
                </c:pt>
                <c:pt idx="204">
                  <c:v>180.92218651245867</c:v>
                </c:pt>
                <c:pt idx="205">
                  <c:v>181.08402959409153</c:v>
                </c:pt>
                <c:pt idx="206">
                  <c:v>181.24618039118877</c:v>
                </c:pt>
                <c:pt idx="207">
                  <c:v>181.40863976316857</c:v>
                </c:pt>
                <c:pt idx="208">
                  <c:v>181.57140857265671</c:v>
                </c:pt>
                <c:pt idx="209">
                  <c:v>181.73448768550182</c:v>
                </c:pt>
                <c:pt idx="210">
                  <c:v>181.89787797079023</c:v>
                </c:pt>
                <c:pt idx="211">
                  <c:v>182.06158030086118</c:v>
                </c:pt>
                <c:pt idx="212">
                  <c:v>182.22559555132213</c:v>
                </c:pt>
                <c:pt idx="213">
                  <c:v>182.389924601064</c:v>
                </c:pt>
                <c:pt idx="214">
                  <c:v>182.55456833227655</c:v>
                </c:pt>
                <c:pt idx="215">
                  <c:v>182.71952763046386</c:v>
                </c:pt>
                <c:pt idx="216">
                  <c:v>182.88480338445999</c:v>
                </c:pt>
                <c:pt idx="217">
                  <c:v>183.0503964864447</c:v>
                </c:pt>
                <c:pt idx="218">
                  <c:v>183.21630783195889</c:v>
                </c:pt>
                <c:pt idx="219">
                  <c:v>183.3825383199208</c:v>
                </c:pt>
                <c:pt idx="220">
                  <c:v>183.54908885264163</c:v>
                </c:pt>
                <c:pt idx="221">
                  <c:v>183.71596033584197</c:v>
                </c:pt>
                <c:pt idx="222">
                  <c:v>183.88315367866736</c:v>
                </c:pt>
                <c:pt idx="223">
                  <c:v>184.05066979370497</c:v>
                </c:pt>
                <c:pt idx="224">
                  <c:v>184.21850959699975</c:v>
                </c:pt>
                <c:pt idx="225">
                  <c:v>184.38667400807057</c:v>
                </c:pt>
                <c:pt idx="226">
                  <c:v>184.55516394992713</c:v>
                </c:pt>
                <c:pt idx="227">
                  <c:v>184.72398034908619</c:v>
                </c:pt>
                <c:pt idx="228">
                  <c:v>184.89312413558847</c:v>
                </c:pt>
                <c:pt idx="229">
                  <c:v>185.06259624301512</c:v>
                </c:pt>
                <c:pt idx="230">
                  <c:v>185.23239760850498</c:v>
                </c:pt>
                <c:pt idx="231">
                  <c:v>185.40252917277124</c:v>
                </c:pt>
                <c:pt idx="232">
                  <c:v>185.57299188011848</c:v>
                </c:pt>
                <c:pt idx="233">
                  <c:v>185.74378667846003</c:v>
                </c:pt>
                <c:pt idx="234">
                  <c:v>185.91491451933516</c:v>
                </c:pt>
                <c:pt idx="235">
                  <c:v>186.08637635792621</c:v>
                </c:pt>
                <c:pt idx="236">
                  <c:v>186.25817315307637</c:v>
                </c:pt>
                <c:pt idx="237">
                  <c:v>186.43030586730688</c:v>
                </c:pt>
                <c:pt idx="238">
                  <c:v>186.60277546683511</c:v>
                </c:pt>
                <c:pt idx="239">
                  <c:v>186.77558292159176</c:v>
                </c:pt>
                <c:pt idx="240">
                  <c:v>186.94872920523932</c:v>
                </c:pt>
                <c:pt idx="241">
                  <c:v>187.12221529518953</c:v>
                </c:pt>
                <c:pt idx="242">
                  <c:v>187.29604217262161</c:v>
                </c:pt>
                <c:pt idx="243">
                  <c:v>187.47021082250063</c:v>
                </c:pt>
                <c:pt idx="244">
                  <c:v>187.64472223359542</c:v>
                </c:pt>
                <c:pt idx="245">
                  <c:v>187.81957739849724</c:v>
                </c:pt>
                <c:pt idx="246">
                  <c:v>187.99477731363811</c:v>
                </c:pt>
                <c:pt idx="247">
                  <c:v>188.17032297930945</c:v>
                </c:pt>
                <c:pt idx="248">
                  <c:v>188.34621539968074</c:v>
                </c:pt>
                <c:pt idx="249">
                  <c:v>188.5224555828184</c:v>
                </c:pt>
                <c:pt idx="250">
                  <c:v>188.69904454070453</c:v>
                </c:pt>
                <c:pt idx="251">
                  <c:v>188.87598328925625</c:v>
                </c:pt>
                <c:pt idx="252">
                  <c:v>189.05327284834465</c:v>
                </c:pt>
                <c:pt idx="253">
                  <c:v>189.23091424181382</c:v>
                </c:pt>
                <c:pt idx="254">
                  <c:v>189.4089084975007</c:v>
                </c:pt>
                <c:pt idx="255">
                  <c:v>189.58725664725415</c:v>
                </c:pt>
                <c:pt idx="256">
                  <c:v>189.76595972695472</c:v>
                </c:pt>
                <c:pt idx="257">
                  <c:v>189.94501877653437</c:v>
                </c:pt>
                <c:pt idx="258">
                  <c:v>190.12443483999604</c:v>
                </c:pt>
                <c:pt idx="259">
                  <c:v>190.3042089654341</c:v>
                </c:pt>
                <c:pt idx="260">
                  <c:v>190.48434220505382</c:v>
                </c:pt>
                <c:pt idx="261">
                  <c:v>190.66483561519203</c:v>
                </c:pt>
                <c:pt idx="262">
                  <c:v>190.84569025633695</c:v>
                </c:pt>
                <c:pt idx="263">
                  <c:v>191.02690719314899</c:v>
                </c:pt>
                <c:pt idx="264">
                  <c:v>191.20848749448123</c:v>
                </c:pt>
                <c:pt idx="265">
                  <c:v>191.39043223339974</c:v>
                </c:pt>
                <c:pt idx="266">
                  <c:v>191.57274248720483</c:v>
                </c:pt>
                <c:pt idx="267">
                  <c:v>191.75541933745151</c:v>
                </c:pt>
                <c:pt idx="268">
                  <c:v>191.93846386997092</c:v>
                </c:pt>
                <c:pt idx="269">
                  <c:v>192.1218771748911</c:v>
                </c:pt>
                <c:pt idx="270">
                  <c:v>192.30566034665841</c:v>
                </c:pt>
                <c:pt idx="271">
                  <c:v>192.4898144840592</c:v>
                </c:pt>
                <c:pt idx="272">
                  <c:v>192.67434069024077</c:v>
                </c:pt>
                <c:pt idx="273">
                  <c:v>192.8592400727336</c:v>
                </c:pt>
                <c:pt idx="274">
                  <c:v>193.04451374347275</c:v>
                </c:pt>
                <c:pt idx="275">
                  <c:v>193.23016281881991</c:v>
                </c:pt>
                <c:pt idx="276">
                  <c:v>193.41618841958547</c:v>
                </c:pt>
                <c:pt idx="277">
                  <c:v>193.6025916710505</c:v>
                </c:pt>
                <c:pt idx="278">
                  <c:v>193.78937370298959</c:v>
                </c:pt>
                <c:pt idx="279">
                  <c:v>193.97653564969247</c:v>
                </c:pt>
                <c:pt idx="280">
                  <c:v>194.1640786499874</c:v>
                </c:pt>
                <c:pt idx="281">
                  <c:v>194.35200384726326</c:v>
                </c:pt>
                <c:pt idx="282">
                  <c:v>194.54031238949298</c:v>
                </c:pt>
                <c:pt idx="283">
                  <c:v>194.72900542925584</c:v>
                </c:pt>
                <c:pt idx="284">
                  <c:v>194.91808412376116</c:v>
                </c:pt>
                <c:pt idx="285">
                  <c:v>195.10754963487145</c:v>
                </c:pt>
                <c:pt idx="286">
                  <c:v>195.2974031291256</c:v>
                </c:pt>
                <c:pt idx="287">
                  <c:v>195.48764577776257</c:v>
                </c:pt>
                <c:pt idx="288">
                  <c:v>195.67827875674513</c:v>
                </c:pt>
                <c:pt idx="289">
                  <c:v>195.86930324678369</c:v>
                </c:pt>
                <c:pt idx="290">
                  <c:v>196.06072043336007</c:v>
                </c:pt>
                <c:pt idx="291">
                  <c:v>196.25253150675198</c:v>
                </c:pt>
                <c:pt idx="292">
                  <c:v>196.44473766205684</c:v>
                </c:pt>
                <c:pt idx="293">
                  <c:v>196.6373400992166</c:v>
                </c:pt>
                <c:pt idx="294">
                  <c:v>196.83034002304223</c:v>
                </c:pt>
                <c:pt idx="295">
                  <c:v>197.02373864323812</c:v>
                </c:pt>
                <c:pt idx="296">
                  <c:v>197.21753717442741</c:v>
                </c:pt>
                <c:pt idx="297">
                  <c:v>197.41173683617666</c:v>
                </c:pt>
                <c:pt idx="298">
                  <c:v>197.60633885302107</c:v>
                </c:pt>
                <c:pt idx="299">
                  <c:v>197.80134445449005</c:v>
                </c:pt>
                <c:pt idx="300">
                  <c:v>197.99675487513241</c:v>
                </c:pt>
                <c:pt idx="301">
                  <c:v>198.19257135454214</c:v>
                </c:pt>
                <c:pt idx="302">
                  <c:v>198.38879513738414</c:v>
                </c:pt>
                <c:pt idx="303">
                  <c:v>198.58542747342028</c:v>
                </c:pt>
                <c:pt idx="304">
                  <c:v>198.78246961753527</c:v>
                </c:pt>
                <c:pt idx="305">
                  <c:v>198.97992282976324</c:v>
                </c:pt>
                <c:pt idx="306">
                  <c:v>199.17778837531412</c:v>
                </c:pt>
                <c:pt idx="307">
                  <c:v>199.37606752459985</c:v>
                </c:pt>
                <c:pt idx="308">
                  <c:v>199.57476155326171</c:v>
                </c:pt>
                <c:pt idx="309">
                  <c:v>199.77387174219675</c:v>
                </c:pt>
                <c:pt idx="310">
                  <c:v>199.97339937758537</c:v>
                </c:pt>
                <c:pt idx="311">
                  <c:v>200.173345750918</c:v>
                </c:pt>
                <c:pt idx="312">
                  <c:v>200.37371215902311</c:v>
                </c:pt>
                <c:pt idx="313">
                  <c:v>200.57449990409435</c:v>
                </c:pt>
                <c:pt idx="314">
                  <c:v>200.77571029371862</c:v>
                </c:pt>
                <c:pt idx="315">
                  <c:v>200.97734464090399</c:v>
                </c:pt>
                <c:pt idx="316">
                  <c:v>201.17940426410743</c:v>
                </c:pt>
                <c:pt idx="317">
                  <c:v>201.38189048726375</c:v>
                </c:pt>
                <c:pt idx="318">
                  <c:v>201.58480463981354</c:v>
                </c:pt>
                <c:pt idx="319">
                  <c:v>201.78814805673198</c:v>
                </c:pt>
                <c:pt idx="320">
                  <c:v>201.99192207855782</c:v>
                </c:pt>
                <c:pt idx="321">
                  <c:v>202.19612805142208</c:v>
                </c:pt>
                <c:pt idx="322">
                  <c:v>202.40076732707763</c:v>
                </c:pt>
                <c:pt idx="323">
                  <c:v>202.60584126292818</c:v>
                </c:pt>
                <c:pt idx="324">
                  <c:v>202.81135122205797</c:v>
                </c:pt>
                <c:pt idx="325">
                  <c:v>203.01729857326177</c:v>
                </c:pt>
                <c:pt idx="326">
                  <c:v>203.22368469107423</c:v>
                </c:pt>
                <c:pt idx="327">
                  <c:v>203.43051095580066</c:v>
                </c:pt>
                <c:pt idx="328">
                  <c:v>203.6377787535468</c:v>
                </c:pt>
                <c:pt idx="329">
                  <c:v>203.8454894762497</c:v>
                </c:pt>
                <c:pt idx="330">
                  <c:v>204.05364452170815</c:v>
                </c:pt>
                <c:pt idx="331">
                  <c:v>204.2622452936136</c:v>
                </c:pt>
                <c:pt idx="332">
                  <c:v>204.47129320158152</c:v>
                </c:pt>
                <c:pt idx="333">
                  <c:v>204.68078966118222</c:v>
                </c:pt>
                <c:pt idx="334">
                  <c:v>204.89073609397263</c:v>
                </c:pt>
                <c:pt idx="335">
                  <c:v>205.10113392752797</c:v>
                </c:pt>
                <c:pt idx="336">
                  <c:v>205.31198459547358</c:v>
                </c:pt>
                <c:pt idx="337">
                  <c:v>205.52328953751686</c:v>
                </c:pt>
                <c:pt idx="338">
                  <c:v>205.73505019947973</c:v>
                </c:pt>
                <c:pt idx="339">
                  <c:v>205.94726803333108</c:v>
                </c:pt>
                <c:pt idx="340">
                  <c:v>206.15994449721933</c:v>
                </c:pt>
                <c:pt idx="341">
                  <c:v>206.37308105550576</c:v>
                </c:pt>
                <c:pt idx="342">
                  <c:v>206.58667917879703</c:v>
                </c:pt>
                <c:pt idx="343">
                  <c:v>206.80074034397884</c:v>
                </c:pt>
                <c:pt idx="344">
                  <c:v>207.01526603424952</c:v>
                </c:pt>
                <c:pt idx="345">
                  <c:v>207.23025773915356</c:v>
                </c:pt>
                <c:pt idx="346">
                  <c:v>207.44571695461596</c:v>
                </c:pt>
                <c:pt idx="347">
                  <c:v>207.66164518297589</c:v>
                </c:pt>
                <c:pt idx="348">
                  <c:v>207.87804393302153</c:v>
                </c:pt>
                <c:pt idx="349">
                  <c:v>208.0949147200246</c:v>
                </c:pt>
                <c:pt idx="350">
                  <c:v>208.31225906577524</c:v>
                </c:pt>
                <c:pt idx="351">
                  <c:v>208.53007849861677</c:v>
                </c:pt>
                <c:pt idx="352">
                  <c:v>208.74837455348145</c:v>
                </c:pt>
                <c:pt idx="353">
                  <c:v>208.96714877192588</c:v>
                </c:pt>
                <c:pt idx="354">
                  <c:v>209.18640270216673</c:v>
                </c:pt>
                <c:pt idx="355">
                  <c:v>209.40613789911652</c:v>
                </c:pt>
                <c:pt idx="356">
                  <c:v>209.62635592442021</c:v>
                </c:pt>
                <c:pt idx="357">
                  <c:v>209.84705834649156</c:v>
                </c:pt>
                <c:pt idx="358">
                  <c:v>210.0682467405498</c:v>
                </c:pt>
                <c:pt idx="359">
                  <c:v>210.28992268865642</c:v>
                </c:pt>
                <c:pt idx="360">
                  <c:v>210.51208777975276</c:v>
                </c:pt>
                <c:pt idx="361">
                  <c:v>210.73474360969689</c:v>
                </c:pt>
                <c:pt idx="362">
                  <c:v>210.9578917813019</c:v>
                </c:pt>
                <c:pt idx="363">
                  <c:v>211.18153390437331</c:v>
                </c:pt>
                <c:pt idx="364">
                  <c:v>211.40567159574746</c:v>
                </c:pt>
                <c:pt idx="365">
                  <c:v>211.6303064793299</c:v>
                </c:pt>
                <c:pt idx="366">
                  <c:v>211.85544018613416</c:v>
                </c:pt>
                <c:pt idx="367">
                  <c:v>212.08107435432061</c:v>
                </c:pt>
                <c:pt idx="368">
                  <c:v>212.30721062923527</c:v>
                </c:pt>
                <c:pt idx="369">
                  <c:v>212.53385066345007</c:v>
                </c:pt>
                <c:pt idx="370">
                  <c:v>212.76099611680175</c:v>
                </c:pt>
                <c:pt idx="371">
                  <c:v>212.9886486564323</c:v>
                </c:pt>
                <c:pt idx="372">
                  <c:v>213.21680995682905</c:v>
                </c:pt>
                <c:pt idx="373">
                  <c:v>213.44548169986487</c:v>
                </c:pt>
                <c:pt idx="374">
                  <c:v>213.67466557483962</c:v>
                </c:pt>
                <c:pt idx="375">
                  <c:v>213.90436327852035</c:v>
                </c:pt>
                <c:pt idx="376">
                  <c:v>214.13457651518351</c:v>
                </c:pt>
                <c:pt idx="377">
                  <c:v>214.36530699665545</c:v>
                </c:pt>
                <c:pt idx="378">
                  <c:v>214.59655644235539</c:v>
                </c:pt>
                <c:pt idx="379">
                  <c:v>214.8283265793367</c:v>
                </c:pt>
                <c:pt idx="380">
                  <c:v>215.06061914232967</c:v>
                </c:pt>
                <c:pt idx="381">
                  <c:v>215.29343587378435</c:v>
                </c:pt>
                <c:pt idx="382">
                  <c:v>215.52677852391307</c:v>
                </c:pt>
                <c:pt idx="383">
                  <c:v>215.76064885073436</c:v>
                </c:pt>
                <c:pt idx="384">
                  <c:v>215.99504862011577</c:v>
                </c:pt>
                <c:pt idx="385">
                  <c:v>216.22997960581833</c:v>
                </c:pt>
                <c:pt idx="386">
                  <c:v>216.4654435895404</c:v>
                </c:pt>
                <c:pt idx="387">
                  <c:v>216.70144236096206</c:v>
                </c:pt>
                <c:pt idx="388">
                  <c:v>216.93797771779015</c:v>
                </c:pt>
                <c:pt idx="389">
                  <c:v>217.17505146580302</c:v>
                </c:pt>
                <c:pt idx="390">
                  <c:v>217.41266541889601</c:v>
                </c:pt>
                <c:pt idx="391">
                  <c:v>217.65082139912701</c:v>
                </c:pt>
                <c:pt idx="392">
                  <c:v>217.88952123676248</c:v>
                </c:pt>
                <c:pt idx="393">
                  <c:v>218.12876677032384</c:v>
                </c:pt>
                <c:pt idx="394">
                  <c:v>218.36855984663384</c:v>
                </c:pt>
                <c:pt idx="395">
                  <c:v>218.60890232086359</c:v>
                </c:pt>
                <c:pt idx="396">
                  <c:v>218.84979605657978</c:v>
                </c:pt>
                <c:pt idx="397">
                  <c:v>219.09124292579205</c:v>
                </c:pt>
                <c:pt idx="398">
                  <c:v>219.33324480900109</c:v>
                </c:pt>
                <c:pt idx="399">
                  <c:v>219.57580359524675</c:v>
                </c:pt>
                <c:pt idx="400">
                  <c:v>219.8189211821566</c:v>
                </c:pt>
                <c:pt idx="401">
                  <c:v>220.06259947599446</c:v>
                </c:pt>
                <c:pt idx="402">
                  <c:v>220.30684039171007</c:v>
                </c:pt>
                <c:pt idx="403">
                  <c:v>220.55164585298832</c:v>
                </c:pt>
                <c:pt idx="404">
                  <c:v>220.79701779229907</c:v>
                </c:pt>
                <c:pt idx="405">
                  <c:v>221.04295815094756</c:v>
                </c:pt>
                <c:pt idx="406">
                  <c:v>221.28946887912494</c:v>
                </c:pt>
                <c:pt idx="407">
                  <c:v>221.53655193595864</c:v>
                </c:pt>
                <c:pt idx="408">
                  <c:v>221.78420928956453</c:v>
                </c:pt>
                <c:pt idx="409">
                  <c:v>222.03244291709774</c:v>
                </c:pt>
                <c:pt idx="410">
                  <c:v>222.28125480480495</c:v>
                </c:pt>
                <c:pt idx="411">
                  <c:v>222.53064694807665</c:v>
                </c:pt>
                <c:pt idx="412">
                  <c:v>222.78062135149966</c:v>
                </c:pt>
                <c:pt idx="413">
                  <c:v>223.03118002891063</c:v>
                </c:pt>
                <c:pt idx="414">
                  <c:v>223.28232500344888</c:v>
                </c:pt>
                <c:pt idx="415">
                  <c:v>223.53405830761034</c:v>
                </c:pt>
                <c:pt idx="416">
                  <c:v>223.78638198330199</c:v>
                </c:pt>
                <c:pt idx="417">
                  <c:v>224.03929808189613</c:v>
                </c:pt>
                <c:pt idx="418">
                  <c:v>224.29280866428508</c:v>
                </c:pt>
                <c:pt idx="419">
                  <c:v>224.54691580093703</c:v>
                </c:pt>
                <c:pt idx="420">
                  <c:v>224.8016215719511</c:v>
                </c:pt>
                <c:pt idx="421">
                  <c:v>225.05692806711389</c:v>
                </c:pt>
                <c:pt idx="422">
                  <c:v>225.31283738595565</c:v>
                </c:pt>
                <c:pt idx="423">
                  <c:v>225.5693516378073</c:v>
                </c:pt>
                <c:pt idx="424">
                  <c:v>225.82647294185725</c:v>
                </c:pt>
                <c:pt idx="425">
                  <c:v>226.08420342720981</c:v>
                </c:pt>
                <c:pt idx="426">
                  <c:v>226.34254523294254</c:v>
                </c:pt>
                <c:pt idx="427">
                  <c:v>226.60150050816512</c:v>
                </c:pt>
                <c:pt idx="428">
                  <c:v>226.86107141207793</c:v>
                </c:pt>
                <c:pt idx="429">
                  <c:v>227.12126011403171</c:v>
                </c:pt>
                <c:pt idx="430">
                  <c:v>227.38206879358682</c:v>
                </c:pt>
                <c:pt idx="431">
                  <c:v>227.64349964057385</c:v>
                </c:pt>
                <c:pt idx="432">
                  <c:v>227.90555485515358</c:v>
                </c:pt>
                <c:pt idx="433">
                  <c:v>228.1682366478787</c:v>
                </c:pt>
                <c:pt idx="434">
                  <c:v>228.43154723975448</c:v>
                </c:pt>
                <c:pt idx="435">
                  <c:v>228.69548886230132</c:v>
                </c:pt>
                <c:pt idx="436">
                  <c:v>228.96006375761633</c:v>
                </c:pt>
                <c:pt idx="437">
                  <c:v>229.22527417843656</c:v>
                </c:pt>
                <c:pt idx="438">
                  <c:v>229.49112238820226</c:v>
                </c:pt>
                <c:pt idx="439">
                  <c:v>229.75761066112003</c:v>
                </c:pt>
                <c:pt idx="440">
                  <c:v>230.02474128222727</c:v>
                </c:pt>
                <c:pt idx="441">
                  <c:v>230.29251654745667</c:v>
                </c:pt>
                <c:pt idx="442">
                  <c:v>230.56093876370113</c:v>
                </c:pt>
                <c:pt idx="443">
                  <c:v>230.83001024887926</c:v>
                </c:pt>
                <c:pt idx="444">
                  <c:v>231.09973333200153</c:v>
                </c:pt>
                <c:pt idx="445">
                  <c:v>231.37011035323616</c:v>
                </c:pt>
                <c:pt idx="446">
                  <c:v>231.64114366397672</c:v>
                </c:pt>
                <c:pt idx="447">
                  <c:v>231.91283562690884</c:v>
                </c:pt>
                <c:pt idx="448">
                  <c:v>232.18518861607868</c:v>
                </c:pt>
                <c:pt idx="449">
                  <c:v>232.45820501696065</c:v>
                </c:pt>
                <c:pt idx="450">
                  <c:v>232.73188722652682</c:v>
                </c:pt>
                <c:pt idx="451">
                  <c:v>233.00623765331599</c:v>
                </c:pt>
                <c:pt idx="452">
                  <c:v>233.28125871750362</c:v>
                </c:pt>
                <c:pt idx="453">
                  <c:v>233.55695285097187</c:v>
                </c:pt>
                <c:pt idx="454">
                  <c:v>233.83332249738112</c:v>
                </c:pt>
                <c:pt idx="455">
                  <c:v>234.11037011224067</c:v>
                </c:pt>
                <c:pt idx="456">
                  <c:v>234.38809816298118</c:v>
                </c:pt>
                <c:pt idx="457">
                  <c:v>234.66650912902668</c:v>
                </c:pt>
                <c:pt idx="458">
                  <c:v>234.94560550186768</c:v>
                </c:pt>
                <c:pt idx="459">
                  <c:v>235.22538978513478</c:v>
                </c:pt>
                <c:pt idx="460">
                  <c:v>235.50586449467258</c:v>
                </c:pt>
                <c:pt idx="461">
                  <c:v>235.78703215861418</c:v>
                </c:pt>
                <c:pt idx="462">
                  <c:v>236.06889531745642</c:v>
                </c:pt>
                <c:pt idx="463">
                  <c:v>236.35145652413544</c:v>
                </c:pt>
                <c:pt idx="464">
                  <c:v>236.63471834410294</c:v>
                </c:pt>
                <c:pt idx="465">
                  <c:v>236.91868335540323</c:v>
                </c:pt>
                <c:pt idx="466">
                  <c:v>237.20335414874981</c:v>
                </c:pt>
                <c:pt idx="467">
                  <c:v>237.48873332760425</c:v>
                </c:pt>
                <c:pt idx="468">
                  <c:v>237.77482350825417</c:v>
                </c:pt>
                <c:pt idx="469">
                  <c:v>238.06162731989221</c:v>
                </c:pt>
                <c:pt idx="470">
                  <c:v>238.34914740469594</c:v>
                </c:pt>
                <c:pt idx="471">
                  <c:v>238.63738641790809</c:v>
                </c:pt>
                <c:pt idx="472">
                  <c:v>238.92634702791722</c:v>
                </c:pt>
                <c:pt idx="473">
                  <c:v>239.21603191633946</c:v>
                </c:pt>
                <c:pt idx="474">
                  <c:v>239.50644377810031</c:v>
                </c:pt>
                <c:pt idx="475">
                  <c:v>239.79758532151735</c:v>
                </c:pt>
                <c:pt idx="476">
                  <c:v>240.08945926838365</c:v>
                </c:pt>
                <c:pt idx="477">
                  <c:v>240.38206835405163</c:v>
                </c:pt>
                <c:pt idx="478">
                  <c:v>240.67541532751738</c:v>
                </c:pt>
                <c:pt idx="479">
                  <c:v>240.96950295150617</c:v>
                </c:pt>
                <c:pt idx="480">
                  <c:v>241.26433400255803</c:v>
                </c:pt>
                <c:pt idx="481">
                  <c:v>241.55991127111434</c:v>
                </c:pt>
                <c:pt idx="482">
                  <c:v>241.85623756160479</c:v>
                </c:pt>
                <c:pt idx="483">
                  <c:v>242.15331569253513</c:v>
                </c:pt>
                <c:pt idx="484">
                  <c:v>242.45114849657574</c:v>
                </c:pt>
                <c:pt idx="485">
                  <c:v>242.74973882065072</c:v>
                </c:pt>
                <c:pt idx="486">
                  <c:v>243.04908952602747</c:v>
                </c:pt>
                <c:pt idx="487">
                  <c:v>243.34920348840708</c:v>
                </c:pt>
                <c:pt idx="488">
                  <c:v>243.65008359801581</c:v>
                </c:pt>
                <c:pt idx="489">
                  <c:v>243.95173275969663</c:v>
                </c:pt>
                <c:pt idx="490">
                  <c:v>244.25415389300176</c:v>
                </c:pt>
                <c:pt idx="491">
                  <c:v>244.55734993228589</c:v>
                </c:pt>
                <c:pt idx="492">
                  <c:v>244.86132382680009</c:v>
                </c:pt>
                <c:pt idx="493">
                  <c:v>245.1660785407866</c:v>
                </c:pt>
                <c:pt idx="494">
                  <c:v>245.47161705357399</c:v>
                </c:pt>
                <c:pt idx="495">
                  <c:v>245.7779423596734</c:v>
                </c:pt>
                <c:pt idx="496">
                  <c:v>246.08505746887522</c:v>
                </c:pt>
                <c:pt idx="497">
                  <c:v>246.3929654063468</c:v>
                </c:pt>
                <c:pt idx="498">
                  <c:v>246.70166921273065</c:v>
                </c:pt>
                <c:pt idx="499">
                  <c:v>247.01117194424376</c:v>
                </c:pt>
                <c:pt idx="500">
                  <c:v>247.32147667277701</c:v>
                </c:pt>
                <c:pt idx="501">
                  <c:v>247.63258648599611</c:v>
                </c:pt>
                <c:pt idx="502">
                  <c:v>247.944504487443</c:v>
                </c:pt>
                <c:pt idx="503">
                  <c:v>248.25723379663768</c:v>
                </c:pt>
                <c:pt idx="504">
                  <c:v>248.57077754918154</c:v>
                </c:pt>
                <c:pt idx="505">
                  <c:v>248.88513889686087</c:v>
                </c:pt>
                <c:pt idx="506">
                  <c:v>249.20032100775146</c:v>
                </c:pt>
                <c:pt idx="507">
                  <c:v>249.51632706632418</c:v>
                </c:pt>
                <c:pt idx="508">
                  <c:v>249.83316027355076</c:v>
                </c:pt>
                <c:pt idx="509">
                  <c:v>250.15082384701117</c:v>
                </c:pt>
                <c:pt idx="510">
                  <c:v>250.46932102100121</c:v>
                </c:pt>
                <c:pt idx="511">
                  <c:v>250.78865504664142</c:v>
                </c:pt>
                <c:pt idx="512">
                  <c:v>251.10882919198633</c:v>
                </c:pt>
                <c:pt idx="513">
                  <c:v>251.42984674213523</c:v>
                </c:pt>
                <c:pt idx="514">
                  <c:v>251.75171099934303</c:v>
                </c:pt>
                <c:pt idx="515">
                  <c:v>252.07442528313265</c:v>
                </c:pt>
                <c:pt idx="516">
                  <c:v>252.39799293040795</c:v>
                </c:pt>
                <c:pt idx="517">
                  <c:v>252.72241729556774</c:v>
                </c:pt>
                <c:pt idx="518">
                  <c:v>253.04770175062023</c:v>
                </c:pt>
                <c:pt idx="519">
                  <c:v>253.37384968529921</c:v>
                </c:pt>
                <c:pt idx="520">
                  <c:v>253.70086450718026</c:v>
                </c:pt>
                <c:pt idx="521">
                  <c:v>254.02874964179847</c:v>
                </c:pt>
                <c:pt idx="522">
                  <c:v>254.35750853276704</c:v>
                </c:pt>
                <c:pt idx="523">
                  <c:v>254.68714464189628</c:v>
                </c:pt>
                <c:pt idx="524">
                  <c:v>255.01766144931437</c:v>
                </c:pt>
                <c:pt idx="525">
                  <c:v>255.34906245358857</c:v>
                </c:pt>
                <c:pt idx="526">
                  <c:v>255.68135117184724</c:v>
                </c:pt>
                <c:pt idx="527">
                  <c:v>256.0145311399034</c:v>
                </c:pt>
                <c:pt idx="528">
                  <c:v>256.3486059123789</c:v>
                </c:pt>
                <c:pt idx="529">
                  <c:v>256.68357906282944</c:v>
                </c:pt>
                <c:pt idx="530">
                  <c:v>257.01945418387112</c:v>
                </c:pt>
                <c:pt idx="531">
                  <c:v>257.35623488730732</c:v>
                </c:pt>
                <c:pt idx="532">
                  <c:v>257.69392480425739</c:v>
                </c:pt>
                <c:pt idx="533">
                  <c:v>258.03252758528527</c:v>
                </c:pt>
                <c:pt idx="534">
                  <c:v>258.37204690053079</c:v>
                </c:pt>
                <c:pt idx="535">
                  <c:v>258.71248643984006</c:v>
                </c:pt>
                <c:pt idx="536">
                  <c:v>259.0538499128985</c:v>
                </c:pt>
                <c:pt idx="537">
                  <c:v>259.3961410493643</c:v>
                </c:pt>
                <c:pt idx="538">
                  <c:v>259.73936359900267</c:v>
                </c:pt>
                <c:pt idx="539">
                  <c:v>260.08352133182194</c:v>
                </c:pt>
                <c:pt idx="540">
                  <c:v>260.42861803821</c:v>
                </c:pt>
                <c:pt idx="541">
                  <c:v>260.77465752907244</c:v>
                </c:pt>
                <c:pt idx="542">
                  <c:v>261.12164363597128</c:v>
                </c:pt>
                <c:pt idx="543">
                  <c:v>261.46958021126551</c:v>
                </c:pt>
                <c:pt idx="544">
                  <c:v>261.81847112825199</c:v>
                </c:pt>
                <c:pt idx="545">
                  <c:v>262.16832028130796</c:v>
                </c:pt>
                <c:pt idx="546">
                  <c:v>262.51913158603497</c:v>
                </c:pt>
                <c:pt idx="547">
                  <c:v>262.87090897940305</c:v>
                </c:pt>
                <c:pt idx="548">
                  <c:v>263.22365641989722</c:v>
                </c:pt>
                <c:pt idx="549">
                  <c:v>263.57737788766451</c:v>
                </c:pt>
                <c:pt idx="550">
                  <c:v>263.93207738466214</c:v>
                </c:pt>
                <c:pt idx="551">
                  <c:v>264.28775893480719</c:v>
                </c:pt>
                <c:pt idx="552">
                  <c:v>264.6444265841277</c:v>
                </c:pt>
                <c:pt idx="553">
                  <c:v>265.00208440091421</c:v>
                </c:pt>
                <c:pt idx="554">
                  <c:v>265.36073647587358</c:v>
                </c:pt>
                <c:pt idx="555">
                  <c:v>265.72038692228335</c:v>
                </c:pt>
                <c:pt idx="556">
                  <c:v>266.08103987614771</c:v>
                </c:pt>
                <c:pt idx="557">
                  <c:v>266.44269949635435</c:v>
                </c:pt>
                <c:pt idx="558">
                  <c:v>266.80536996483352</c:v>
                </c:pt>
                <c:pt idx="559">
                  <c:v>267.16905548671735</c:v>
                </c:pt>
                <c:pt idx="560">
                  <c:v>267.53376029050105</c:v>
                </c:pt>
                <c:pt idx="561">
                  <c:v>267.89948862820552</c:v>
                </c:pt>
                <c:pt idx="562">
                  <c:v>268.26624477554122</c:v>
                </c:pt>
                <c:pt idx="563">
                  <c:v>268.63403303207303</c:v>
                </c:pt>
                <c:pt idx="564">
                  <c:v>269.00285772138733</c:v>
                </c:pt>
                <c:pt idx="565">
                  <c:v>269.37272319125935</c:v>
                </c:pt>
                <c:pt idx="566">
                  <c:v>269.74363381382341</c:v>
                </c:pt>
                <c:pt idx="567">
                  <c:v>270.11559398574269</c:v>
                </c:pt>
                <c:pt idx="568">
                  <c:v>270.48860812838245</c:v>
                </c:pt>
                <c:pt idx="569">
                  <c:v>270.86268068798319</c:v>
                </c:pt>
                <c:pt idx="570">
                  <c:v>271.237816135836</c:v>
                </c:pt>
                <c:pt idx="571">
                  <c:v>271.61401896845922</c:v>
                </c:pt>
                <c:pt idx="572">
                  <c:v>271.99129370777649</c:v>
                </c:pt>
                <c:pt idx="573">
                  <c:v>272.36964490129662</c:v>
                </c:pt>
                <c:pt idx="574">
                  <c:v>272.74907712229447</c:v>
                </c:pt>
                <c:pt idx="575">
                  <c:v>273.12959496999423</c:v>
                </c:pt>
                <c:pt idx="576">
                  <c:v>273.51120306975298</c:v>
                </c:pt>
                <c:pt idx="577">
                  <c:v>273.89390607324725</c:v>
                </c:pt>
                <c:pt idx="578">
                  <c:v>274.27770865865995</c:v>
                </c:pt>
                <c:pt idx="579">
                  <c:v>274.66261553087003</c:v>
                </c:pt>
                <c:pt idx="580">
                  <c:v>275.04863142164243</c:v>
                </c:pt>
                <c:pt idx="581">
                  <c:v>275.43576108982091</c:v>
                </c:pt>
                <c:pt idx="582">
                  <c:v>275.82400932152177</c:v>
                </c:pt>
                <c:pt idx="583">
                  <c:v>276.21338093032989</c:v>
                </c:pt>
                <c:pt idx="584">
                  <c:v>276.60388075749552</c:v>
                </c:pt>
                <c:pt idx="585">
                  <c:v>276.99551367213365</c:v>
                </c:pt>
                <c:pt idx="586">
                  <c:v>277.38828457142461</c:v>
                </c:pt>
                <c:pt idx="587">
                  <c:v>277.78219838081674</c:v>
                </c:pt>
                <c:pt idx="588">
                  <c:v>278.17726005423054</c:v>
                </c:pt>
                <c:pt idx="589">
                  <c:v>278.57347457426459</c:v>
                </c:pt>
                <c:pt idx="590">
                  <c:v>278.97084695240352</c:v>
                </c:pt>
                <c:pt idx="591">
                  <c:v>279.36938222922743</c:v>
                </c:pt>
                <c:pt idx="592">
                  <c:v>279.76908547462375</c:v>
                </c:pt>
                <c:pt idx="593">
                  <c:v>280.16996178799997</c:v>
                </c:pt>
                <c:pt idx="594">
                  <c:v>280.57201629849925</c:v>
                </c:pt>
                <c:pt idx="595">
                  <c:v>280.97525416521734</c:v>
                </c:pt>
                <c:pt idx="596">
                  <c:v>281.37968057742137</c:v>
                </c:pt>
                <c:pt idx="597">
                  <c:v>281.78530075477101</c:v>
                </c:pt>
                <c:pt idx="598">
                  <c:v>282.19211994754113</c:v>
                </c:pt>
                <c:pt idx="599">
                  <c:v>282.60014343684639</c:v>
                </c:pt>
                <c:pt idx="600">
                  <c:v>283.00937653486847</c:v>
                </c:pt>
                <c:pt idx="601">
                  <c:v>283.41982458508431</c:v>
                </c:pt>
                <c:pt idx="602">
                  <c:v>283.83149296249741</c:v>
                </c:pt>
                <c:pt idx="603">
                  <c:v>284.2443870738702</c:v>
                </c:pt>
                <c:pt idx="604">
                  <c:v>284.65851235795935</c:v>
                </c:pt>
                <c:pt idx="605">
                  <c:v>285.07387428575254</c:v>
                </c:pt>
                <c:pt idx="606">
                  <c:v>285.49047836070753</c:v>
                </c:pt>
                <c:pt idx="607">
                  <c:v>285.90833011899349</c:v>
                </c:pt>
                <c:pt idx="608">
                  <c:v>286.32743512973434</c:v>
                </c:pt>
                <c:pt idx="609">
                  <c:v>286.74779899525447</c:v>
                </c:pt>
                <c:pt idx="610">
                  <c:v>287.16942735132608</c:v>
                </c:pt>
                <c:pt idx="611">
                  <c:v>287.5923258674199</c:v>
                </c:pt>
                <c:pt idx="612">
                  <c:v>288.01650024695653</c:v>
                </c:pt>
                <c:pt idx="613">
                  <c:v>288.44195622756172</c:v>
                </c:pt>
                <c:pt idx="614">
                  <c:v>288.86869958132257</c:v>
                </c:pt>
                <c:pt idx="615">
                  <c:v>289.29673611504705</c:v>
                </c:pt>
                <c:pt idx="616">
                  <c:v>289.72607167052541</c:v>
                </c:pt>
                <c:pt idx="617">
                  <c:v>290.15671212479361</c:v>
                </c:pt>
                <c:pt idx="618">
                  <c:v>290.58866339039997</c:v>
                </c:pt>
                <c:pt idx="619">
                  <c:v>291.02193141567363</c:v>
                </c:pt>
                <c:pt idx="620">
                  <c:v>291.45652218499566</c:v>
                </c:pt>
                <c:pt idx="621">
                  <c:v>291.89244171907245</c:v>
                </c:pt>
                <c:pt idx="622">
                  <c:v>292.32969607521181</c:v>
                </c:pt>
                <c:pt idx="623">
                  <c:v>292.76829134760158</c:v>
                </c:pt>
                <c:pt idx="624">
                  <c:v>293.20823366759089</c:v>
                </c:pt>
                <c:pt idx="625">
                  <c:v>293.64952920397343</c:v>
                </c:pt>
                <c:pt idx="626">
                  <c:v>294.09218416327394</c:v>
                </c:pt>
                <c:pt idx="627">
                  <c:v>294.53620479003723</c:v>
                </c:pt>
                <c:pt idx="628">
                  <c:v>294.98159736711949</c:v>
                </c:pt>
                <c:pt idx="629">
                  <c:v>295.42836821598263</c:v>
                </c:pt>
                <c:pt idx="630">
                  <c:v>295.87652369699163</c:v>
                </c:pt>
                <c:pt idx="631">
                  <c:v>296.32607020971346</c:v>
                </c:pt>
                <c:pt idx="632">
                  <c:v>296.7770141932204</c:v>
                </c:pt>
                <c:pt idx="633">
                  <c:v>297.22936212639468</c:v>
                </c:pt>
                <c:pt idx="634">
                  <c:v>297.68312052823705</c:v>
                </c:pt>
                <c:pt idx="635">
                  <c:v>298.13829595817754</c:v>
                </c:pt>
                <c:pt idx="636">
                  <c:v>298.59489501638939</c:v>
                </c:pt>
                <c:pt idx="637">
                  <c:v>299.05292434410603</c:v>
                </c:pt>
                <c:pt idx="638">
                  <c:v>299.51239062394052</c:v>
                </c:pt>
                <c:pt idx="639">
                  <c:v>299.97330058020879</c:v>
                </c:pt>
                <c:pt idx="640">
                  <c:v>300.43566097925492</c:v>
                </c:pt>
                <c:pt idx="641">
                  <c:v>300.89947862978056</c:v>
                </c:pt>
                <c:pt idx="642">
                  <c:v>301.36476038317636</c:v>
                </c:pt>
                <c:pt idx="643">
                  <c:v>301.83151313385736</c:v>
                </c:pt>
                <c:pt idx="644">
                  <c:v>302.29974381960119</c:v>
                </c:pt>
                <c:pt idx="645">
                  <c:v>302.76945942188939</c:v>
                </c:pt>
                <c:pt idx="646">
                  <c:v>303.24066696625226</c:v>
                </c:pt>
                <c:pt idx="647">
                  <c:v>303.71337352261668</c:v>
                </c:pt>
                <c:pt idx="648">
                  <c:v>304.18758620565728</c:v>
                </c:pt>
                <c:pt idx="649">
                  <c:v>304.66331217515113</c:v>
                </c:pt>
                <c:pt idx="650">
                  <c:v>305.14055863633564</c:v>
                </c:pt>
                <c:pt idx="651">
                  <c:v>305.61933284027026</c:v>
                </c:pt>
                <c:pt idx="652">
                  <c:v>306.09964208420047</c:v>
                </c:pt>
                <c:pt idx="653">
                  <c:v>306.58149371192701</c:v>
                </c:pt>
                <c:pt idx="654">
                  <c:v>307.06489511417732</c:v>
                </c:pt>
                <c:pt idx="655">
                  <c:v>307.54985372898079</c:v>
                </c:pt>
                <c:pt idx="656">
                  <c:v>308.036377042048</c:v>
                </c:pt>
                <c:pt idx="657">
                  <c:v>308.52447258715347</c:v>
                </c:pt>
                <c:pt idx="658">
                  <c:v>309.01414794652192</c:v>
                </c:pt>
                <c:pt idx="659">
                  <c:v>309.50541075121816</c:v>
                </c:pt>
                <c:pt idx="660">
                  <c:v>309.99826868154145</c:v>
                </c:pt>
                <c:pt idx="661">
                  <c:v>310.49272946742263</c:v>
                </c:pt>
                <c:pt idx="662">
                  <c:v>310.98880088882618</c:v>
                </c:pt>
                <c:pt idx="663">
                  <c:v>311.48649077615528</c:v>
                </c:pt>
                <c:pt idx="664">
                  <c:v>311.98580701066135</c:v>
                </c:pt>
                <c:pt idx="665">
                  <c:v>312.48675752485769</c:v>
                </c:pt>
                <c:pt idx="666">
                  <c:v>312.98935030293654</c:v>
                </c:pt>
                <c:pt idx="667">
                  <c:v>313.49359338119075</c:v>
                </c:pt>
                <c:pt idx="668">
                  <c:v>313.99949484843967</c:v>
                </c:pt>
                <c:pt idx="669">
                  <c:v>314.50706284645855</c:v>
                </c:pt>
                <c:pt idx="670">
                  <c:v>315.01630557041295</c:v>
                </c:pt>
                <c:pt idx="671">
                  <c:v>315.52723126929698</c:v>
                </c:pt>
                <c:pt idx="672">
                  <c:v>316.03984824637575</c:v>
                </c:pt>
                <c:pt idx="673">
                  <c:v>316.55416485963315</c:v>
                </c:pt>
                <c:pt idx="674">
                  <c:v>317.07018952222217</c:v>
                </c:pt>
                <c:pt idx="675">
                  <c:v>317.58793070292194</c:v>
                </c:pt>
                <c:pt idx="676">
                  <c:v>318.10739692659735</c:v>
                </c:pt>
                <c:pt idx="677">
                  <c:v>318.62859677466491</c:v>
                </c:pt>
                <c:pt idx="678">
                  <c:v>319.15153888556165</c:v>
                </c:pt>
                <c:pt idx="679">
                  <c:v>319.67623195522032</c:v>
                </c:pt>
                <c:pt idx="680">
                  <c:v>320.20268473754754</c:v>
                </c:pt>
                <c:pt idx="681">
                  <c:v>320.73090604490869</c:v>
                </c:pt>
                <c:pt idx="682">
                  <c:v>321.26090474861621</c:v>
                </c:pt>
                <c:pt idx="683">
                  <c:v>321.79268977942314</c:v>
                </c:pt>
                <c:pt idx="684">
                  <c:v>322.32627012802226</c:v>
                </c:pt>
                <c:pt idx="685">
                  <c:v>322.86165484554925</c:v>
                </c:pt>
                <c:pt idx="686">
                  <c:v>323.39885304409216</c:v>
                </c:pt>
                <c:pt idx="687">
                  <c:v>323.9378738972045</c:v>
                </c:pt>
                <c:pt idx="688">
                  <c:v>324.47872664042495</c:v>
                </c:pt>
                <c:pt idx="689">
                  <c:v>325.02142057180174</c:v>
                </c:pt>
                <c:pt idx="690">
                  <c:v>325.56596505242209</c:v>
                </c:pt>
                <c:pt idx="691">
                  <c:v>326.11236950694757</c:v>
                </c:pt>
                <c:pt idx="692">
                  <c:v>326.66064342415467</c:v>
                </c:pt>
                <c:pt idx="693">
                  <c:v>327.21079635748094</c:v>
                </c:pt>
                <c:pt idx="694">
                  <c:v>327.7628379255766</c:v>
                </c:pt>
                <c:pt idx="695">
                  <c:v>328.31677781286214</c:v>
                </c:pt>
                <c:pt idx="696">
                  <c:v>328.87262577009113</c:v>
                </c:pt>
                <c:pt idx="697">
                  <c:v>329.43039161491919</c:v>
                </c:pt>
                <c:pt idx="698">
                  <c:v>329.99008523247892</c:v>
                </c:pt>
                <c:pt idx="699">
                  <c:v>330.55171657596037</c:v>
                </c:pt>
                <c:pt idx="700">
                  <c:v>331.11529566719815</c:v>
                </c:pt>
                <c:pt idx="701">
                  <c:v>331.68083259726353</c:v>
                </c:pt>
                <c:pt idx="702">
                  <c:v>332.248337527064</c:v>
                </c:pt>
                <c:pt idx="703">
                  <c:v>332.8178206879482</c:v>
                </c:pt>
                <c:pt idx="704">
                  <c:v>333.38929238231719</c:v>
                </c:pt>
                <c:pt idx="705">
                  <c:v>333.96276298424283</c:v>
                </c:pt>
                <c:pt idx="706">
                  <c:v>334.53824294009144</c:v>
                </c:pt>
                <c:pt idx="707">
                  <c:v>335.11574276915525</c:v>
                </c:pt>
                <c:pt idx="708">
                  <c:v>335.69527306428921</c:v>
                </c:pt>
                <c:pt idx="709">
                  <c:v>336.27684449255582</c:v>
                </c:pt>
                <c:pt idx="710">
                  <c:v>336.86046779587571</c:v>
                </c:pt>
                <c:pt idx="711">
                  <c:v>337.44615379168528</c:v>
                </c:pt>
                <c:pt idx="712">
                  <c:v>338.03391337360182</c:v>
                </c:pt>
                <c:pt idx="713">
                  <c:v>338.62375751209538</c:v>
                </c:pt>
                <c:pt idx="714">
                  <c:v>339.2156972551669</c:v>
                </c:pt>
                <c:pt idx="715">
                  <c:v>339.80974372903546</c:v>
                </c:pt>
                <c:pt idx="716">
                  <c:v>340.40590813883068</c:v>
                </c:pt>
                <c:pt idx="717">
                  <c:v>341.00420176929424</c:v>
                </c:pt>
                <c:pt idx="718">
                  <c:v>341.60463598548756</c:v>
                </c:pt>
                <c:pt idx="719">
                  <c:v>342.20722223350833</c:v>
                </c:pt>
                <c:pt idx="720">
                  <c:v>342.81197204121355</c:v>
                </c:pt>
                <c:pt idx="721">
                  <c:v>343.41889701895099</c:v>
                </c:pt>
                <c:pt idx="722">
                  <c:v>344.02800886029843</c:v>
                </c:pt>
                <c:pt idx="723">
                  <c:v>344.63931934281067</c:v>
                </c:pt>
                <c:pt idx="724">
                  <c:v>345.2528403287746</c:v>
                </c:pt>
                <c:pt idx="725">
                  <c:v>345.86858376597297</c:v>
                </c:pt>
                <c:pt idx="726">
                  <c:v>346.48656168845565</c:v>
                </c:pt>
                <c:pt idx="727">
                  <c:v>347.10678621731967</c:v>
                </c:pt>
                <c:pt idx="728">
                  <c:v>347.72926956149769</c:v>
                </c:pt>
                <c:pt idx="729">
                  <c:v>348.35402401855538</c:v>
                </c:pt>
                <c:pt idx="730">
                  <c:v>348.98106197549674</c:v>
                </c:pt>
                <c:pt idx="731">
                  <c:v>349.61039590957853</c:v>
                </c:pt>
                <c:pt idx="732">
                  <c:v>350.24203838913468</c:v>
                </c:pt>
                <c:pt idx="733">
                  <c:v>350.87600207440755</c:v>
                </c:pt>
                <c:pt idx="734">
                  <c:v>351.51229971839069</c:v>
                </c:pt>
                <c:pt idx="735">
                  <c:v>352.1509441676788</c:v>
                </c:pt>
                <c:pt idx="736">
                  <c:v>352.7919483633288</c:v>
                </c:pt>
                <c:pt idx="737">
                  <c:v>353.43532534172942</c:v>
                </c:pt>
                <c:pt idx="738">
                  <c:v>354.08108823548031</c:v>
                </c:pt>
                <c:pt idx="739">
                  <c:v>354.72925027428158</c:v>
                </c:pt>
                <c:pt idx="740">
                  <c:v>355.37982478583302</c:v>
                </c:pt>
                <c:pt idx="741">
                  <c:v>356.03282519674286</c:v>
                </c:pt>
                <c:pt idx="742">
                  <c:v>356.68826503344678</c:v>
                </c:pt>
                <c:pt idx="743">
                  <c:v>357.34615792313826</c:v>
                </c:pt>
                <c:pt idx="744">
                  <c:v>358.00651759470759</c:v>
                </c:pt>
                <c:pt idx="745">
                  <c:v>358.66935787969277</c:v>
                </c:pt>
                <c:pt idx="746">
                  <c:v>359.33469271324032</c:v>
                </c:pt>
                <c:pt idx="747">
                  <c:v>360.00253613507795</c:v>
                </c:pt>
                <c:pt idx="748">
                  <c:v>360.67290229049632</c:v>
                </c:pt>
                <c:pt idx="749">
                  <c:v>361.34580543134422</c:v>
                </c:pt>
                <c:pt idx="750">
                  <c:v>362.02125991703275</c:v>
                </c:pt>
                <c:pt idx="751">
                  <c:v>362.69928021555296</c:v>
                </c:pt>
                <c:pt idx="752">
                  <c:v>363.3798809045033</c:v>
                </c:pt>
                <c:pt idx="753">
                  <c:v>364.06307667212985</c:v>
                </c:pt>
                <c:pt idx="754">
                  <c:v>364.74888231837843</c:v>
                </c:pt>
                <c:pt idx="755">
                  <c:v>365.43731275595763</c:v>
                </c:pt>
                <c:pt idx="756">
                  <c:v>366.12838301141562</c:v>
                </c:pt>
                <c:pt idx="757">
                  <c:v>366.8221082262279</c:v>
                </c:pt>
                <c:pt idx="758">
                  <c:v>367.51850365789835</c:v>
                </c:pt>
                <c:pt idx="759">
                  <c:v>368.21758468107276</c:v>
                </c:pt>
                <c:pt idx="760">
                  <c:v>368.91936678866529</c:v>
                </c:pt>
                <c:pt idx="761">
                  <c:v>369.62386559299733</c:v>
                </c:pt>
                <c:pt idx="762">
                  <c:v>370.33109682695112</c:v>
                </c:pt>
                <c:pt idx="763">
                  <c:v>371.04107634513446</c:v>
                </c:pt>
                <c:pt idx="764">
                  <c:v>371.75382012506128</c:v>
                </c:pt>
                <c:pt idx="765">
                  <c:v>372.46934426834434</c:v>
                </c:pt>
                <c:pt idx="766">
                  <c:v>373.18766500190225</c:v>
                </c:pt>
                <c:pt idx="767">
                  <c:v>373.90879867918136</c:v>
                </c:pt>
                <c:pt idx="768">
                  <c:v>374.63276178139108</c:v>
                </c:pt>
                <c:pt idx="769">
                  <c:v>375.35957091875412</c:v>
                </c:pt>
                <c:pt idx="770">
                  <c:v>376.08924283177083</c:v>
                </c:pt>
                <c:pt idx="771">
                  <c:v>376.82179439249984</c:v>
                </c:pt>
                <c:pt idx="772">
                  <c:v>377.5572426058518</c:v>
                </c:pt>
                <c:pt idx="773">
                  <c:v>378.29560461090074</c:v>
                </c:pt>
                <c:pt idx="774">
                  <c:v>379.03689768220892</c:v>
                </c:pt>
                <c:pt idx="775">
                  <c:v>379.78113923116859</c:v>
                </c:pt>
                <c:pt idx="776">
                  <c:v>380.52834680735975</c:v>
                </c:pt>
                <c:pt idx="777">
                  <c:v>381.2785380999232</c:v>
                </c:pt>
                <c:pt idx="778">
                  <c:v>382.03173093895094</c:v>
                </c:pt>
                <c:pt idx="779">
                  <c:v>382.78794329689271</c:v>
                </c:pt>
                <c:pt idx="780">
                  <c:v>383.5471932899797</c:v>
                </c:pt>
                <c:pt idx="781">
                  <c:v>384.30949917966541</c:v>
                </c:pt>
                <c:pt idx="782">
                  <c:v>385.0748793740832</c:v>
                </c:pt>
                <c:pt idx="783">
                  <c:v>385.84335242952238</c:v>
                </c:pt>
                <c:pt idx="784">
                  <c:v>386.61493705192146</c:v>
                </c:pt>
                <c:pt idx="785">
                  <c:v>387.38965209838022</c:v>
                </c:pt>
                <c:pt idx="786">
                  <c:v>388.16751657868889</c:v>
                </c:pt>
                <c:pt idx="787">
                  <c:v>388.94854965687733</c:v>
                </c:pt>
                <c:pt idx="788">
                  <c:v>389.73277065278245</c:v>
                </c:pt>
                <c:pt idx="789">
                  <c:v>390.52019904363465</c:v>
                </c:pt>
                <c:pt idx="790">
                  <c:v>391.31085446566397</c:v>
                </c:pt>
                <c:pt idx="791">
                  <c:v>392.10475671572596</c:v>
                </c:pt>
                <c:pt idx="792">
                  <c:v>392.90192575294725</c:v>
                </c:pt>
                <c:pt idx="793">
                  <c:v>393.70238170039141</c:v>
                </c:pt>
                <c:pt idx="794">
                  <c:v>394.50614484674639</c:v>
                </c:pt>
                <c:pt idx="795">
                  <c:v>395.31323564803068</c:v>
                </c:pt>
                <c:pt idx="796">
                  <c:v>396.12367472932317</c:v>
                </c:pt>
                <c:pt idx="797">
                  <c:v>396.93748288651244</c:v>
                </c:pt>
                <c:pt idx="798">
                  <c:v>397.75468108806905</c:v>
                </c:pt>
                <c:pt idx="799">
                  <c:v>398.57529047683937</c:v>
                </c:pt>
                <c:pt idx="800">
                  <c:v>399.39933237186187</c:v>
                </c:pt>
                <c:pt idx="801">
                  <c:v>400.22682827020674</c:v>
                </c:pt>
                <c:pt idx="802">
                  <c:v>401.05779984883759</c:v>
                </c:pt>
                <c:pt idx="803">
                  <c:v>401.8922689664978</c:v>
                </c:pt>
                <c:pt idx="804">
                  <c:v>402.73025766561886</c:v>
                </c:pt>
                <c:pt idx="805">
                  <c:v>403.57178817425552</c:v>
                </c:pt>
                <c:pt idx="806">
                  <c:v>404.416882908042</c:v>
                </c:pt>
                <c:pt idx="807">
                  <c:v>405.26556447217655</c:v>
                </c:pt>
                <c:pt idx="808">
                  <c:v>406.11785566342832</c:v>
                </c:pt>
                <c:pt idx="809">
                  <c:v>406.97377947217194</c:v>
                </c:pt>
                <c:pt idx="810">
                  <c:v>407.83335908444627</c:v>
                </c:pt>
                <c:pt idx="811">
                  <c:v>408.69661788404125</c:v>
                </c:pt>
                <c:pt idx="812">
                  <c:v>409.56357945460991</c:v>
                </c:pt>
                <c:pt idx="813">
                  <c:v>410.43426758180857</c:v>
                </c:pt>
                <c:pt idx="814">
                  <c:v>411.30870625546413</c:v>
                </c:pt>
                <c:pt idx="815">
                  <c:v>412.18691967176966</c:v>
                </c:pt>
                <c:pt idx="816">
                  <c:v>413.06893223550793</c:v>
                </c:pt>
                <c:pt idx="817">
                  <c:v>413.95476856230437</c:v>
                </c:pt>
                <c:pt idx="818">
                  <c:v>414.84445348090804</c:v>
                </c:pt>
                <c:pt idx="819">
                  <c:v>415.73801203550465</c:v>
                </c:pt>
                <c:pt idx="820">
                  <c:v>416.63546948805651</c:v>
                </c:pt>
                <c:pt idx="821">
                  <c:v>417.53685132067631</c:v>
                </c:pt>
                <c:pt idx="822">
                  <c:v>418.44218323802977</c:v>
                </c:pt>
                <c:pt idx="823">
                  <c:v>419.3514911697705</c:v>
                </c:pt>
                <c:pt idx="824">
                  <c:v>420.26480127300732</c:v>
                </c:pt>
                <c:pt idx="825">
                  <c:v>421.18213993480362</c:v>
                </c:pt>
                <c:pt idx="826">
                  <c:v>422.10353377471012</c:v>
                </c:pt>
                <c:pt idx="827">
                  <c:v>423.02900964733021</c:v>
                </c:pt>
                <c:pt idx="828">
                  <c:v>423.95859464492111</c:v>
                </c:pt>
                <c:pt idx="829">
                  <c:v>424.89231610002776</c:v>
                </c:pt>
                <c:pt idx="830">
                  <c:v>425.8302015881535</c:v>
                </c:pt>
                <c:pt idx="831">
                  <c:v>426.77227893046478</c:v>
                </c:pt>
                <c:pt idx="832">
                  <c:v>427.71857619653349</c:v>
                </c:pt>
                <c:pt idx="833">
                  <c:v>428.66912170711532</c:v>
                </c:pt>
                <c:pt idx="834">
                  <c:v>429.62394403696561</c:v>
                </c:pt>
                <c:pt idx="835">
                  <c:v>430.58307201769384</c:v>
                </c:pt>
                <c:pt idx="836">
                  <c:v>431.54653474065543</c:v>
                </c:pt>
                <c:pt idx="837">
                  <c:v>432.51436155988375</c:v>
                </c:pt>
                <c:pt idx="838">
                  <c:v>433.48658209506181</c:v>
                </c:pt>
                <c:pt idx="839">
                  <c:v>434.46322623453358</c:v>
                </c:pt>
                <c:pt idx="840">
                  <c:v>435.44432413835716</c:v>
                </c:pt>
                <c:pt idx="841">
                  <c:v>436.42990624140026</c:v>
                </c:pt>
                <c:pt idx="842">
                  <c:v>437.42000325647592</c:v>
                </c:pt>
                <c:pt idx="843">
                  <c:v>438.41464617752393</c:v>
                </c:pt>
                <c:pt idx="844">
                  <c:v>439.41386628283362</c:v>
                </c:pt>
                <c:pt idx="845">
                  <c:v>440.41769513831332</c:v>
                </c:pt>
                <c:pt idx="846">
                  <c:v>441.4261646008033</c:v>
                </c:pt>
                <c:pt idx="847">
                  <c:v>442.43930682143542</c:v>
                </c:pt>
                <c:pt idx="848">
                  <c:v>443.45715424903909</c:v>
                </c:pt>
                <c:pt idx="849">
                  <c:v>444.47973963359533</c:v>
                </c:pt>
                <c:pt idx="850">
                  <c:v>445.50709602973797</c:v>
                </c:pt>
                <c:pt idx="851">
                  <c:v>446.53925680030471</c:v>
                </c:pt>
                <c:pt idx="852">
                  <c:v>447.5762556199378</c:v>
                </c:pt>
                <c:pt idx="853">
                  <c:v>448.61812647873444</c:v>
                </c:pt>
                <c:pt idx="854">
                  <c:v>449.66490368595026</c:v>
                </c:pt>
                <c:pt idx="855">
                  <c:v>450.71662187375324</c:v>
                </c:pt>
                <c:pt idx="856">
                  <c:v>451.77331600103224</c:v>
                </c:pt>
                <c:pt idx="857">
                  <c:v>452.8350213572586</c:v>
                </c:pt>
                <c:pt idx="858">
                  <c:v>453.90177356640351</c:v>
                </c:pt>
                <c:pt idx="859">
                  <c:v>454.97360859090952</c:v>
                </c:pt>
                <c:pt idx="860">
                  <c:v>456.05056273572171</c:v>
                </c:pt>
                <c:pt idx="861">
                  <c:v>457.13267265237323</c:v>
                </c:pt>
                <c:pt idx="862">
                  <c:v>458.21997534313215</c:v>
                </c:pt>
                <c:pt idx="863">
                  <c:v>459.312508165206</c:v>
                </c:pt>
                <c:pt idx="864">
                  <c:v>460.41030883500883</c:v>
                </c:pt>
                <c:pt idx="865">
                  <c:v>461.51341543248833</c:v>
                </c:pt>
                <c:pt idx="866">
                  <c:v>462.62186640551676</c:v>
                </c:pt>
                <c:pt idx="867">
                  <c:v>463.73570057434449</c:v>
                </c:pt>
                <c:pt idx="868">
                  <c:v>464.85495713612045</c:v>
                </c:pt>
                <c:pt idx="869">
                  <c:v>465.97967566947591</c:v>
                </c:pt>
                <c:pt idx="870">
                  <c:v>467.10989613917752</c:v>
                </c:pt>
                <c:pt idx="871">
                  <c:v>468.24565890084773</c:v>
                </c:pt>
                <c:pt idx="872">
                  <c:v>469.38700470575407</c:v>
                </c:pt>
                <c:pt idx="873">
                  <c:v>470.53397470567069</c:v>
                </c:pt>
                <c:pt idx="874">
                  <c:v>471.68661045780959</c:v>
                </c:pt>
                <c:pt idx="875">
                  <c:v>472.84495392982711</c:v>
                </c:pt>
                <c:pt idx="876">
                  <c:v>474.00904750490253</c:v>
                </c:pt>
                <c:pt idx="877">
                  <c:v>475.17893398689478</c:v>
                </c:pt>
                <c:pt idx="878">
                  <c:v>476.35465660557333</c:v>
                </c:pt>
                <c:pt idx="879">
                  <c:v>477.53625902192999</c:v>
                </c:pt>
                <c:pt idx="880">
                  <c:v>478.72378533356857</c:v>
                </c:pt>
                <c:pt idx="881">
                  <c:v>479.91728008017645</c:v>
                </c:pt>
                <c:pt idx="882">
                  <c:v>481.1167882490779</c:v>
                </c:pt>
                <c:pt idx="883">
                  <c:v>482.32235528087296</c:v>
                </c:pt>
                <c:pt idx="884">
                  <c:v>483.53402707515897</c:v>
                </c:pt>
                <c:pt idx="885">
                  <c:v>484.75184999634234</c:v>
                </c:pt>
                <c:pt idx="886">
                  <c:v>485.97587087953605</c:v>
                </c:pt>
                <c:pt idx="887">
                  <c:v>487.2061370365484</c:v>
                </c:pt>
                <c:pt idx="888">
                  <c:v>488.4426962619641</c:v>
                </c:pt>
                <c:pt idx="889">
                  <c:v>489.68559683931653</c:v>
                </c:pt>
                <c:pt idx="890">
                  <c:v>490.93488754735785</c:v>
                </c:pt>
                <c:pt idx="891">
                  <c:v>492.19061766642284</c:v>
                </c:pt>
                <c:pt idx="892">
                  <c:v>493.45283698489368</c:v>
                </c:pt>
                <c:pt idx="893">
                  <c:v>494.72159580576329</c:v>
                </c:pt>
                <c:pt idx="894">
                  <c:v>495.99694495330147</c:v>
                </c:pt>
                <c:pt idx="895">
                  <c:v>497.27893577982474</c:v>
                </c:pt>
                <c:pt idx="896">
                  <c:v>498.56762017257176</c:v>
                </c:pt>
                <c:pt idx="897">
                  <c:v>499.86305056068687</c:v>
                </c:pt>
                <c:pt idx="898">
                  <c:v>501.16527992231295</c:v>
                </c:pt>
                <c:pt idx="899">
                  <c:v>502.47436179179641</c:v>
                </c:pt>
                <c:pt idx="900">
                  <c:v>503.79035026700507</c:v>
                </c:pt>
                <c:pt idx="901">
                  <c:v>505.11330001676311</c:v>
                </c:pt>
                <c:pt idx="902">
                  <c:v>506.44326628840298</c:v>
                </c:pt>
                <c:pt idx="903">
                  <c:v>507.78030491543848</c:v>
                </c:pt>
                <c:pt idx="904">
                  <c:v>509.12447232535862</c:v>
                </c:pt>
                <c:pt idx="905">
                  <c:v>510.47582554754848</c:v>
                </c:pt>
                <c:pt idx="906">
                  <c:v>511.83442222133556</c:v>
                </c:pt>
                <c:pt idx="907">
                  <c:v>513.20032060416531</c:v>
                </c:pt>
                <c:pt idx="908">
                  <c:v>514.57357957991019</c:v>
                </c:pt>
                <c:pt idx="909">
                  <c:v>515.95425866731159</c:v>
                </c:pt>
                <c:pt idx="910">
                  <c:v>517.34241802855888</c:v>
                </c:pt>
                <c:pt idx="911">
                  <c:v>518.73811847800846</c:v>
                </c:pt>
                <c:pt idx="912">
                  <c:v>520.14142149104532</c:v>
                </c:pt>
                <c:pt idx="913">
                  <c:v>521.55238921308774</c:v>
                </c:pt>
                <c:pt idx="914">
                  <c:v>522.97108446874131</c:v>
                </c:pt>
                <c:pt idx="915">
                  <c:v>524.39757077110323</c:v>
                </c:pt>
                <c:pt idx="916">
                  <c:v>525.83191233121897</c:v>
                </c:pt>
                <c:pt idx="917">
                  <c:v>527.27417406769632</c:v>
                </c:pt>
                <c:pt idx="918">
                  <c:v>528.72442161647837</c:v>
                </c:pt>
                <c:pt idx="919">
                  <c:v>530.18272134077824</c:v>
                </c:pt>
                <c:pt idx="920">
                  <c:v>531.64914034118112</c:v>
                </c:pt>
                <c:pt idx="921">
                  <c:v>533.12374646591286</c:v>
                </c:pt>
                <c:pt idx="922">
                  <c:v>534.60660832128303</c:v>
                </c:pt>
                <c:pt idx="923">
                  <c:v>536.09779528230183</c:v>
                </c:pt>
                <c:pt idx="924">
                  <c:v>537.5973775034762</c:v>
                </c:pt>
                <c:pt idx="925">
                  <c:v>539.10542592978868</c:v>
                </c:pt>
                <c:pt idx="926">
                  <c:v>540.62201230786343</c:v>
                </c:pt>
                <c:pt idx="927">
                  <c:v>542.14720919731894</c:v>
                </c:pt>
                <c:pt idx="928">
                  <c:v>543.68108998231799</c:v>
                </c:pt>
                <c:pt idx="929">
                  <c:v>545.22372888331245</c:v>
                </c:pt>
                <c:pt idx="930">
                  <c:v>546.77520096899048</c:v>
                </c:pt>
                <c:pt idx="931">
                  <c:v>548.33558216842891</c:v>
                </c:pt>
                <c:pt idx="932">
                  <c:v>549.90494928345504</c:v>
                </c:pt>
                <c:pt idx="933">
                  <c:v>551.48338000122249</c:v>
                </c:pt>
                <c:pt idx="934">
                  <c:v>553.07095290700465</c:v>
                </c:pt>
                <c:pt idx="935">
                  <c:v>554.66774749721128</c:v>
                </c:pt>
                <c:pt idx="936">
                  <c:v>556.27384419263137</c:v>
                </c:pt>
                <c:pt idx="937">
                  <c:v>557.88932435190861</c:v>
                </c:pt>
                <c:pt idx="938">
                  <c:v>559.51427028525188</c:v>
                </c:pt>
                <c:pt idx="939">
                  <c:v>561.14876526838862</c:v>
                </c:pt>
                <c:pt idx="940">
                  <c:v>562.79289355676315</c:v>
                </c:pt>
                <c:pt idx="941">
                  <c:v>564.44674039998711</c:v>
                </c:pt>
                <c:pt idx="942">
                  <c:v>566.11039205654549</c:v>
                </c:pt>
                <c:pt idx="943">
                  <c:v>567.78393580876627</c:v>
                </c:pt>
                <c:pt idx="944">
                  <c:v>569.46745997805476</c:v>
                </c:pt>
                <c:pt idx="945">
                  <c:v>571.16105394040278</c:v>
                </c:pt>
                <c:pt idx="946">
                  <c:v>572.86480814217634</c:v>
                </c:pt>
                <c:pt idx="947">
                  <c:v>574.57881411618689</c:v>
                </c:pt>
                <c:pt idx="948">
                  <c:v>576.30316449805309</c:v>
                </c:pt>
                <c:pt idx="949">
                  <c:v>578.03795304286052</c:v>
                </c:pt>
                <c:pt idx="950">
                  <c:v>579.78327464212236</c:v>
                </c:pt>
                <c:pt idx="951">
                  <c:v>581.53922534105061</c:v>
                </c:pt>
                <c:pt idx="952">
                  <c:v>583.30590235614329</c:v>
                </c:pt>
                <c:pt idx="953">
                  <c:v>585.08340409309369</c:v>
                </c:pt>
                <c:pt idx="954">
                  <c:v>586.87183016502956</c:v>
                </c:pt>
                <c:pt idx="955">
                  <c:v>588.67128141108901</c:v>
                </c:pt>
                <c:pt idx="956">
                  <c:v>590.48185991534069</c:v>
                </c:pt>
                <c:pt idx="957">
                  <c:v>592.30366902605488</c:v>
                </c:pt>
                <c:pt idx="958">
                  <c:v>594.1368133753341</c:v>
                </c:pt>
                <c:pt idx="959">
                  <c:v>595.98139889911033</c:v>
                </c:pt>
                <c:pt idx="960">
                  <c:v>597.83753285751754</c:v>
                </c:pt>
                <c:pt idx="961">
                  <c:v>599.70532385564729</c:v>
                </c:pt>
                <c:pt idx="962">
                  <c:v>601.58488186469538</c:v>
                </c:pt>
                <c:pt idx="963">
                  <c:v>603.47631824350958</c:v>
                </c:pt>
                <c:pt idx="964">
                  <c:v>605.37974576054648</c:v>
                </c:pt>
                <c:pt idx="965">
                  <c:v>607.29527861624513</c:v>
                </c:pt>
                <c:pt idx="966">
                  <c:v>609.22303246583124</c:v>
                </c:pt>
                <c:pt idx="967">
                  <c:v>611.16312444255414</c:v>
                </c:pt>
                <c:pt idx="968">
                  <c:v>613.11567318137509</c:v>
                </c:pt>
                <c:pt idx="969">
                  <c:v>615.08079884310951</c:v>
                </c:pt>
                <c:pt idx="970">
                  <c:v>617.05862313903776</c:v>
                </c:pt>
                <c:pt idx="971">
                  <c:v>619.04926935599372</c:v>
                </c:pt>
                <c:pt idx="972">
                  <c:v>621.05286238194196</c:v>
                </c:pt>
                <c:pt idx="973">
                  <c:v>623.06952873205421</c:v>
                </c:pt>
                <c:pt idx="974">
                  <c:v>625.09939657529878</c:v>
                </c:pt>
                <c:pt idx="975">
                  <c:v>627.14259576155087</c:v>
                </c:pt>
                <c:pt idx="976">
                  <c:v>629.19925784923987</c:v>
                </c:pt>
                <c:pt idx="977">
                  <c:v>631.26951613354288</c:v>
                </c:pt>
                <c:pt idx="978">
                  <c:v>633.3535056751391</c:v>
                </c:pt>
                <c:pt idx="979">
                  <c:v>635.45136332953655</c:v>
                </c:pt>
                <c:pt idx="980">
                  <c:v>637.56322777698688</c:v>
                </c:pt>
                <c:pt idx="981">
                  <c:v>639.68923955299863</c:v>
                </c:pt>
                <c:pt idx="982">
                  <c:v>641.82954107946568</c:v>
                </c:pt>
                <c:pt idx="983">
                  <c:v>643.98427669642501</c:v>
                </c:pt>
                <c:pt idx="984">
                  <c:v>646.1535926944581</c:v>
                </c:pt>
                <c:pt idx="985">
                  <c:v>648.33763734775005</c:v>
                </c:pt>
                <c:pt idx="986">
                  <c:v>650.53656094782457</c:v>
                </c:pt>
                <c:pt idx="987">
                  <c:v>652.75051583797028</c:v>
                </c:pt>
                <c:pt idx="988">
                  <c:v>654.97965644837313</c:v>
                </c:pt>
                <c:pt idx="989">
                  <c:v>657.22413933197367</c:v>
                </c:pt>
                <c:pt idx="990">
                  <c:v>659.48412320106593</c:v>
                </c:pt>
                <c:pt idx="991">
                  <c:v>661.75976896465795</c:v>
                </c:pt>
                <c:pt idx="992">
                  <c:v>664.05123976660707</c:v>
                </c:pt>
                <c:pt idx="993">
                  <c:v>666.35870102455658</c:v>
                </c:pt>
                <c:pt idx="994">
                  <c:v>668.68232046968603</c:v>
                </c:pt>
                <c:pt idx="995">
                  <c:v>671.02226818729946</c:v>
                </c:pt>
                <c:pt idx="996">
                  <c:v>673.37871665827197</c:v>
                </c:pt>
                <c:pt idx="997">
                  <c:v>675.75184080137433</c:v>
                </c:pt>
                <c:pt idx="998">
                  <c:v>678.14181801649738</c:v>
                </c:pt>
                <c:pt idx="999">
                  <c:v>680.54882822880018</c:v>
                </c:pt>
                <c:pt idx="1000">
                  <c:v>682.97305393380486</c:v>
                </c:pt>
                <c:pt idx="1001">
                  <c:v>685.41468024345954</c:v>
                </c:pt>
                <c:pt idx="1002">
                  <c:v>687.87389493319733</c:v>
                </c:pt>
                <c:pt idx="1003">
                  <c:v>690.35088849001261</c:v>
                </c:pt>
                <c:pt idx="1004">
                  <c:v>692.84585416158404</c:v>
                </c:pt>
                <c:pt idx="1005">
                  <c:v>695.35898800646919</c:v>
                </c:pt>
                <c:pt idx="1006">
                  <c:v>697.8904889453969</c:v>
                </c:pt>
                <c:pt idx="1007">
                  <c:v>700.44055881368934</c:v>
                </c:pt>
                <c:pt idx="1008">
                  <c:v>703.00940241483818</c:v>
                </c:pt>
                <c:pt idx="1009">
                  <c:v>705.59722757526811</c:v>
                </c:pt>
                <c:pt idx="1010">
                  <c:v>708.20424520031656</c:v>
                </c:pt>
                <c:pt idx="1011">
                  <c:v>710.83066933146404</c:v>
                </c:pt>
                <c:pt idx="1012">
                  <c:v>713.47671720484266</c:v>
                </c:pt>
                <c:pt idx="1013">
                  <c:v>716.14260931106173</c:v>
                </c:pt>
                <c:pt idx="1014">
                  <c:v>718.82856945638207</c:v>
                </c:pt>
                <c:pt idx="1015">
                  <c:v>721.5348248252759</c:v>
                </c:pt>
                <c:pt idx="1016">
                  <c:v>724.26160604440747</c:v>
                </c:pt>
                <c:pt idx="1017">
                  <c:v>727.00914724807421</c:v>
                </c:pt>
                <c:pt idx="1018">
                  <c:v>729.77768614514662</c:v>
                </c:pt>
                <c:pt idx="1019">
                  <c:v>732.56746408754589</c:v>
                </c:pt>
                <c:pt idx="1020">
                  <c:v>735.37872614030346</c:v>
                </c:pt>
                <c:pt idx="1021">
                  <c:v>738.21172115324202</c:v>
                </c:pt>
                <c:pt idx="1022">
                  <c:v>741.06670183432493</c:v>
                </c:pt>
                <c:pt idx="1023">
                  <c:v>743.94392482471631</c:v>
                </c:pt>
                <c:pt idx="1024">
                  <c:v>746.84365077560165</c:v>
                </c:pt>
                <c:pt idx="1025">
                  <c:v>749.76614442681716</c:v>
                </c:pt>
                <c:pt idx="1026">
                  <c:v>752.71167468733267</c:v>
                </c:pt>
                <c:pt idx="1027">
                  <c:v>755.68051471764682</c:v>
                </c:pt>
                <c:pt idx="1028">
                  <c:v>758.67294201414279</c:v>
                </c:pt>
                <c:pt idx="1029">
                  <c:v>761.68923849546093</c:v>
                </c:pt>
                <c:pt idx="1030">
                  <c:v>764.72969059094248</c:v>
                </c:pt>
                <c:pt idx="1031">
                  <c:v>767.79458933120713</c:v>
                </c:pt>
                <c:pt idx="1032">
                  <c:v>770.88423044092019</c:v>
                </c:pt>
                <c:pt idx="1033">
                  <c:v>773.99891443381466</c:v>
                </c:pt>
                <c:pt idx="1034">
                  <c:v>777.13894671002822</c:v>
                </c:pt>
                <c:pt idx="1035">
                  <c:v>780.30463765582738</c:v>
                </c:pt>
                <c:pt idx="1036">
                  <c:v>783.49630274578158</c:v>
                </c:pt>
                <c:pt idx="1037">
                  <c:v>786.71426264746083</c:v>
                </c:pt>
                <c:pt idx="1038">
                  <c:v>789.95884332872959</c:v>
                </c:pt>
                <c:pt idx="1039">
                  <c:v>793.23037616771023</c:v>
                </c:pt>
                <c:pt idx="1040">
                  <c:v>796.52919806549846</c:v>
                </c:pt>
                <c:pt idx="1041">
                  <c:v>799.85565156170435</c:v>
                </c:pt>
                <c:pt idx="1042">
                  <c:v>803.21008495291142</c:v>
                </c:pt>
                <c:pt idx="1043">
                  <c:v>806.59285241412931</c:v>
                </c:pt>
                <c:pt idx="1044">
                  <c:v>810.00431412333774</c:v>
                </c:pt>
                <c:pt idx="1045">
                  <c:v>813.44483638920883</c:v>
                </c:pt>
                <c:pt idx="1046">
                  <c:v>816.91479178210659</c:v>
                </c:pt>
                <c:pt idx="1047">
                  <c:v>820.41455926845458</c:v>
                </c:pt>
                <c:pt idx="1048">
                  <c:v>823.94452434858545</c:v>
                </c:pt>
                <c:pt idx="1049">
                  <c:v>827.50507919816528</c:v>
                </c:pt>
                <c:pt idx="1050">
                  <c:v>831.09662281331089</c:v>
                </c:pt>
                <c:pt idx="1051">
                  <c:v>834.71956115950672</c:v>
                </c:pt>
                <c:pt idx="1052">
                  <c:v>838.37430732444341</c:v>
                </c:pt>
                <c:pt idx="1053">
                  <c:v>842.06128167489294</c:v>
                </c:pt>
                <c:pt idx="1054">
                  <c:v>845.78091201775135</c:v>
                </c:pt>
                <c:pt idx="1055">
                  <c:v>849.53363376537436</c:v>
                </c:pt>
                <c:pt idx="1056">
                  <c:v>853.31989010534244</c:v>
                </c:pt>
                <c:pt idx="1057">
                  <c:v>857.14013217479305</c:v>
                </c:pt>
                <c:pt idx="1058">
                  <c:v>860.99481923946416</c:v>
                </c:pt>
                <c:pt idx="1059">
                  <c:v>864.88441887760052</c:v>
                </c:pt>
                <c:pt idx="1060">
                  <c:v>868.80940716887267</c:v>
                </c:pt>
                <c:pt idx="1061">
                  <c:v>872.77026888847467</c:v>
                </c:pt>
                <c:pt idx="1062">
                  <c:v>876.76749770656238</c:v>
                </c:pt>
                <c:pt idx="1063">
                  <c:v>880.8015963932063</c:v>
                </c:pt>
                <c:pt idx="1064">
                  <c:v>884.87307702903763</c:v>
                </c:pt>
                <c:pt idx="1065">
                  <c:v>888.98246122177341</c:v>
                </c:pt>
                <c:pt idx="1066">
                  <c:v>893.13028032881164</c:v>
                </c:pt>
                <c:pt idx="1067">
                  <c:v>897.31707568609693</c:v>
                </c:pt>
                <c:pt idx="1068">
                  <c:v>901.54339884346416</c:v>
                </c:pt>
                <c:pt idx="1069">
                  <c:v>905.80981180667322</c:v>
                </c:pt>
                <c:pt idx="1070">
                  <c:v>910.11688728635932</c:v>
                </c:pt>
                <c:pt idx="1071">
                  <c:v>914.46520895413175</c:v>
                </c:pt>
                <c:pt idx="1072">
                  <c:v>918.85537170605744</c:v>
                </c:pt>
                <c:pt idx="1073">
                  <c:v>923.28798193378373</c:v>
                </c:pt>
                <c:pt idx="1074">
                  <c:v>927.76365780355775</c:v>
                </c:pt>
                <c:pt idx="1075">
                  <c:v>932.28302954341086</c:v>
                </c:pt>
                <c:pt idx="1076">
                  <c:v>936.8467397387916</c:v>
                </c:pt>
                <c:pt idx="1077">
                  <c:v>941.45544363693432</c:v>
                </c:pt>
                <c:pt idx="1078">
                  <c:v>946.10980946027121</c:v>
                </c:pt>
                <c:pt idx="1079">
                  <c:v>950.81051872919693</c:v>
                </c:pt>
                <c:pt idx="1080">
                  <c:v>955.5582665945193</c:v>
                </c:pt>
                <c:pt idx="1081">
                  <c:v>960.35376217992984</c:v>
                </c:pt>
                <c:pt idx="1082">
                  <c:v>965.19772893485697</c:v>
                </c:pt>
                <c:pt idx="1083">
                  <c:v>970.09090499806132</c:v>
                </c:pt>
                <c:pt idx="1084">
                  <c:v>975.03404357236411</c:v>
                </c:pt>
                <c:pt idx="1085">
                  <c:v>980.02791331090566</c:v>
                </c:pt>
                <c:pt idx="1086">
                  <c:v>985.07329871534932</c:v>
                </c:pt>
                <c:pt idx="1087">
                  <c:v>990.17100054646448</c:v>
                </c:pt>
                <c:pt idx="1088">
                  <c:v>995.32183624754134</c:v>
                </c:pt>
                <c:pt idx="1089">
                  <c:v>1000.5266403811056</c:v>
                </c:pt>
                <c:pt idx="1090">
                  <c:v>1005.7862650794253</c:v>
                </c:pt>
                <c:pt idx="1091">
                  <c:v>1011.1015805093181</c:v>
                </c:pt>
                <c:pt idx="1092">
                  <c:v>1016.4734753517941</c:v>
                </c:pt>
                <c:pt idx="1093">
                  <c:v>1021.9028572970875</c:v>
                </c:pt>
                <c:pt idx="1094">
                  <c:v>1027.3906535556569</c:v>
                </c:pt>
                <c:pt idx="1095">
                  <c:v>1032.9378113857606</c:v>
                </c:pt>
                <c:pt idx="1096">
                  <c:v>1038.5452986382306</c:v>
                </c:pt>
                <c:pt idx="1097">
                  <c:v>1044.214104319115</c:v>
                </c:pt>
                <c:pt idx="1098">
                  <c:v>1049.9452391708617</c:v>
                </c:pt>
                <c:pt idx="1099">
                  <c:v>1055.7397362727743</c:v>
                </c:pt>
                <c:pt idx="1100">
                  <c:v>1061.5986516614782</c:v>
                </c:pt>
                <c:pt idx="1101">
                  <c:v>1067.5230649721884</c:v>
                </c:pt>
                <c:pt idx="1102">
                  <c:v>1073.5140801015898</c:v>
                </c:pt>
                <c:pt idx="1103">
                  <c:v>1079.5728258931897</c:v>
                </c:pt>
                <c:pt idx="1104">
                  <c:v>1085.7004568460352</c:v>
                </c:pt>
                <c:pt idx="1105">
                  <c:v>1091.8981538477276</c:v>
                </c:pt>
                <c:pt idx="1106">
                  <c:v>1098.1671249327148</c:v>
                </c:pt>
                <c:pt idx="1107">
                  <c:v>1104.5086060668823</c:v>
                </c:pt>
                <c:pt idx="1108">
                  <c:v>1110.9238619595128</c:v>
                </c:pt>
                <c:pt idx="1109">
                  <c:v>1117.4141869037376</c:v>
                </c:pt>
                <c:pt idx="1110">
                  <c:v>1123.9809056466484</c:v>
                </c:pt>
                <c:pt idx="1111">
                  <c:v>1130.6253742903032</c:v>
                </c:pt>
                <c:pt idx="1112">
                  <c:v>1137.3489812249099</c:v>
                </c:pt>
                <c:pt idx="1113">
                  <c:v>1144.1531480955364</c:v>
                </c:pt>
                <c:pt idx="1114">
                  <c:v>1151.0393308037635</c:v>
                </c:pt>
                <c:pt idx="1115">
                  <c:v>1158.0090205457611</c:v>
                </c:pt>
                <c:pt idx="1116">
                  <c:v>1165.0637448883429</c:v>
                </c:pt>
                <c:pt idx="1117">
                  <c:v>1172.2050688846298</c:v>
                </c:pt>
                <c:pt idx="1118">
                  <c:v>1179.4345962310351</c:v>
                </c:pt>
                <c:pt idx="1119">
                  <c:v>1186.7539704673673</c:v>
                </c:pt>
                <c:pt idx="1120">
                  <c:v>1194.1648762219343</c:v>
                </c:pt>
                <c:pt idx="1121">
                  <c:v>1201.6690405036372</c:v>
                </c:pt>
                <c:pt idx="1122">
                  <c:v>1209.2682340431261</c:v>
                </c:pt>
                <c:pt idx="1123">
                  <c:v>1216.9642726852132</c:v>
                </c:pt>
                <c:pt idx="1124">
                  <c:v>1224.7590188348408</c:v>
                </c:pt>
                <c:pt idx="1125">
                  <c:v>1232.6543829590184</c:v>
                </c:pt>
                <c:pt idx="1126">
                  <c:v>1240.652325147282</c:v>
                </c:pt>
                <c:pt idx="1127">
                  <c:v>1248.7548567333433</c:v>
                </c:pt>
                <c:pt idx="1128">
                  <c:v>1256.9640419807552</c:v>
                </c:pt>
                <c:pt idx="1129">
                  <c:v>1265.2819998355537</c:v>
                </c:pt>
                <c:pt idx="1130">
                  <c:v>1273.7109057490088</c:v>
                </c:pt>
                <c:pt idx="1131">
                  <c:v>1282.2529935737728</c:v>
                </c:pt>
                <c:pt idx="1132">
                  <c:v>1290.9105575368992</c:v>
                </c:pt>
                <c:pt idx="1133">
                  <c:v>1299.6859542933953</c:v>
                </c:pt>
                <c:pt idx="1134">
                  <c:v>1308.581605064164</c:v>
                </c:pt>
                <c:pt idx="1135">
                  <c:v>1317.5999978624161</c:v>
                </c:pt>
                <c:pt idx="1136">
                  <c:v>1326.7436898128456</c:v>
                </c:pt>
                <c:pt idx="1137">
                  <c:v>1336.0153095681169</c:v>
                </c:pt>
                <c:pt idx="1138">
                  <c:v>1345.4175598274535</c:v>
                </c:pt>
                <c:pt idx="1139">
                  <c:v>1354.9532199624048</c:v>
                </c:pt>
                <c:pt idx="1140">
                  <c:v>1364.6251487551403</c:v>
                </c:pt>
                <c:pt idx="1141">
                  <c:v>1374.43628725495</c:v>
                </c:pt>
                <c:pt idx="1142">
                  <c:v>1384.3896617589355</c:v>
                </c:pt>
                <c:pt idx="1143">
                  <c:v>1394.4883869232435</c:v>
                </c:pt>
                <c:pt idx="1144">
                  <c:v>1404.7356690115614</c:v>
                </c:pt>
                <c:pt idx="1145">
                  <c:v>1415.1348092879891</c:v>
                </c:pt>
                <c:pt idx="1146">
                  <c:v>1425.6892075618291</c:v>
                </c:pt>
                <c:pt idx="1147">
                  <c:v>1436.402365892294</c:v>
                </c:pt>
                <c:pt idx="1148">
                  <c:v>1447.2778924616114</c:v>
                </c:pt>
                <c:pt idx="1149">
                  <c:v>1458.3195056255161</c:v>
                </c:pt>
                <c:pt idx="1150">
                  <c:v>1469.5310381506968</c:v>
                </c:pt>
                <c:pt idx="1151">
                  <c:v>1480.9164416493277</c:v>
                </c:pt>
                <c:pt idx="1152">
                  <c:v>1492.4797912214694</c:v>
                </c:pt>
                <c:pt idx="1153">
                  <c:v>1504.2252903167989</c:v>
                </c:pt>
                <c:pt idx="1154">
                  <c:v>1516.1572758278453</c:v>
                </c:pt>
                <c:pt idx="1155">
                  <c:v>1528.2802234277074</c:v>
                </c:pt>
                <c:pt idx="1156">
                  <c:v>1540.5987531660408</c:v>
                </c:pt>
                <c:pt idx="1157">
                  <c:v>1553.1176353380267</c:v>
                </c:pt>
                <c:pt idx="1158">
                  <c:v>1565.841796641974</c:v>
                </c:pt>
                <c:pt idx="1159">
                  <c:v>1578.7763266422576</c:v>
                </c:pt>
                <c:pt idx="1160">
                  <c:v>1591.9264845554069</c:v>
                </c:pt>
                <c:pt idx="1161">
                  <c:v>1605.2977063783444</c:v>
                </c:pt>
                <c:pt idx="1162">
                  <c:v>1618.8956123790849</c:v>
                </c:pt>
                <c:pt idx="1163">
                  <c:v>1632.7260149715626</c:v>
                </c:pt>
                <c:pt idx="1164">
                  <c:v>1646.7949269977876</c:v>
                </c:pt>
                <c:pt idx="1165">
                  <c:v>1661.1085704421075</c:v>
                </c:pt>
                <c:pt idx="1166">
                  <c:v>1675.6733856041189</c:v>
                </c:pt>
                <c:pt idx="1167">
                  <c:v>1690.4960407586329</c:v>
                </c:pt>
                <c:pt idx="1168">
                  <c:v>1705.583442333138</c:v>
                </c:pt>
                <c:pt idx="1169">
                  <c:v>1720.9427456354033</c:v>
                </c:pt>
                <c:pt idx="1170">
                  <c:v>1736.5813661662146</c:v>
                </c:pt>
                <c:pt idx="1171">
                  <c:v>1752.5069915548343</c:v>
                </c:pt>
                <c:pt idx="1172">
                  <c:v>1768.7275941575431</c:v>
                </c:pt>
                <c:pt idx="1173">
                  <c:v>1785.2514443626399</c:v>
                </c:pt>
                <c:pt idx="1174">
                  <c:v>1802.0871246485567</c:v>
                </c:pt>
                <c:pt idx="1175">
                  <c:v>1819.2435444452933</c:v>
                </c:pt>
                <c:pt idx="1176">
                  <c:v>1836.729955853242</c:v>
                </c:pt>
                <c:pt idx="1177">
                  <c:v>1854.5559702776725</c:v>
                </c:pt>
                <c:pt idx="1178">
                  <c:v>1872.7315760417184</c:v>
                </c:pt>
                <c:pt idx="1179">
                  <c:v>1891.2671570456748</c:v>
                </c:pt>
                <c:pt idx="1180">
                  <c:v>1910.1735125458574</c:v>
                </c:pt>
                <c:pt idx="1181">
                  <c:v>1929.4618781321785</c:v>
                </c:pt>
                <c:pt idx="1182">
                  <c:v>1949.1439479900675</c:v>
                </c:pt>
                <c:pt idx="1183">
                  <c:v>1969.2318985394115</c:v>
                </c:pt>
                <c:pt idx="1184">
                  <c:v>1989.7384135509369</c:v>
                </c:pt>
                <c:pt idx="1185">
                  <c:v>2010.6767108488827</c:v>
                </c:pt>
                <c:pt idx="1186">
                  <c:v>2032.0605707181032</c:v>
                </c:pt>
                <c:pt idx="1187">
                  <c:v>2053.9043661438864</c:v>
                </c:pt>
                <c:pt idx="1188">
                  <c:v>2076.2230950239327</c:v>
                </c:pt>
                <c:pt idx="1189">
                  <c:v>2099.0324145042032</c:v>
                </c:pt>
                <c:pt idx="1190">
                  <c:v>2122.3486776038226</c:v>
                </c:pt>
                <c:pt idx="1191">
                  <c:v>2146.1889723090762</c:v>
                </c:pt>
                <c:pt idx="1192">
                  <c:v>2170.5711633329092</c:v>
                </c:pt>
              </c:numCache>
            </c:numRef>
          </c:xVal>
          <c:yVal>
            <c:numRef>
              <c:f>'Error plots'!$I$3:$I$1195</c:f>
              <c:numCache>
                <c:formatCode>0.000</c:formatCode>
                <c:ptCount val="1193"/>
                <c:pt idx="0">
                  <c:v>146.69382463854456</c:v>
                </c:pt>
                <c:pt idx="1">
                  <c:v>146.58048935666241</c:v>
                </c:pt>
                <c:pt idx="2">
                  <c:v>146.46697121482151</c:v>
                </c:pt>
                <c:pt idx="3">
                  <c:v>146.35326978438371</c:v>
                </c:pt>
                <c:pt idx="4">
                  <c:v>146.23938463536615</c:v>
                </c:pt>
                <c:pt idx="5">
                  <c:v>146.12531533643627</c:v>
                </c:pt>
                <c:pt idx="6">
                  <c:v>146.01106145490635</c:v>
                </c:pt>
                <c:pt idx="7">
                  <c:v>145.89662255672823</c:v>
                </c:pt>
                <c:pt idx="8">
                  <c:v>145.78199820648788</c:v>
                </c:pt>
                <c:pt idx="9">
                  <c:v>145.66718796740014</c:v>
                </c:pt>
                <c:pt idx="10">
                  <c:v>145.55219140130333</c:v>
                </c:pt>
                <c:pt idx="11">
                  <c:v>145.43700806865374</c:v>
                </c:pt>
                <c:pt idx="12">
                  <c:v>145.32163752852014</c:v>
                </c:pt>
                <c:pt idx="13">
                  <c:v>145.20607933857849</c:v>
                </c:pt>
                <c:pt idx="14">
                  <c:v>145.09033305510627</c:v>
                </c:pt>
                <c:pt idx="15">
                  <c:v>144.97439823297705</c:v>
                </c:pt>
                <c:pt idx="16">
                  <c:v>144.85827442565486</c:v>
                </c:pt>
                <c:pt idx="17">
                  <c:v>144.74196118518867</c:v>
                </c:pt>
                <c:pt idx="18">
                  <c:v>144.62545806220675</c:v>
                </c:pt>
                <c:pt idx="19">
                  <c:v>144.5087646059111</c:v>
                </c:pt>
                <c:pt idx="20">
                  <c:v>144.39188036407162</c:v>
                </c:pt>
                <c:pt idx="21">
                  <c:v>144.27480488302075</c:v>
                </c:pt>
                <c:pt idx="22">
                  <c:v>144.15753770764732</c:v>
                </c:pt>
                <c:pt idx="23">
                  <c:v>144.04007838139123</c:v>
                </c:pt>
                <c:pt idx="24">
                  <c:v>143.92242644623735</c:v>
                </c:pt>
                <c:pt idx="25">
                  <c:v>143.80458144270997</c:v>
                </c:pt>
                <c:pt idx="26">
                  <c:v>143.68654290986683</c:v>
                </c:pt>
                <c:pt idx="27">
                  <c:v>143.56831038529324</c:v>
                </c:pt>
                <c:pt idx="28">
                  <c:v>143.44988340509641</c:v>
                </c:pt>
                <c:pt idx="29">
                  <c:v>143.3312615038993</c:v>
                </c:pt>
                <c:pt idx="30">
                  <c:v>143.21244421483482</c:v>
                </c:pt>
                <c:pt idx="31">
                  <c:v>143.0934310695398</c:v>
                </c:pt>
                <c:pt idx="32">
                  <c:v>142.97422159814911</c:v>
                </c:pt>
                <c:pt idx="33">
                  <c:v>142.85481532928949</c:v>
                </c:pt>
                <c:pt idx="34">
                  <c:v>142.73521179007352</c:v>
                </c:pt>
                <c:pt idx="35">
                  <c:v>142.61541050609367</c:v>
                </c:pt>
                <c:pt idx="36">
                  <c:v>142.49541100141607</c:v>
                </c:pt>
                <c:pt idx="37">
                  <c:v>142.37521279857444</c:v>
                </c:pt>
                <c:pt idx="38">
                  <c:v>142.25481541856379</c:v>
                </c:pt>
                <c:pt idx="39">
                  <c:v>142.13421838083437</c:v>
                </c:pt>
                <c:pt idx="40">
                  <c:v>142.01342120328547</c:v>
                </c:pt>
                <c:pt idx="41">
                  <c:v>141.89242340225897</c:v>
                </c:pt>
                <c:pt idx="42">
                  <c:v>141.77122449253318</c:v>
                </c:pt>
                <c:pt idx="43">
                  <c:v>141.64982398731652</c:v>
                </c:pt>
                <c:pt idx="44">
                  <c:v>141.52822139824113</c:v>
                </c:pt>
                <c:pt idx="45">
                  <c:v>141.40641623535655</c:v>
                </c:pt>
                <c:pt idx="46">
                  <c:v>141.2844080071232</c:v>
                </c:pt>
                <c:pt idx="47">
                  <c:v>141.16219622040614</c:v>
                </c:pt>
                <c:pt idx="48">
                  <c:v>141.03978038046819</c:v>
                </c:pt>
                <c:pt idx="49">
                  <c:v>140.917159990964</c:v>
                </c:pt>
                <c:pt idx="50">
                  <c:v>140.794334553933</c:v>
                </c:pt>
                <c:pt idx="51">
                  <c:v>140.67130356979311</c:v>
                </c:pt>
                <c:pt idx="52">
                  <c:v>140.54806653733402</c:v>
                </c:pt>
                <c:pt idx="53">
                  <c:v>140.42462295371067</c:v>
                </c:pt>
                <c:pt idx="54">
                  <c:v>140.30097231443645</c:v>
                </c:pt>
                <c:pt idx="55">
                  <c:v>140.17711411337649</c:v>
                </c:pt>
                <c:pt idx="56">
                  <c:v>140.05304784274114</c:v>
                </c:pt>
                <c:pt idx="57">
                  <c:v>139.92877299307901</c:v>
                </c:pt>
                <c:pt idx="58">
                  <c:v>139.80428905327014</c:v>
                </c:pt>
                <c:pt idx="59">
                  <c:v>139.67959551051942</c:v>
                </c:pt>
                <c:pt idx="60">
                  <c:v>139.55469185034934</c:v>
                </c:pt>
                <c:pt idx="61">
                  <c:v>139.42957755659347</c:v>
                </c:pt>
                <c:pt idx="62">
                  <c:v>139.30425211138936</c:v>
                </c:pt>
                <c:pt idx="63">
                  <c:v>139.17871499517145</c:v>
                </c:pt>
                <c:pt idx="64">
                  <c:v>139.05296568666427</c:v>
                </c:pt>
                <c:pt idx="65">
                  <c:v>138.92700366287534</c:v>
                </c:pt>
                <c:pt idx="66">
                  <c:v>138.80082839908809</c:v>
                </c:pt>
                <c:pt idx="67">
                  <c:v>138.67443936885465</c:v>
                </c:pt>
                <c:pt idx="68">
                  <c:v>138.54783604398895</c:v>
                </c:pt>
                <c:pt idx="69">
                  <c:v>138.42101789455924</c:v>
                </c:pt>
                <c:pt idx="70">
                  <c:v>138.29398438888123</c:v>
                </c:pt>
                <c:pt idx="71">
                  <c:v>138.16673499351043</c:v>
                </c:pt>
                <c:pt idx="72">
                  <c:v>138.03926917323525</c:v>
                </c:pt>
                <c:pt idx="73">
                  <c:v>137.91158639106945</c:v>
                </c:pt>
                <c:pt idx="74">
                  <c:v>137.78368610824481</c:v>
                </c:pt>
                <c:pt idx="75">
                  <c:v>137.65556778420384</c:v>
                </c:pt>
                <c:pt idx="76">
                  <c:v>137.52723087659226</c:v>
                </c:pt>
                <c:pt idx="77">
                  <c:v>137.39867484125151</c:v>
                </c:pt>
                <c:pt idx="78">
                  <c:v>137.26989913221132</c:v>
                </c:pt>
                <c:pt idx="79">
                  <c:v>137.14090320168219</c:v>
                </c:pt>
                <c:pt idx="80">
                  <c:v>137.01168650004772</c:v>
                </c:pt>
                <c:pt idx="81">
                  <c:v>136.8822484758569</c:v>
                </c:pt>
                <c:pt idx="82">
                  <c:v>136.75258857581682</c:v>
                </c:pt>
                <c:pt idx="83">
                  <c:v>136.62270624478452</c:v>
                </c:pt>
                <c:pt idx="84">
                  <c:v>136.49260092575969</c:v>
                </c:pt>
                <c:pt idx="85">
                  <c:v>136.36227205987646</c:v>
                </c:pt>
                <c:pt idx="86">
                  <c:v>136.23171908639591</c:v>
                </c:pt>
                <c:pt idx="87">
                  <c:v>136.10094144269823</c:v>
                </c:pt>
                <c:pt idx="88">
                  <c:v>135.96993856427454</c:v>
                </c:pt>
                <c:pt idx="89">
                  <c:v>135.83870988471926</c:v>
                </c:pt>
                <c:pt idx="90">
                  <c:v>135.70725483572193</c:v>
                </c:pt>
                <c:pt idx="91">
                  <c:v>135.57557284705933</c:v>
                </c:pt>
                <c:pt idx="92">
                  <c:v>135.44366334658753</c:v>
                </c:pt>
                <c:pt idx="93">
                  <c:v>135.31152576023348</c:v>
                </c:pt>
                <c:pt idx="94">
                  <c:v>135.17915951198708</c:v>
                </c:pt>
                <c:pt idx="95">
                  <c:v>135.04656402389304</c:v>
                </c:pt>
                <c:pt idx="96">
                  <c:v>134.9137387160427</c:v>
                </c:pt>
                <c:pt idx="97">
                  <c:v>134.78068300656545</c:v>
                </c:pt>
                <c:pt idx="98">
                  <c:v>134.64739631162089</c:v>
                </c:pt>
                <c:pt idx="99">
                  <c:v>134.51387804539019</c:v>
                </c:pt>
                <c:pt idx="100">
                  <c:v>134.38012762006775</c:v>
                </c:pt>
                <c:pt idx="101">
                  <c:v>134.24614444585291</c:v>
                </c:pt>
                <c:pt idx="102">
                  <c:v>134.11192793094125</c:v>
                </c:pt>
                <c:pt idx="103">
                  <c:v>133.97747748151627</c:v>
                </c:pt>
                <c:pt idx="104">
                  <c:v>133.84279250174086</c:v>
                </c:pt>
                <c:pt idx="105">
                  <c:v>133.70787239374846</c:v>
                </c:pt>
                <c:pt idx="106">
                  <c:v>133.57271655763475</c:v>
                </c:pt>
                <c:pt idx="107">
                  <c:v>133.43732439144861</c:v>
                </c:pt>
                <c:pt idx="108">
                  <c:v>133.30169529118376</c:v>
                </c:pt>
                <c:pt idx="109">
                  <c:v>133.16582865076961</c:v>
                </c:pt>
                <c:pt idx="110">
                  <c:v>133.02972386206272</c:v>
                </c:pt>
                <c:pt idx="111">
                  <c:v>132.89338031483783</c:v>
                </c:pt>
                <c:pt idx="112">
                  <c:v>132.75679739677892</c:v>
                </c:pt>
                <c:pt idx="113">
                  <c:v>132.61997449347035</c:v>
                </c:pt>
                <c:pt idx="114">
                  <c:v>132.48291098838777</c:v>
                </c:pt>
                <c:pt idx="115">
                  <c:v>132.34560626288908</c:v>
                </c:pt>
                <c:pt idx="116">
                  <c:v>132.20805969620523</c:v>
                </c:pt>
                <c:pt idx="117">
                  <c:v>132.07027066543151</c:v>
                </c:pt>
                <c:pt idx="118">
                  <c:v>131.93223854551766</c:v>
                </c:pt>
                <c:pt idx="119">
                  <c:v>131.79396270925932</c:v>
                </c:pt>
                <c:pt idx="120">
                  <c:v>131.65544252728824</c:v>
                </c:pt>
                <c:pt idx="121">
                  <c:v>131.51667736806328</c:v>
                </c:pt>
                <c:pt idx="122">
                  <c:v>131.37766659786087</c:v>
                </c:pt>
                <c:pt idx="123">
                  <c:v>131.23840958076548</c:v>
                </c:pt>
                <c:pt idx="124">
                  <c:v>131.09890567866037</c:v>
                </c:pt>
                <c:pt idx="125">
                  <c:v>130.959154251218</c:v>
                </c:pt>
                <c:pt idx="126">
                  <c:v>130.81915465589026</c:v>
                </c:pt>
                <c:pt idx="127">
                  <c:v>130.67890624789916</c:v>
                </c:pt>
                <c:pt idx="128">
                  <c:v>130.53840838022677</c:v>
                </c:pt>
                <c:pt idx="129">
                  <c:v>130.39766040360587</c:v>
                </c:pt>
                <c:pt idx="130">
                  <c:v>130.2566616665099</c:v>
                </c:pt>
                <c:pt idx="131">
                  <c:v>130.11541151514331</c:v>
                </c:pt>
                <c:pt idx="132">
                  <c:v>129.97390929343152</c:v>
                </c:pt>
                <c:pt idx="133">
                  <c:v>129.83215434301104</c:v>
                </c:pt>
                <c:pt idx="134">
                  <c:v>129.69014600321964</c:v>
                </c:pt>
                <c:pt idx="135">
                  <c:v>129.54788361108604</c:v>
                </c:pt>
                <c:pt idx="136">
                  <c:v>129.40536650132</c:v>
                </c:pt>
                <c:pt idx="137">
                  <c:v>129.26259400630212</c:v>
                </c:pt>
                <c:pt idx="138">
                  <c:v>129.11956545607367</c:v>
                </c:pt>
                <c:pt idx="139">
                  <c:v>128.97628017832631</c:v>
                </c:pt>
                <c:pt idx="140">
                  <c:v>128.83273749839179</c:v>
                </c:pt>
                <c:pt idx="141">
                  <c:v>128.68893673923168</c:v>
                </c:pt>
                <c:pt idx="142">
                  <c:v>128.5448772214267</c:v>
                </c:pt>
                <c:pt idx="143">
                  <c:v>128.40055826316663</c:v>
                </c:pt>
                <c:pt idx="144">
                  <c:v>128.25597918023939</c:v>
                </c:pt>
                <c:pt idx="145">
                  <c:v>128.11113928602077</c:v>
                </c:pt>
                <c:pt idx="146">
                  <c:v>127.9660378914636</c:v>
                </c:pt>
                <c:pt idx="147">
                  <c:v>127.82067430508727</c:v>
                </c:pt>
                <c:pt idx="148">
                  <c:v>127.67504783296673</c:v>
                </c:pt>
                <c:pt idx="149">
                  <c:v>127.52915777872175</c:v>
                </c:pt>
                <c:pt idx="150">
                  <c:v>127.38300344350625</c:v>
                </c:pt>
                <c:pt idx="151">
                  <c:v>127.23658412599713</c:v>
                </c:pt>
                <c:pt idx="152">
                  <c:v>127.08989912238346</c:v>
                </c:pt>
                <c:pt idx="153">
                  <c:v>126.94294772635533</c:v>
                </c:pt>
                <c:pt idx="154">
                  <c:v>126.79572922909276</c:v>
                </c:pt>
                <c:pt idx="155">
                  <c:v>126.64824291925476</c:v>
                </c:pt>
                <c:pt idx="156">
                  <c:v>126.50048808296773</c:v>
                </c:pt>
                <c:pt idx="157">
                  <c:v>126.35246400381456</c:v>
                </c:pt>
                <c:pt idx="158">
                  <c:v>126.20416996282304</c:v>
                </c:pt>
                <c:pt idx="159">
                  <c:v>126.05560523845458</c:v>
                </c:pt>
                <c:pt idx="160">
                  <c:v>125.9067691065928</c:v>
                </c:pt>
                <c:pt idx="161">
                  <c:v>125.75766084053177</c:v>
                </c:pt>
                <c:pt idx="162">
                  <c:v>125.60827971096481</c:v>
                </c:pt>
                <c:pt idx="163">
                  <c:v>125.45862498597242</c:v>
                </c:pt>
                <c:pt idx="164">
                  <c:v>125.30869593101104</c:v>
                </c:pt>
                <c:pt idx="165">
                  <c:v>125.15849180890083</c:v>
                </c:pt>
                <c:pt idx="166">
                  <c:v>125.00801187981412</c:v>
                </c:pt>
                <c:pt idx="167">
                  <c:v>124.85725540126344</c:v>
                </c:pt>
                <c:pt idx="168">
                  <c:v>124.70622162808959</c:v>
                </c:pt>
                <c:pt idx="169">
                  <c:v>124.55490981244958</c:v>
                </c:pt>
                <c:pt idx="170">
                  <c:v>124.40331920380447</c:v>
                </c:pt>
                <c:pt idx="171">
                  <c:v>124.25144904890738</c:v>
                </c:pt>
                <c:pt idx="172">
                  <c:v>124.09929859179113</c:v>
                </c:pt>
                <c:pt idx="173">
                  <c:v>123.94686707375607</c:v>
                </c:pt>
                <c:pt idx="174">
                  <c:v>123.79415373335763</c:v>
                </c:pt>
                <c:pt idx="175">
                  <c:v>123.64115780639386</c:v>
                </c:pt>
                <c:pt idx="176">
                  <c:v>123.48787852589317</c:v>
                </c:pt>
                <c:pt idx="177">
                  <c:v>123.33431512210149</c:v>
                </c:pt>
                <c:pt idx="178">
                  <c:v>123.18046682246984</c:v>
                </c:pt>
                <c:pt idx="179">
                  <c:v>123.0263328516416</c:v>
                </c:pt>
                <c:pt idx="180">
                  <c:v>122.87191243143957</c:v>
                </c:pt>
                <c:pt idx="181">
                  <c:v>122.71720478085356</c:v>
                </c:pt>
                <c:pt idx="182">
                  <c:v>122.56220911602699</c:v>
                </c:pt>
                <c:pt idx="183">
                  <c:v>122.40692465024424</c:v>
                </c:pt>
                <c:pt idx="184">
                  <c:v>122.25135059391744</c:v>
                </c:pt>
                <c:pt idx="185">
                  <c:v>122.09548615457359</c:v>
                </c:pt>
                <c:pt idx="186">
                  <c:v>121.93933053684106</c:v>
                </c:pt>
                <c:pt idx="187">
                  <c:v>121.78288294243657</c:v>
                </c:pt>
                <c:pt idx="188">
                  <c:v>121.6261425701517</c:v>
                </c:pt>
                <c:pt idx="189">
                  <c:v>121.46910861583964</c:v>
                </c:pt>
                <c:pt idx="190">
                  <c:v>121.31178027240159</c:v>
                </c:pt>
                <c:pt idx="191">
                  <c:v>121.15415672977323</c:v>
                </c:pt>
                <c:pt idx="192">
                  <c:v>120.99623717491119</c:v>
                </c:pt>
                <c:pt idx="193">
                  <c:v>120.83802079177903</c:v>
                </c:pt>
                <c:pt idx="194">
                  <c:v>120.67950676133404</c:v>
                </c:pt>
                <c:pt idx="195">
                  <c:v>120.5206942615128</c:v>
                </c:pt>
                <c:pt idx="196">
                  <c:v>120.36158246721757</c:v>
                </c:pt>
                <c:pt idx="197">
                  <c:v>120.20217055030213</c:v>
                </c:pt>
                <c:pt idx="198">
                  <c:v>120.04245767955794</c:v>
                </c:pt>
                <c:pt idx="199">
                  <c:v>119.88244302069955</c:v>
                </c:pt>
                <c:pt idx="200">
                  <c:v>119.72212573635076</c:v>
                </c:pt>
                <c:pt idx="201">
                  <c:v>119.56150498603014</c:v>
                </c:pt>
                <c:pt idx="202">
                  <c:v>119.4005799261366</c:v>
                </c:pt>
                <c:pt idx="203">
                  <c:v>119.23934970993494</c:v>
                </c:pt>
                <c:pt idx="204">
                  <c:v>119.07781348754133</c:v>
                </c:pt>
                <c:pt idx="205">
                  <c:v>118.91597040590847</c:v>
                </c:pt>
                <c:pt idx="206">
                  <c:v>118.75381960881123</c:v>
                </c:pt>
                <c:pt idx="207">
                  <c:v>118.59136023683143</c:v>
                </c:pt>
                <c:pt idx="208">
                  <c:v>118.42859142734329</c:v>
                </c:pt>
                <c:pt idx="209">
                  <c:v>118.26551231449818</c:v>
                </c:pt>
                <c:pt idx="210">
                  <c:v>118.10212202920977</c:v>
                </c:pt>
                <c:pt idx="211">
                  <c:v>117.93841969913882</c:v>
                </c:pt>
                <c:pt idx="212">
                  <c:v>117.77440444867787</c:v>
                </c:pt>
                <c:pt idx="213">
                  <c:v>117.610075398936</c:v>
                </c:pt>
                <c:pt idx="214">
                  <c:v>117.44543166772345</c:v>
                </c:pt>
                <c:pt idx="215">
                  <c:v>117.28047236953614</c:v>
                </c:pt>
                <c:pt idx="216">
                  <c:v>117.11519661554001</c:v>
                </c:pt>
                <c:pt idx="217">
                  <c:v>116.9496035135553</c:v>
                </c:pt>
                <c:pt idx="218">
                  <c:v>116.78369216804111</c:v>
                </c:pt>
                <c:pt idx="219">
                  <c:v>116.6174616800792</c:v>
                </c:pt>
                <c:pt idx="220">
                  <c:v>116.45091114735837</c:v>
                </c:pt>
                <c:pt idx="221">
                  <c:v>116.28403966415803</c:v>
                </c:pt>
                <c:pt idx="222">
                  <c:v>116.11684632133264</c:v>
                </c:pt>
                <c:pt idx="223">
                  <c:v>115.94933020629503</c:v>
                </c:pt>
                <c:pt idx="224">
                  <c:v>115.78149040300025</c:v>
                </c:pt>
                <c:pt idx="225">
                  <c:v>115.61332599192943</c:v>
                </c:pt>
                <c:pt idx="226">
                  <c:v>115.44483605007287</c:v>
                </c:pt>
                <c:pt idx="227">
                  <c:v>115.27601965091381</c:v>
                </c:pt>
                <c:pt idx="228">
                  <c:v>115.10687586441153</c:v>
                </c:pt>
                <c:pt idx="229">
                  <c:v>114.93740375698488</c:v>
                </c:pt>
                <c:pt idx="230">
                  <c:v>114.76760239149502</c:v>
                </c:pt>
                <c:pt idx="231">
                  <c:v>114.59747082722876</c:v>
                </c:pt>
                <c:pt idx="232">
                  <c:v>114.42700811988152</c:v>
                </c:pt>
                <c:pt idx="233">
                  <c:v>114.25621332153997</c:v>
                </c:pt>
                <c:pt idx="234">
                  <c:v>114.08508548066484</c:v>
                </c:pt>
                <c:pt idx="235">
                  <c:v>113.91362364207379</c:v>
                </c:pt>
                <c:pt idx="236">
                  <c:v>113.74182684692363</c:v>
                </c:pt>
                <c:pt idx="237">
                  <c:v>113.56969413269312</c:v>
                </c:pt>
                <c:pt idx="238">
                  <c:v>113.39722453316489</c:v>
                </c:pt>
                <c:pt idx="239">
                  <c:v>113.22441707840824</c:v>
                </c:pt>
                <c:pt idx="240">
                  <c:v>113.05127079476068</c:v>
                </c:pt>
                <c:pt idx="241">
                  <c:v>112.87778470481047</c:v>
                </c:pt>
                <c:pt idx="242">
                  <c:v>112.70395782737839</c:v>
                </c:pt>
                <c:pt idx="243">
                  <c:v>112.52978917749937</c:v>
                </c:pt>
                <c:pt idx="244">
                  <c:v>112.35527776640458</c:v>
                </c:pt>
                <c:pt idx="245">
                  <c:v>112.18042260150276</c:v>
                </c:pt>
                <c:pt idx="246">
                  <c:v>112.00522268636189</c:v>
                </c:pt>
                <c:pt idx="247">
                  <c:v>111.82967702069055</c:v>
                </c:pt>
                <c:pt idx="248">
                  <c:v>111.65378460031926</c:v>
                </c:pt>
                <c:pt idx="249">
                  <c:v>111.4775444171816</c:v>
                </c:pt>
                <c:pt idx="250">
                  <c:v>111.30095545929547</c:v>
                </c:pt>
                <c:pt idx="251">
                  <c:v>111.12401671074375</c:v>
                </c:pt>
                <c:pt idx="252">
                  <c:v>110.94672715165535</c:v>
                </c:pt>
                <c:pt idx="253">
                  <c:v>110.76908575818618</c:v>
                </c:pt>
                <c:pt idx="254">
                  <c:v>110.5910915024993</c:v>
                </c:pt>
                <c:pt idx="255">
                  <c:v>110.41274335274585</c:v>
                </c:pt>
                <c:pt idx="256">
                  <c:v>110.23404027304528</c:v>
                </c:pt>
                <c:pt idx="257">
                  <c:v>110.05498122346563</c:v>
                </c:pt>
                <c:pt idx="258">
                  <c:v>109.87556516000396</c:v>
                </c:pt>
                <c:pt idx="259">
                  <c:v>109.6957910345659</c:v>
                </c:pt>
                <c:pt idx="260">
                  <c:v>109.51565779494618</c:v>
                </c:pt>
                <c:pt idx="261">
                  <c:v>109.33516438480797</c:v>
                </c:pt>
                <c:pt idx="262">
                  <c:v>109.15430974366305</c:v>
                </c:pt>
                <c:pt idx="263">
                  <c:v>108.97309280685101</c:v>
                </c:pt>
                <c:pt idx="264">
                  <c:v>108.79151250551877</c:v>
                </c:pt>
                <c:pt idx="265">
                  <c:v>108.60956776660026</c:v>
                </c:pt>
                <c:pt idx="266">
                  <c:v>108.42725751279517</c:v>
                </c:pt>
                <c:pt idx="267">
                  <c:v>108.24458066254849</c:v>
                </c:pt>
                <c:pt idx="268">
                  <c:v>108.06153613002908</c:v>
                </c:pt>
                <c:pt idx="269">
                  <c:v>107.8781228251089</c:v>
                </c:pt>
                <c:pt idx="270">
                  <c:v>107.69433965334159</c:v>
                </c:pt>
                <c:pt idx="271">
                  <c:v>107.5101855159408</c:v>
                </c:pt>
                <c:pt idx="272">
                  <c:v>107.32565930975923</c:v>
                </c:pt>
                <c:pt idx="273">
                  <c:v>107.1407599272664</c:v>
                </c:pt>
                <c:pt idx="274">
                  <c:v>106.95548625652725</c:v>
                </c:pt>
                <c:pt idx="275">
                  <c:v>106.76983718118009</c:v>
                </c:pt>
                <c:pt idx="276">
                  <c:v>106.58381158041453</c:v>
                </c:pt>
                <c:pt idx="277">
                  <c:v>106.3974083289495</c:v>
                </c:pt>
                <c:pt idx="278">
                  <c:v>106.21062629701041</c:v>
                </c:pt>
                <c:pt idx="279">
                  <c:v>106.02346435030753</c:v>
                </c:pt>
                <c:pt idx="280">
                  <c:v>105.8359213500126</c:v>
                </c:pt>
                <c:pt idx="281">
                  <c:v>105.64799615273674</c:v>
                </c:pt>
                <c:pt idx="282">
                  <c:v>105.45968761050702</c:v>
                </c:pt>
                <c:pt idx="283">
                  <c:v>105.27099457074416</c:v>
                </c:pt>
                <c:pt idx="284">
                  <c:v>105.08191587623884</c:v>
                </c:pt>
                <c:pt idx="285">
                  <c:v>104.89245036512855</c:v>
                </c:pt>
                <c:pt idx="286">
                  <c:v>104.7025968708744</c:v>
                </c:pt>
                <c:pt idx="287">
                  <c:v>104.51235422223743</c:v>
                </c:pt>
                <c:pt idx="288">
                  <c:v>104.32172124325487</c:v>
                </c:pt>
                <c:pt idx="289">
                  <c:v>104.13069675321631</c:v>
                </c:pt>
                <c:pt idx="290">
                  <c:v>103.93927956663993</c:v>
                </c:pt>
                <c:pt idx="291">
                  <c:v>103.74746849324802</c:v>
                </c:pt>
                <c:pt idx="292">
                  <c:v>103.55526233794316</c:v>
                </c:pt>
                <c:pt idx="293">
                  <c:v>103.3626599007834</c:v>
                </c:pt>
                <c:pt idx="294">
                  <c:v>103.16965997695777</c:v>
                </c:pt>
                <c:pt idx="295">
                  <c:v>102.97626135676188</c:v>
                </c:pt>
                <c:pt idx="296">
                  <c:v>102.78246282557259</c:v>
                </c:pt>
                <c:pt idx="297">
                  <c:v>102.58826316382334</c:v>
                </c:pt>
                <c:pt idx="298">
                  <c:v>102.39366114697893</c:v>
                </c:pt>
                <c:pt idx="299">
                  <c:v>102.19865554550995</c:v>
                </c:pt>
                <c:pt idx="300">
                  <c:v>102.00324512486759</c:v>
                </c:pt>
                <c:pt idx="301">
                  <c:v>101.80742864545786</c:v>
                </c:pt>
                <c:pt idx="302">
                  <c:v>101.61120486261586</c:v>
                </c:pt>
                <c:pt idx="303">
                  <c:v>101.41457252657972</c:v>
                </c:pt>
                <c:pt idx="304">
                  <c:v>101.21753038246473</c:v>
                </c:pt>
                <c:pt idx="305">
                  <c:v>101.02007717023676</c:v>
                </c:pt>
                <c:pt idx="306">
                  <c:v>100.82221162468588</c:v>
                </c:pt>
                <c:pt idx="307">
                  <c:v>100.62393247540015</c:v>
                </c:pt>
                <c:pt idx="308">
                  <c:v>100.42523844673829</c:v>
                </c:pt>
                <c:pt idx="309">
                  <c:v>100.22612825780325</c:v>
                </c:pt>
                <c:pt idx="310">
                  <c:v>100.02660062241463</c:v>
                </c:pt>
                <c:pt idx="311">
                  <c:v>99.826654249081997</c:v>
                </c:pt>
                <c:pt idx="312">
                  <c:v>99.626287840976886</c:v>
                </c:pt>
                <c:pt idx="313">
                  <c:v>99.425500095905647</c:v>
                </c:pt>
                <c:pt idx="314">
                  <c:v>99.224289706281382</c:v>
                </c:pt>
                <c:pt idx="315">
                  <c:v>99.022655359096007</c:v>
                </c:pt>
                <c:pt idx="316">
                  <c:v>98.820595735892567</c:v>
                </c:pt>
                <c:pt idx="317">
                  <c:v>98.618109512736254</c:v>
                </c:pt>
                <c:pt idx="318">
                  <c:v>98.415195360186459</c:v>
                </c:pt>
                <c:pt idx="319">
                  <c:v>98.211851943268016</c:v>
                </c:pt>
                <c:pt idx="320">
                  <c:v>98.00807792144218</c:v>
                </c:pt>
                <c:pt idx="321">
                  <c:v>97.803871948577921</c:v>
                </c:pt>
                <c:pt idx="322">
                  <c:v>97.599232672922369</c:v>
                </c:pt>
                <c:pt idx="323">
                  <c:v>97.39415873707182</c:v>
                </c:pt>
                <c:pt idx="324">
                  <c:v>97.188648777942035</c:v>
                </c:pt>
                <c:pt idx="325">
                  <c:v>96.982701426738231</c:v>
                </c:pt>
                <c:pt idx="326">
                  <c:v>96.776315308925774</c:v>
                </c:pt>
                <c:pt idx="327">
                  <c:v>96.569489044199344</c:v>
                </c:pt>
                <c:pt idx="328">
                  <c:v>96.362221246453203</c:v>
                </c:pt>
                <c:pt idx="329">
                  <c:v>96.154510523750304</c:v>
                </c:pt>
                <c:pt idx="330">
                  <c:v>95.946355478291849</c:v>
                </c:pt>
                <c:pt idx="331">
                  <c:v>95.737754706386397</c:v>
                </c:pt>
                <c:pt idx="332">
                  <c:v>95.528706798418483</c:v>
                </c:pt>
                <c:pt idx="333">
                  <c:v>95.319210338817783</c:v>
                </c:pt>
                <c:pt idx="334">
                  <c:v>95.109263906027365</c:v>
                </c:pt>
                <c:pt idx="335">
                  <c:v>94.898866072472032</c:v>
                </c:pt>
                <c:pt idx="336">
                  <c:v>94.688015404526425</c:v>
                </c:pt>
                <c:pt idx="337">
                  <c:v>94.47671046248314</c:v>
                </c:pt>
                <c:pt idx="338">
                  <c:v>94.26494980052027</c:v>
                </c:pt>
                <c:pt idx="339">
                  <c:v>94.052731966668915</c:v>
                </c:pt>
                <c:pt idx="340">
                  <c:v>93.840055502780672</c:v>
                </c:pt>
                <c:pt idx="341">
                  <c:v>93.626918944494236</c:v>
                </c:pt>
                <c:pt idx="342">
                  <c:v>93.413320821202973</c:v>
                </c:pt>
                <c:pt idx="343">
                  <c:v>93.199259656021155</c:v>
                </c:pt>
                <c:pt idx="344">
                  <c:v>92.984733965750479</c:v>
                </c:pt>
                <c:pt idx="345">
                  <c:v>92.769742260846442</c:v>
                </c:pt>
                <c:pt idx="346">
                  <c:v>92.554283045384039</c:v>
                </c:pt>
                <c:pt idx="347">
                  <c:v>92.338354817024111</c:v>
                </c:pt>
                <c:pt idx="348">
                  <c:v>92.12195606697847</c:v>
                </c:pt>
                <c:pt idx="349">
                  <c:v>91.905085279975395</c:v>
                </c:pt>
                <c:pt idx="350">
                  <c:v>91.687740934224763</c:v>
                </c:pt>
                <c:pt idx="351">
                  <c:v>91.469921501383226</c:v>
                </c:pt>
                <c:pt idx="352">
                  <c:v>91.251625446518545</c:v>
                </c:pt>
                <c:pt idx="353">
                  <c:v>91.032851228074122</c:v>
                </c:pt>
                <c:pt idx="354">
                  <c:v>90.813597297833269</c:v>
                </c:pt>
                <c:pt idx="355">
                  <c:v>90.593862100883484</c:v>
                </c:pt>
                <c:pt idx="356">
                  <c:v>90.37364407557979</c:v>
                </c:pt>
                <c:pt idx="357">
                  <c:v>90.152941653508435</c:v>
                </c:pt>
                <c:pt idx="358">
                  <c:v>89.931753259450204</c:v>
                </c:pt>
                <c:pt idx="359">
                  <c:v>89.710077311343582</c:v>
                </c:pt>
                <c:pt idx="360">
                  <c:v>89.487912220247239</c:v>
                </c:pt>
                <c:pt idx="361">
                  <c:v>89.265256390303108</c:v>
                </c:pt>
                <c:pt idx="362">
                  <c:v>89.042108218698104</c:v>
                </c:pt>
                <c:pt idx="363">
                  <c:v>88.81846609562669</c:v>
                </c:pt>
                <c:pt idx="364">
                  <c:v>88.594328404252536</c:v>
                </c:pt>
                <c:pt idx="365">
                  <c:v>88.369693520670097</c:v>
                </c:pt>
                <c:pt idx="366">
                  <c:v>88.14455981386584</c:v>
                </c:pt>
                <c:pt idx="367">
                  <c:v>87.918925645679394</c:v>
                </c:pt>
                <c:pt idx="368">
                  <c:v>87.692789370764729</c:v>
                </c:pt>
                <c:pt idx="369">
                  <c:v>87.466149336549933</c:v>
                </c:pt>
                <c:pt idx="370">
                  <c:v>87.239003883198251</c:v>
                </c:pt>
                <c:pt idx="371">
                  <c:v>87.011351343567696</c:v>
                </c:pt>
                <c:pt idx="372">
                  <c:v>86.783190043170947</c:v>
                </c:pt>
                <c:pt idx="373">
                  <c:v>86.554518300135129</c:v>
                </c:pt>
                <c:pt idx="374">
                  <c:v>86.325334425160378</c:v>
                </c:pt>
                <c:pt idx="375">
                  <c:v>86.09563672147965</c:v>
                </c:pt>
                <c:pt idx="376">
                  <c:v>85.865423484816489</c:v>
                </c:pt>
                <c:pt idx="377">
                  <c:v>85.634693003344552</c:v>
                </c:pt>
                <c:pt idx="378">
                  <c:v>85.403443557644607</c:v>
                </c:pt>
                <c:pt idx="379">
                  <c:v>85.171673420663296</c:v>
                </c:pt>
                <c:pt idx="380">
                  <c:v>84.939380857670329</c:v>
                </c:pt>
                <c:pt idx="381">
                  <c:v>84.706564126215653</c:v>
                </c:pt>
                <c:pt idx="382">
                  <c:v>84.473221476086934</c:v>
                </c:pt>
                <c:pt idx="383">
                  <c:v>84.239351149265644</c:v>
                </c:pt>
                <c:pt idx="384">
                  <c:v>84.004951379884233</c:v>
                </c:pt>
                <c:pt idx="385">
                  <c:v>83.770020394181671</c:v>
                </c:pt>
                <c:pt idx="386">
                  <c:v>83.534556410459601</c:v>
                </c:pt>
                <c:pt idx="387">
                  <c:v>83.298557639037938</c:v>
                </c:pt>
                <c:pt idx="388">
                  <c:v>83.062022282209853</c:v>
                </c:pt>
                <c:pt idx="389">
                  <c:v>82.824948534196977</c:v>
                </c:pt>
                <c:pt idx="390">
                  <c:v>82.587334581103988</c:v>
                </c:pt>
                <c:pt idx="391">
                  <c:v>82.349178600872989</c:v>
                </c:pt>
                <c:pt idx="392">
                  <c:v>82.110478763237523</c:v>
                </c:pt>
                <c:pt idx="393">
                  <c:v>81.871233229676164</c:v>
                </c:pt>
                <c:pt idx="394">
                  <c:v>81.631440153366157</c:v>
                </c:pt>
                <c:pt idx="395">
                  <c:v>81.391097679136408</c:v>
                </c:pt>
                <c:pt idx="396">
                  <c:v>81.150203943420223</c:v>
                </c:pt>
                <c:pt idx="397">
                  <c:v>80.908757074207955</c:v>
                </c:pt>
                <c:pt idx="398">
                  <c:v>80.666755190998913</c:v>
                </c:pt>
                <c:pt idx="399">
                  <c:v>80.424196404753246</c:v>
                </c:pt>
                <c:pt idx="400">
                  <c:v>80.1810788178434</c:v>
                </c:pt>
                <c:pt idx="401">
                  <c:v>79.93740052400554</c:v>
                </c:pt>
                <c:pt idx="402">
                  <c:v>79.693159608289932</c:v>
                </c:pt>
                <c:pt idx="403">
                  <c:v>79.448354147011685</c:v>
                </c:pt>
                <c:pt idx="404">
                  <c:v>79.202982207700927</c:v>
                </c:pt>
                <c:pt idx="405">
                  <c:v>78.957041849052445</c:v>
                </c:pt>
                <c:pt idx="406">
                  <c:v>78.710531120875061</c:v>
                </c:pt>
                <c:pt idx="407">
                  <c:v>78.463448064041359</c:v>
                </c:pt>
                <c:pt idx="408">
                  <c:v>78.215790710435471</c:v>
                </c:pt>
                <c:pt idx="409">
                  <c:v>77.96755708290226</c:v>
                </c:pt>
                <c:pt idx="410">
                  <c:v>77.718745195195055</c:v>
                </c:pt>
                <c:pt idx="411">
                  <c:v>77.469353051923349</c:v>
                </c:pt>
                <c:pt idx="412">
                  <c:v>77.219378648500339</c:v>
                </c:pt>
                <c:pt idx="413">
                  <c:v>76.968819971089374</c:v>
                </c:pt>
                <c:pt idx="414">
                  <c:v>76.717674996551125</c:v>
                </c:pt>
                <c:pt idx="415">
                  <c:v>76.465941692389663</c:v>
                </c:pt>
                <c:pt idx="416">
                  <c:v>76.213618016698007</c:v>
                </c:pt>
                <c:pt idx="417">
                  <c:v>75.960701918103865</c:v>
                </c:pt>
                <c:pt idx="418">
                  <c:v>75.707191335714924</c:v>
                </c:pt>
                <c:pt idx="419">
                  <c:v>75.453084199062971</c:v>
                </c:pt>
                <c:pt idx="420">
                  <c:v>75.198378428048898</c:v>
                </c:pt>
                <c:pt idx="421">
                  <c:v>74.943071932886113</c:v>
                </c:pt>
                <c:pt idx="422">
                  <c:v>74.687162614044354</c:v>
                </c:pt>
                <c:pt idx="423">
                  <c:v>74.430648362192699</c:v>
                </c:pt>
                <c:pt idx="424">
                  <c:v>74.173527058142753</c:v>
                </c:pt>
                <c:pt idx="425">
                  <c:v>73.915796572790185</c:v>
                </c:pt>
                <c:pt idx="426">
                  <c:v>73.657454767057459</c:v>
                </c:pt>
                <c:pt idx="427">
                  <c:v>73.398499491834883</c:v>
                </c:pt>
                <c:pt idx="428">
                  <c:v>73.138928587922067</c:v>
                </c:pt>
                <c:pt idx="429">
                  <c:v>72.878739885968287</c:v>
                </c:pt>
                <c:pt idx="430">
                  <c:v>72.617931206413175</c:v>
                </c:pt>
                <c:pt idx="431">
                  <c:v>72.35650035942615</c:v>
                </c:pt>
                <c:pt idx="432">
                  <c:v>72.094445144846418</c:v>
                </c:pt>
                <c:pt idx="433">
                  <c:v>71.8317633521213</c:v>
                </c:pt>
                <c:pt idx="434">
                  <c:v>71.56845276024552</c:v>
                </c:pt>
                <c:pt idx="435">
                  <c:v>71.304511137698682</c:v>
                </c:pt>
                <c:pt idx="436">
                  <c:v>71.039936242383675</c:v>
                </c:pt>
                <c:pt idx="437">
                  <c:v>70.774725821563436</c:v>
                </c:pt>
                <c:pt idx="438">
                  <c:v>70.508877611797743</c:v>
                </c:pt>
                <c:pt idx="439">
                  <c:v>70.242389338879974</c:v>
                </c:pt>
                <c:pt idx="440">
                  <c:v>69.975258717772732</c:v>
                </c:pt>
                <c:pt idx="441">
                  <c:v>69.707483452543329</c:v>
                </c:pt>
                <c:pt idx="442">
                  <c:v>69.439061236298869</c:v>
                </c:pt>
                <c:pt idx="443">
                  <c:v>69.169989751120738</c:v>
                </c:pt>
                <c:pt idx="444">
                  <c:v>68.900266667998466</c:v>
                </c:pt>
                <c:pt idx="445">
                  <c:v>68.629889646763843</c:v>
                </c:pt>
                <c:pt idx="446">
                  <c:v>68.35885633602328</c:v>
                </c:pt>
                <c:pt idx="447">
                  <c:v>68.087164373091156</c:v>
                </c:pt>
                <c:pt idx="448">
                  <c:v>67.814811383921324</c:v>
                </c:pt>
                <c:pt idx="449">
                  <c:v>67.541794983039352</c:v>
                </c:pt>
                <c:pt idx="450">
                  <c:v>67.268112773473177</c:v>
                </c:pt>
                <c:pt idx="451">
                  <c:v>66.993762346684008</c:v>
                </c:pt>
                <c:pt idx="452">
                  <c:v>66.718741282496381</c:v>
                </c:pt>
                <c:pt idx="453">
                  <c:v>66.443047149028132</c:v>
                </c:pt>
                <c:pt idx="454">
                  <c:v>66.166677502618882</c:v>
                </c:pt>
                <c:pt idx="455">
                  <c:v>65.889629887759327</c:v>
                </c:pt>
                <c:pt idx="456">
                  <c:v>65.61190183701882</c:v>
                </c:pt>
                <c:pt idx="457">
                  <c:v>65.333490870973321</c:v>
                </c:pt>
                <c:pt idx="458">
                  <c:v>65.054394498132325</c:v>
                </c:pt>
                <c:pt idx="459">
                  <c:v>64.77461021486522</c:v>
                </c:pt>
                <c:pt idx="460">
                  <c:v>64.494135505327421</c:v>
                </c:pt>
                <c:pt idx="461">
                  <c:v>64.212967841385819</c:v>
                </c:pt>
                <c:pt idx="462">
                  <c:v>63.931104682543577</c:v>
                </c:pt>
                <c:pt idx="463">
                  <c:v>63.648543475864557</c:v>
                </c:pt>
                <c:pt idx="464">
                  <c:v>63.365281655897064</c:v>
                </c:pt>
                <c:pt idx="465">
                  <c:v>63.081316644596768</c:v>
                </c:pt>
                <c:pt idx="466">
                  <c:v>62.79664585125019</c:v>
                </c:pt>
                <c:pt idx="467">
                  <c:v>62.511266672395749</c:v>
                </c:pt>
                <c:pt idx="468">
                  <c:v>62.225176491745827</c:v>
                </c:pt>
                <c:pt idx="469">
                  <c:v>61.93837268010779</c:v>
                </c:pt>
                <c:pt idx="470">
                  <c:v>61.650852595304059</c:v>
                </c:pt>
                <c:pt idx="471">
                  <c:v>61.36261358209191</c:v>
                </c:pt>
                <c:pt idx="472">
                  <c:v>61.073652972082783</c:v>
                </c:pt>
                <c:pt idx="473">
                  <c:v>60.78396808366054</c:v>
                </c:pt>
                <c:pt idx="474">
                  <c:v>60.493556221899695</c:v>
                </c:pt>
                <c:pt idx="475">
                  <c:v>60.202414678482654</c:v>
                </c:pt>
                <c:pt idx="476">
                  <c:v>59.910540731616351</c:v>
                </c:pt>
                <c:pt idx="477">
                  <c:v>59.617931645948374</c:v>
                </c:pt>
                <c:pt idx="478">
                  <c:v>59.324584672482615</c:v>
                </c:pt>
                <c:pt idx="479">
                  <c:v>59.030497048493828</c:v>
                </c:pt>
                <c:pt idx="480">
                  <c:v>58.73566599744197</c:v>
                </c:pt>
                <c:pt idx="481">
                  <c:v>58.440088728885655</c:v>
                </c:pt>
                <c:pt idx="482">
                  <c:v>58.143762438395214</c:v>
                </c:pt>
                <c:pt idx="483">
                  <c:v>57.846684307464869</c:v>
                </c:pt>
                <c:pt idx="484">
                  <c:v>57.54885150342426</c:v>
                </c:pt>
                <c:pt idx="485">
                  <c:v>57.25026117934928</c:v>
                </c:pt>
                <c:pt idx="486">
                  <c:v>56.950910473972527</c:v>
                </c:pt>
                <c:pt idx="487">
                  <c:v>56.650796511592915</c:v>
                </c:pt>
                <c:pt idx="488">
                  <c:v>56.349916401984188</c:v>
                </c:pt>
                <c:pt idx="489">
                  <c:v>56.048267240303375</c:v>
                </c:pt>
                <c:pt idx="490">
                  <c:v>55.745846106998243</c:v>
                </c:pt>
                <c:pt idx="491">
                  <c:v>55.442650067714112</c:v>
                </c:pt>
                <c:pt idx="492">
                  <c:v>55.138676173199912</c:v>
                </c:pt>
                <c:pt idx="493">
                  <c:v>54.8339214592134</c:v>
                </c:pt>
                <c:pt idx="494">
                  <c:v>54.528382946426007</c:v>
                </c:pt>
                <c:pt idx="495">
                  <c:v>54.222057640326597</c:v>
                </c:pt>
                <c:pt idx="496">
                  <c:v>53.91494253112478</c:v>
                </c:pt>
                <c:pt idx="497">
                  <c:v>53.607034593653196</c:v>
                </c:pt>
                <c:pt idx="498">
                  <c:v>53.29833078726935</c:v>
                </c:pt>
                <c:pt idx="499">
                  <c:v>52.988828055756244</c:v>
                </c:pt>
                <c:pt idx="500">
                  <c:v>52.67852332722299</c:v>
                </c:pt>
                <c:pt idx="501">
                  <c:v>52.367413514003886</c:v>
                </c:pt>
                <c:pt idx="502">
                  <c:v>52.055495512557002</c:v>
                </c:pt>
                <c:pt idx="503">
                  <c:v>51.742766203362322</c:v>
                </c:pt>
                <c:pt idx="504">
                  <c:v>51.429222450818457</c:v>
                </c:pt>
                <c:pt idx="505">
                  <c:v>51.114861103139134</c:v>
                </c:pt>
                <c:pt idx="506">
                  <c:v>50.799678992248545</c:v>
                </c:pt>
                <c:pt idx="507">
                  <c:v>50.48367293367582</c:v>
                </c:pt>
                <c:pt idx="508">
                  <c:v>50.16683972644924</c:v>
                </c:pt>
                <c:pt idx="509">
                  <c:v>49.849176152988832</c:v>
                </c:pt>
                <c:pt idx="510">
                  <c:v>49.530678978998793</c:v>
                </c:pt>
                <c:pt idx="511">
                  <c:v>49.211344953358577</c:v>
                </c:pt>
                <c:pt idx="512">
                  <c:v>48.891170808013669</c:v>
                </c:pt>
                <c:pt idx="513">
                  <c:v>48.570153257864774</c:v>
                </c:pt>
                <c:pt idx="514">
                  <c:v>48.248289000656968</c:v>
                </c:pt>
                <c:pt idx="515">
                  <c:v>47.925574716867345</c:v>
                </c:pt>
                <c:pt idx="516">
                  <c:v>47.602007069592048</c:v>
                </c:pt>
                <c:pt idx="517">
                  <c:v>47.277582704432263</c:v>
                </c:pt>
                <c:pt idx="518">
                  <c:v>46.952298249379766</c:v>
                </c:pt>
                <c:pt idx="519">
                  <c:v>46.626150314700794</c:v>
                </c:pt>
                <c:pt idx="520">
                  <c:v>46.299135492819744</c:v>
                </c:pt>
                <c:pt idx="521">
                  <c:v>45.97125035820153</c:v>
                </c:pt>
                <c:pt idx="522">
                  <c:v>45.642491467232958</c:v>
                </c:pt>
                <c:pt idx="523">
                  <c:v>45.312855358103718</c:v>
                </c:pt>
                <c:pt idx="524">
                  <c:v>44.982338550685625</c:v>
                </c:pt>
                <c:pt idx="525">
                  <c:v>44.650937546411427</c:v>
                </c:pt>
                <c:pt idx="526">
                  <c:v>44.31864882815276</c:v>
                </c:pt>
                <c:pt idx="527">
                  <c:v>43.985468860096603</c:v>
                </c:pt>
                <c:pt idx="528">
                  <c:v>43.6513940876211</c:v>
                </c:pt>
                <c:pt idx="529">
                  <c:v>43.316420937170562</c:v>
                </c:pt>
                <c:pt idx="530">
                  <c:v>42.980545816128881</c:v>
                </c:pt>
                <c:pt idx="531">
                  <c:v>42.643765112692677</c:v>
                </c:pt>
                <c:pt idx="532">
                  <c:v>42.306075195742608</c:v>
                </c:pt>
                <c:pt idx="533">
                  <c:v>41.967472414714734</c:v>
                </c:pt>
                <c:pt idx="534">
                  <c:v>41.62795309946921</c:v>
                </c:pt>
                <c:pt idx="535">
                  <c:v>41.287513560159937</c:v>
                </c:pt>
                <c:pt idx="536">
                  <c:v>40.946150087101501</c:v>
                </c:pt>
                <c:pt idx="537">
                  <c:v>40.603858950635697</c:v>
                </c:pt>
                <c:pt idx="538">
                  <c:v>40.260636400997328</c:v>
                </c:pt>
                <c:pt idx="539">
                  <c:v>39.916478668178058</c:v>
                </c:pt>
                <c:pt idx="540">
                  <c:v>39.571381961789996</c:v>
                </c:pt>
                <c:pt idx="541">
                  <c:v>39.225342470927558</c:v>
                </c:pt>
                <c:pt idx="542">
                  <c:v>38.878356364028718</c:v>
                </c:pt>
                <c:pt idx="543">
                  <c:v>38.530419788734491</c:v>
                </c:pt>
                <c:pt idx="544">
                  <c:v>38.181528871748014</c:v>
                </c:pt>
                <c:pt idx="545">
                  <c:v>37.831679718692044</c:v>
                </c:pt>
                <c:pt idx="546">
                  <c:v>37.480868413965027</c:v>
                </c:pt>
                <c:pt idx="547">
                  <c:v>37.129091020596945</c:v>
                </c:pt>
                <c:pt idx="548">
                  <c:v>36.776343580102775</c:v>
                </c:pt>
                <c:pt idx="549">
                  <c:v>36.422622112335489</c:v>
                </c:pt>
                <c:pt idx="550">
                  <c:v>36.067922615337864</c:v>
                </c:pt>
                <c:pt idx="551">
                  <c:v>35.712241065192813</c:v>
                </c:pt>
                <c:pt idx="552">
                  <c:v>35.3555734158723</c:v>
                </c:pt>
                <c:pt idx="553">
                  <c:v>34.997915599085786</c:v>
                </c:pt>
                <c:pt idx="554">
                  <c:v>34.63926352412642</c:v>
                </c:pt>
                <c:pt idx="555">
                  <c:v>34.279613077716647</c:v>
                </c:pt>
                <c:pt idx="556">
                  <c:v>33.918960123852287</c:v>
                </c:pt>
                <c:pt idx="557">
                  <c:v>33.557300503645649</c:v>
                </c:pt>
                <c:pt idx="558">
                  <c:v>33.194630035166483</c:v>
                </c:pt>
                <c:pt idx="559">
                  <c:v>32.830944513282645</c:v>
                </c:pt>
                <c:pt idx="560">
                  <c:v>32.46623970949895</c:v>
                </c:pt>
                <c:pt idx="561">
                  <c:v>32.100511371794482</c:v>
                </c:pt>
                <c:pt idx="562">
                  <c:v>31.733755224458776</c:v>
                </c:pt>
                <c:pt idx="563">
                  <c:v>31.365966967926965</c:v>
                </c:pt>
                <c:pt idx="564">
                  <c:v>30.997142278612671</c:v>
                </c:pt>
                <c:pt idx="565">
                  <c:v>30.627276808740646</c:v>
                </c:pt>
                <c:pt idx="566">
                  <c:v>30.256366186176592</c:v>
                </c:pt>
                <c:pt idx="567">
                  <c:v>29.884406014257308</c:v>
                </c:pt>
                <c:pt idx="568">
                  <c:v>29.511391871617548</c:v>
                </c:pt>
                <c:pt idx="569">
                  <c:v>29.137319312016814</c:v>
                </c:pt>
                <c:pt idx="570">
                  <c:v>28.762183864164001</c:v>
                </c:pt>
                <c:pt idx="571">
                  <c:v>28.38598103154078</c:v>
                </c:pt>
                <c:pt idx="572">
                  <c:v>28.008706292223508</c:v>
                </c:pt>
                <c:pt idx="573">
                  <c:v>27.630355098703376</c:v>
                </c:pt>
                <c:pt idx="574">
                  <c:v>27.250922877705534</c:v>
                </c:pt>
                <c:pt idx="575">
                  <c:v>26.87040503000577</c:v>
                </c:pt>
                <c:pt idx="576">
                  <c:v>26.48879693024702</c:v>
                </c:pt>
                <c:pt idx="577">
                  <c:v>26.106093926752749</c:v>
                </c:pt>
                <c:pt idx="578">
                  <c:v>25.722291341340053</c:v>
                </c:pt>
                <c:pt idx="579">
                  <c:v>25.337384469129972</c:v>
                </c:pt>
                <c:pt idx="580">
                  <c:v>24.951368578357574</c:v>
                </c:pt>
                <c:pt idx="581">
                  <c:v>24.564238910179085</c:v>
                </c:pt>
                <c:pt idx="582">
                  <c:v>24.175990678478229</c:v>
                </c:pt>
                <c:pt idx="583">
                  <c:v>23.78661906967011</c:v>
                </c:pt>
                <c:pt idx="584">
                  <c:v>23.396119242504483</c:v>
                </c:pt>
                <c:pt idx="585">
                  <c:v>23.004486327866346</c:v>
                </c:pt>
                <c:pt idx="586">
                  <c:v>22.611715428575394</c:v>
                </c:pt>
                <c:pt idx="587">
                  <c:v>22.217801619183263</c:v>
                </c:pt>
                <c:pt idx="588">
                  <c:v>21.822739945769456</c:v>
                </c:pt>
                <c:pt idx="589">
                  <c:v>21.426525425735406</c:v>
                </c:pt>
                <c:pt idx="590">
                  <c:v>21.029153047596481</c:v>
                </c:pt>
                <c:pt idx="591">
                  <c:v>20.630617770772574</c:v>
                </c:pt>
                <c:pt idx="592">
                  <c:v>20.230914525376249</c:v>
                </c:pt>
                <c:pt idx="593">
                  <c:v>19.830038212000034</c:v>
                </c:pt>
                <c:pt idx="594">
                  <c:v>19.42798370150075</c:v>
                </c:pt>
                <c:pt idx="595">
                  <c:v>19.024745834782664</c:v>
                </c:pt>
                <c:pt idx="596">
                  <c:v>18.620319422578632</c:v>
                </c:pt>
                <c:pt idx="597">
                  <c:v>18.214699245228985</c:v>
                </c:pt>
                <c:pt idx="598">
                  <c:v>17.80788005245887</c:v>
                </c:pt>
                <c:pt idx="599">
                  <c:v>17.399856563153605</c:v>
                </c:pt>
                <c:pt idx="600">
                  <c:v>16.990623465131534</c:v>
                </c:pt>
                <c:pt idx="601">
                  <c:v>16.580175414915686</c:v>
                </c:pt>
                <c:pt idx="602">
                  <c:v>16.168507037502593</c:v>
                </c:pt>
                <c:pt idx="603">
                  <c:v>15.7556129261298</c:v>
                </c:pt>
                <c:pt idx="604">
                  <c:v>15.341487642040647</c:v>
                </c:pt>
                <c:pt idx="605">
                  <c:v>14.926125714247462</c:v>
                </c:pt>
                <c:pt idx="606">
                  <c:v>14.509521639292473</c:v>
                </c:pt>
                <c:pt idx="607">
                  <c:v>14.09166988100651</c:v>
                </c:pt>
                <c:pt idx="608">
                  <c:v>13.67256487026566</c:v>
                </c:pt>
                <c:pt idx="609">
                  <c:v>13.25220100474553</c:v>
                </c:pt>
                <c:pt idx="610">
                  <c:v>12.830572648673922</c:v>
                </c:pt>
                <c:pt idx="611">
                  <c:v>12.407674132580098</c:v>
                </c:pt>
                <c:pt idx="612">
                  <c:v>11.983499753043475</c:v>
                </c:pt>
                <c:pt idx="613">
                  <c:v>11.558043772438282</c:v>
                </c:pt>
                <c:pt idx="614">
                  <c:v>11.131300418677426</c:v>
                </c:pt>
                <c:pt idx="615">
                  <c:v>10.703263884952946</c:v>
                </c:pt>
                <c:pt idx="616">
                  <c:v>10.273928329474586</c:v>
                </c:pt>
                <c:pt idx="617">
                  <c:v>9.8432878752063857</c:v>
                </c:pt>
                <c:pt idx="618">
                  <c:v>9.4113366096000277</c:v>
                </c:pt>
                <c:pt idx="619">
                  <c:v>8.9780685843263655</c:v>
                </c:pt>
                <c:pt idx="620">
                  <c:v>8.5434778150043371</c:v>
                </c:pt>
                <c:pt idx="621">
                  <c:v>8.1075582809275488</c:v>
                </c:pt>
                <c:pt idx="622">
                  <c:v>7.6703039247881861</c:v>
                </c:pt>
                <c:pt idx="623">
                  <c:v>7.2317086523984244</c:v>
                </c:pt>
                <c:pt idx="624">
                  <c:v>6.7917663324091109</c:v>
                </c:pt>
                <c:pt idx="625">
                  <c:v>6.3504707960265705</c:v>
                </c:pt>
                <c:pt idx="626">
                  <c:v>5.9078158367260585</c:v>
                </c:pt>
                <c:pt idx="627">
                  <c:v>5.4637952099627682</c:v>
                </c:pt>
                <c:pt idx="628">
                  <c:v>5.0184026328805089</c:v>
                </c:pt>
                <c:pt idx="629">
                  <c:v>4.5716317840173701</c:v>
                </c:pt>
                <c:pt idx="630">
                  <c:v>4.1234763030083741</c:v>
                </c:pt>
                <c:pt idx="631">
                  <c:v>3.673929790286536</c:v>
                </c:pt>
                <c:pt idx="632">
                  <c:v>3.2229858067796044</c:v>
                </c:pt>
                <c:pt idx="633">
                  <c:v>2.7706378736053239</c:v>
                </c:pt>
                <c:pt idx="634">
                  <c:v>2.3168794717629453</c:v>
                </c:pt>
                <c:pt idx="635">
                  <c:v>1.8617040418224633</c:v>
                </c:pt>
                <c:pt idx="636">
                  <c:v>1.4051049836106131</c:v>
                </c:pt>
                <c:pt idx="637">
                  <c:v>0.94707565589396836</c:v>
                </c:pt>
                <c:pt idx="638">
                  <c:v>0.48760937605948129</c:v>
                </c:pt>
                <c:pt idx="639">
                  <c:v>2.6699419791214041E-2</c:v>
                </c:pt>
                <c:pt idx="640">
                  <c:v>0.43566097925491931</c:v>
                </c:pt>
                <c:pt idx="641">
                  <c:v>0.89947862978056037</c:v>
                </c:pt>
                <c:pt idx="642">
                  <c:v>1.3647603831763604</c:v>
                </c:pt>
                <c:pt idx="643">
                  <c:v>1.8315131338573565</c:v>
                </c:pt>
                <c:pt idx="644">
                  <c:v>2.2997438196011899</c:v>
                </c:pt>
                <c:pt idx="645">
                  <c:v>2.769459421889394</c:v>
                </c:pt>
                <c:pt idx="646">
                  <c:v>3.2406669662522631</c:v>
                </c:pt>
                <c:pt idx="647">
                  <c:v>3.7133735226166777</c:v>
                </c:pt>
                <c:pt idx="648">
                  <c:v>4.1875862056572828</c:v>
                </c:pt>
                <c:pt idx="649">
                  <c:v>4.6633121751511339</c:v>
                </c:pt>
                <c:pt idx="650">
                  <c:v>5.1405586363356406</c:v>
                </c:pt>
                <c:pt idx="651">
                  <c:v>5.6193328402702605</c:v>
                </c:pt>
                <c:pt idx="652">
                  <c:v>6.0996420842004682</c:v>
                </c:pt>
                <c:pt idx="653">
                  <c:v>6.5814937119270098</c:v>
                </c:pt>
                <c:pt idx="654">
                  <c:v>7.0648951141773182</c:v>
                </c:pt>
                <c:pt idx="655">
                  <c:v>7.5498537289807928</c:v>
                </c:pt>
                <c:pt idx="656">
                  <c:v>8.0363770420480023</c:v>
                </c:pt>
                <c:pt idx="657">
                  <c:v>8.5244725871534683</c:v>
                </c:pt>
                <c:pt idx="658">
                  <c:v>9.0141479465219163</c:v>
                </c:pt>
                <c:pt idx="659">
                  <c:v>9.5054107512181645</c:v>
                </c:pt>
                <c:pt idx="660">
                  <c:v>9.9982686815414468</c:v>
                </c:pt>
                <c:pt idx="661">
                  <c:v>10.492729467422635</c:v>
                </c:pt>
                <c:pt idx="662">
                  <c:v>10.988800888826177</c:v>
                </c:pt>
                <c:pt idx="663">
                  <c:v>11.486490776155279</c:v>
                </c:pt>
                <c:pt idx="664">
                  <c:v>11.985807010661347</c:v>
                </c:pt>
                <c:pt idx="665">
                  <c:v>12.486757524857694</c:v>
                </c:pt>
                <c:pt idx="666">
                  <c:v>12.989350302936543</c:v>
                </c:pt>
                <c:pt idx="667">
                  <c:v>13.493593381190749</c:v>
                </c:pt>
                <c:pt idx="668">
                  <c:v>13.999494848439667</c:v>
                </c:pt>
                <c:pt idx="669">
                  <c:v>14.507062846458552</c:v>
                </c:pt>
                <c:pt idx="670">
                  <c:v>15.016305570412953</c:v>
                </c:pt>
                <c:pt idx="671">
                  <c:v>16.472768730703024</c:v>
                </c:pt>
                <c:pt idx="672">
                  <c:v>15.960151753624245</c:v>
                </c:pt>
                <c:pt idx="673">
                  <c:v>15.445835140366853</c:v>
                </c:pt>
                <c:pt idx="674">
                  <c:v>14.929810477777835</c:v>
                </c:pt>
                <c:pt idx="675">
                  <c:v>14.412069297078062</c:v>
                </c:pt>
                <c:pt idx="676">
                  <c:v>13.892603073402654</c:v>
                </c:pt>
                <c:pt idx="677">
                  <c:v>13.371403225335087</c:v>
                </c:pt>
                <c:pt idx="678">
                  <c:v>12.848461114438351</c:v>
                </c:pt>
                <c:pt idx="679">
                  <c:v>12.323768044779683</c:v>
                </c:pt>
                <c:pt idx="680">
                  <c:v>11.797315262452457</c:v>
                </c:pt>
                <c:pt idx="681">
                  <c:v>11.269093955091307</c:v>
                </c:pt>
                <c:pt idx="682">
                  <c:v>10.739095251383787</c:v>
                </c:pt>
                <c:pt idx="683">
                  <c:v>10.207310220576858</c:v>
                </c:pt>
                <c:pt idx="684">
                  <c:v>9.6737298719777414</c:v>
                </c:pt>
                <c:pt idx="685">
                  <c:v>9.1383451544507466</c:v>
                </c:pt>
                <c:pt idx="686">
                  <c:v>8.6011469559078364</c:v>
                </c:pt>
                <c:pt idx="687">
                  <c:v>8.0621261027955029</c:v>
                </c:pt>
                <c:pt idx="688">
                  <c:v>7.5212733595750478</c:v>
                </c:pt>
                <c:pt idx="689">
                  <c:v>6.9785794281982589</c:v>
                </c:pt>
                <c:pt idx="690">
                  <c:v>6.4340349475779135</c:v>
                </c:pt>
                <c:pt idx="691">
                  <c:v>5.887630493052427</c:v>
                </c:pt>
                <c:pt idx="692">
                  <c:v>5.3393565758453292</c:v>
                </c:pt>
                <c:pt idx="693">
                  <c:v>4.7892036425190554</c:v>
                </c:pt>
                <c:pt idx="694">
                  <c:v>4.2371620744233951</c:v>
                </c:pt>
                <c:pt idx="695">
                  <c:v>3.6832221871378579</c:v>
                </c:pt>
                <c:pt idx="696">
                  <c:v>3.1273742299088667</c:v>
                </c:pt>
                <c:pt idx="697">
                  <c:v>2.5696083850808122</c:v>
                </c:pt>
                <c:pt idx="698">
                  <c:v>2.0099147675210816</c:v>
                </c:pt>
                <c:pt idx="699">
                  <c:v>1.4482834240396301</c:v>
                </c:pt>
                <c:pt idx="700">
                  <c:v>0.88470433280184579</c:v>
                </c:pt>
                <c:pt idx="701">
                  <c:v>0.31916740273646838</c:v>
                </c:pt>
                <c:pt idx="702">
                  <c:v>0.24833752706399537</c:v>
                </c:pt>
                <c:pt idx="703">
                  <c:v>0.81782068794819907</c:v>
                </c:pt>
                <c:pt idx="704">
                  <c:v>1.3892923823171941</c:v>
                </c:pt>
                <c:pt idx="705">
                  <c:v>1.9627629842428291</c:v>
                </c:pt>
                <c:pt idx="706">
                  <c:v>2.5382429400914361</c:v>
                </c:pt>
                <c:pt idx="707">
                  <c:v>3.1157427691552471</c:v>
                </c:pt>
                <c:pt idx="708">
                  <c:v>3.6952730642892107</c:v>
                </c:pt>
                <c:pt idx="709">
                  <c:v>4.2768444925558242</c:v>
                </c:pt>
                <c:pt idx="710">
                  <c:v>4.8604677958757065</c:v>
                </c:pt>
                <c:pt idx="711">
                  <c:v>5.4461537916852762</c:v>
                </c:pt>
                <c:pt idx="712">
                  <c:v>6.0339133736018198</c:v>
                </c:pt>
                <c:pt idx="713">
                  <c:v>6.6237575120953807</c:v>
                </c:pt>
                <c:pt idx="714">
                  <c:v>7.2156972551669014</c:v>
                </c:pt>
                <c:pt idx="715">
                  <c:v>7.8097437290354605</c:v>
                </c:pt>
                <c:pt idx="716">
                  <c:v>8.4059081388306822</c:v>
                </c:pt>
                <c:pt idx="717">
                  <c:v>9.0042017692942409</c:v>
                </c:pt>
                <c:pt idx="718">
                  <c:v>9.6046359854875618</c:v>
                </c:pt>
                <c:pt idx="719">
                  <c:v>10.207222233508332</c:v>
                </c:pt>
                <c:pt idx="720">
                  <c:v>10.811972041213551</c:v>
                </c:pt>
                <c:pt idx="721">
                  <c:v>11.418897018950986</c:v>
                </c:pt>
                <c:pt idx="722">
                  <c:v>12.028008860298428</c:v>
                </c:pt>
                <c:pt idx="723">
                  <c:v>12.639319342810666</c:v>
                </c:pt>
                <c:pt idx="724">
                  <c:v>13.252840328774596</c:v>
                </c:pt>
                <c:pt idx="725">
                  <c:v>13.868583765972971</c:v>
                </c:pt>
                <c:pt idx="726">
                  <c:v>14.486561688455652</c:v>
                </c:pt>
                <c:pt idx="727">
                  <c:v>15.106786217319666</c:v>
                </c:pt>
                <c:pt idx="728">
                  <c:v>16.270730438502312</c:v>
                </c:pt>
                <c:pt idx="729">
                  <c:v>15.645975981444622</c:v>
                </c:pt>
                <c:pt idx="730">
                  <c:v>15.018938024503257</c:v>
                </c:pt>
                <c:pt idx="731">
                  <c:v>14.389604090421471</c:v>
                </c:pt>
                <c:pt idx="732">
                  <c:v>13.757961610865323</c:v>
                </c:pt>
                <c:pt idx="733">
                  <c:v>13.123997925592448</c:v>
                </c:pt>
                <c:pt idx="734">
                  <c:v>12.487700281609307</c:v>
                </c:pt>
                <c:pt idx="735">
                  <c:v>11.849055832321199</c:v>
                </c:pt>
                <c:pt idx="736">
                  <c:v>11.2080516366712</c:v>
                </c:pt>
                <c:pt idx="737">
                  <c:v>10.564674658270576</c:v>
                </c:pt>
                <c:pt idx="738">
                  <c:v>9.9189117645196916</c:v>
                </c:pt>
                <c:pt idx="739">
                  <c:v>9.2707497257184173</c:v>
                </c:pt>
                <c:pt idx="740">
                  <c:v>8.6201752141669772</c:v>
                </c:pt>
                <c:pt idx="741">
                  <c:v>7.9671748032571372</c:v>
                </c:pt>
                <c:pt idx="742">
                  <c:v>7.3117349665532174</c:v>
                </c:pt>
                <c:pt idx="743">
                  <c:v>6.6538420768617357</c:v>
                </c:pt>
                <c:pt idx="744">
                  <c:v>5.9934824052924114</c:v>
                </c:pt>
                <c:pt idx="745">
                  <c:v>5.3306421203072318</c:v>
                </c:pt>
                <c:pt idx="746">
                  <c:v>4.6653072867596848</c:v>
                </c:pt>
                <c:pt idx="747">
                  <c:v>3.9974638649220537</c:v>
                </c:pt>
                <c:pt idx="748">
                  <c:v>3.3270977095036756</c:v>
                </c:pt>
                <c:pt idx="749">
                  <c:v>2.6541945686557824</c:v>
                </c:pt>
                <c:pt idx="750">
                  <c:v>1.9787400829672492</c:v>
                </c:pt>
                <c:pt idx="751">
                  <c:v>1.3007197844470397</c:v>
                </c:pt>
                <c:pt idx="752">
                  <c:v>0.62011909549670463</c:v>
                </c:pt>
                <c:pt idx="753">
                  <c:v>6.3076672129852795E-2</c:v>
                </c:pt>
                <c:pt idx="754">
                  <c:v>0.74888231837843477</c:v>
                </c:pt>
                <c:pt idx="755">
                  <c:v>1.4373127559576346</c:v>
                </c:pt>
                <c:pt idx="756">
                  <c:v>2.1283830114156217</c:v>
                </c:pt>
                <c:pt idx="757">
                  <c:v>2.8221082262278969</c:v>
                </c:pt>
                <c:pt idx="758">
                  <c:v>3.51850365789835</c:v>
                </c:pt>
                <c:pt idx="759">
                  <c:v>4.2175846810727649</c:v>
                </c:pt>
                <c:pt idx="760">
                  <c:v>4.9193667886652861</c:v>
                </c:pt>
                <c:pt idx="761">
                  <c:v>5.6238655929973334</c:v>
                </c:pt>
                <c:pt idx="762">
                  <c:v>6.331096826951125</c:v>
                </c:pt>
                <c:pt idx="763">
                  <c:v>7.0410763451344565</c:v>
                </c:pt>
                <c:pt idx="764">
                  <c:v>7.7538201250612815</c:v>
                </c:pt>
                <c:pt idx="765">
                  <c:v>8.4693442683443436</c:v>
                </c:pt>
                <c:pt idx="766">
                  <c:v>9.1876650019022463</c:v>
                </c:pt>
                <c:pt idx="767">
                  <c:v>9.9087986791813591</c:v>
                </c:pt>
                <c:pt idx="768">
                  <c:v>10.632761781391082</c:v>
                </c:pt>
                <c:pt idx="769">
                  <c:v>11.359570918754116</c:v>
                </c:pt>
                <c:pt idx="770">
                  <c:v>12.089242831770832</c:v>
                </c:pt>
                <c:pt idx="771">
                  <c:v>12.821794392499839</c:v>
                </c:pt>
                <c:pt idx="772">
                  <c:v>13.557242605851798</c:v>
                </c:pt>
                <c:pt idx="773">
                  <c:v>14.295604610900739</c:v>
                </c:pt>
                <c:pt idx="774">
                  <c:v>15.036897682208917</c:v>
                </c:pt>
                <c:pt idx="775">
                  <c:v>16.218860768831405</c:v>
                </c:pt>
                <c:pt idx="776">
                  <c:v>15.471653192640247</c:v>
                </c:pt>
                <c:pt idx="777">
                  <c:v>14.721461900076804</c:v>
                </c:pt>
                <c:pt idx="778">
                  <c:v>13.968269061049057</c:v>
                </c:pt>
                <c:pt idx="779">
                  <c:v>13.212056703107294</c:v>
                </c:pt>
                <c:pt idx="780">
                  <c:v>12.452806710020297</c:v>
                </c:pt>
                <c:pt idx="781">
                  <c:v>11.690500820334591</c:v>
                </c:pt>
                <c:pt idx="782">
                  <c:v>10.925120625916804</c:v>
                </c:pt>
                <c:pt idx="783">
                  <c:v>10.156647570477617</c:v>
                </c:pt>
                <c:pt idx="784">
                  <c:v>9.3850629480785415</c:v>
                </c:pt>
                <c:pt idx="785">
                  <c:v>8.6103479016197753</c:v>
                </c:pt>
                <c:pt idx="786">
                  <c:v>7.8324834213111103</c:v>
                </c:pt>
                <c:pt idx="787">
                  <c:v>7.0514503431226672</c:v>
                </c:pt>
                <c:pt idx="788">
                  <c:v>6.2672293472175511</c:v>
                </c:pt>
                <c:pt idx="789">
                  <c:v>5.4798009563653522</c:v>
                </c:pt>
                <c:pt idx="790">
                  <c:v>4.6891455343360349</c:v>
                </c:pt>
                <c:pt idx="791">
                  <c:v>3.895243284274045</c:v>
                </c:pt>
                <c:pt idx="792">
                  <c:v>3.0980742470527503</c:v>
                </c:pt>
                <c:pt idx="793">
                  <c:v>2.2976182996085868</c:v>
                </c:pt>
                <c:pt idx="794">
                  <c:v>1.4938551532536053</c:v>
                </c:pt>
                <c:pt idx="795">
                  <c:v>0.68676435196931607</c:v>
                </c:pt>
                <c:pt idx="796">
                  <c:v>0.12367472932317014</c:v>
                </c:pt>
                <c:pt idx="797">
                  <c:v>0.93748288651244138</c:v>
                </c:pt>
                <c:pt idx="798">
                  <c:v>1.7546810880690487</c:v>
                </c:pt>
                <c:pt idx="799">
                  <c:v>2.5752904768393705</c:v>
                </c:pt>
                <c:pt idx="800">
                  <c:v>3.399332371861874</c:v>
                </c:pt>
                <c:pt idx="801">
                  <c:v>4.2268282702067381</c:v>
                </c:pt>
                <c:pt idx="802">
                  <c:v>5.0577998488375897</c:v>
                </c:pt>
                <c:pt idx="803">
                  <c:v>5.8922689664977952</c:v>
                </c:pt>
                <c:pt idx="804">
                  <c:v>6.7302576656188648</c:v>
                </c:pt>
                <c:pt idx="805">
                  <c:v>7.5717881742555164</c:v>
                </c:pt>
                <c:pt idx="806">
                  <c:v>8.4168829080419982</c:v>
                </c:pt>
                <c:pt idx="807">
                  <c:v>9.2655644721765498</c:v>
                </c:pt>
                <c:pt idx="808">
                  <c:v>10.117855663428315</c:v>
                </c:pt>
                <c:pt idx="809">
                  <c:v>10.973779472171941</c:v>
                </c:pt>
                <c:pt idx="810">
                  <c:v>11.833359084446272</c:v>
                </c:pt>
                <c:pt idx="811">
                  <c:v>12.696617884041245</c:v>
                </c:pt>
                <c:pt idx="812">
                  <c:v>13.563579454609908</c:v>
                </c:pt>
                <c:pt idx="813">
                  <c:v>14.43426758180857</c:v>
                </c:pt>
                <c:pt idx="814">
                  <c:v>15.308706255464131</c:v>
                </c:pt>
                <c:pt idx="815">
                  <c:v>15.813080328230342</c:v>
                </c:pt>
                <c:pt idx="816">
                  <c:v>14.93106776449207</c:v>
                </c:pt>
                <c:pt idx="817">
                  <c:v>14.045231437695634</c:v>
                </c:pt>
                <c:pt idx="818">
                  <c:v>13.155546519091956</c:v>
                </c:pt>
                <c:pt idx="819">
                  <c:v>12.261987964495347</c:v>
                </c:pt>
                <c:pt idx="820">
                  <c:v>11.364530511943485</c:v>
                </c:pt>
                <c:pt idx="821">
                  <c:v>10.463148679323695</c:v>
                </c:pt>
                <c:pt idx="822">
                  <c:v>9.5578167619702299</c:v>
                </c:pt>
                <c:pt idx="823">
                  <c:v>8.6485088302295026</c:v>
                </c:pt>
                <c:pt idx="824">
                  <c:v>7.7351987269926781</c:v>
                </c:pt>
                <c:pt idx="825">
                  <c:v>6.8178600651963848</c:v>
                </c:pt>
                <c:pt idx="826">
                  <c:v>5.8964662252898847</c:v>
                </c:pt>
                <c:pt idx="827">
                  <c:v>4.9709903526697872</c:v>
                </c:pt>
                <c:pt idx="828">
                  <c:v>4.0414053550788935</c:v>
                </c:pt>
                <c:pt idx="829">
                  <c:v>3.107683899972244</c:v>
                </c:pt>
                <c:pt idx="830">
                  <c:v>2.1697984118465001</c:v>
                </c:pt>
                <c:pt idx="831">
                  <c:v>1.227721069535221</c:v>
                </c:pt>
                <c:pt idx="832">
                  <c:v>0.28142380346650953</c:v>
                </c:pt>
                <c:pt idx="833">
                  <c:v>0.66912170711532326</c:v>
                </c:pt>
                <c:pt idx="834">
                  <c:v>1.6239440369656108</c:v>
                </c:pt>
                <c:pt idx="835">
                  <c:v>2.5830720176938371</c:v>
                </c:pt>
                <c:pt idx="836">
                  <c:v>3.5465347406554315</c:v>
                </c:pt>
                <c:pt idx="837">
                  <c:v>4.5143615598837528</c:v>
                </c:pt>
                <c:pt idx="838">
                  <c:v>5.4865820950618058</c:v>
                </c:pt>
                <c:pt idx="839">
                  <c:v>6.4632262345335789</c:v>
                </c:pt>
                <c:pt idx="840">
                  <c:v>7.4443241383571603</c:v>
                </c:pt>
                <c:pt idx="841">
                  <c:v>8.4299062414002606</c:v>
                </c:pt>
                <c:pt idx="842">
                  <c:v>9.4200032564759226</c:v>
                </c:pt>
                <c:pt idx="843">
                  <c:v>10.414646177523935</c:v>
                </c:pt>
                <c:pt idx="844">
                  <c:v>11.413866282833624</c:v>
                </c:pt>
                <c:pt idx="845">
                  <c:v>12.41769513831332</c:v>
                </c:pt>
                <c:pt idx="846">
                  <c:v>13.426164600803304</c:v>
                </c:pt>
                <c:pt idx="847">
                  <c:v>14.439306821435423</c:v>
                </c:pt>
                <c:pt idx="848">
                  <c:v>16.542845750960907</c:v>
                </c:pt>
                <c:pt idx="849">
                  <c:v>15.520260366404671</c:v>
                </c:pt>
                <c:pt idx="850">
                  <c:v>14.492903970262034</c:v>
                </c:pt>
                <c:pt idx="851">
                  <c:v>13.460743199695287</c:v>
                </c:pt>
                <c:pt idx="852">
                  <c:v>12.423744380062203</c:v>
                </c:pt>
                <c:pt idx="853">
                  <c:v>11.381873521265561</c:v>
                </c:pt>
                <c:pt idx="854">
                  <c:v>10.335096314049736</c:v>
                </c:pt>
                <c:pt idx="855">
                  <c:v>9.2833781262467596</c:v>
                </c:pt>
                <c:pt idx="856">
                  <c:v>8.2266839989677578</c:v>
                </c:pt>
                <c:pt idx="857">
                  <c:v>7.1649786427414028</c:v>
                </c:pt>
                <c:pt idx="858">
                  <c:v>6.0982264335964942</c:v>
                </c:pt>
                <c:pt idx="859">
                  <c:v>5.0263914090904791</c:v>
                </c:pt>
                <c:pt idx="860">
                  <c:v>3.9494372642782878</c:v>
                </c:pt>
                <c:pt idx="861">
                  <c:v>2.8673273476267696</c:v>
                </c:pt>
                <c:pt idx="862">
                  <c:v>1.7800246568678517</c:v>
                </c:pt>
                <c:pt idx="863">
                  <c:v>0.68749183479400244</c:v>
                </c:pt>
                <c:pt idx="864">
                  <c:v>0.41030883500883419</c:v>
                </c:pt>
                <c:pt idx="865">
                  <c:v>1.5134154324883298</c:v>
                </c:pt>
                <c:pt idx="866">
                  <c:v>2.6218664055167551</c:v>
                </c:pt>
                <c:pt idx="867">
                  <c:v>3.7357005743444915</c:v>
                </c:pt>
                <c:pt idx="868">
                  <c:v>4.8549571361204471</c:v>
                </c:pt>
                <c:pt idx="869">
                  <c:v>5.9796756694759097</c:v>
                </c:pt>
                <c:pt idx="870">
                  <c:v>7.1098961391775219</c:v>
                </c:pt>
                <c:pt idx="871">
                  <c:v>8.2456589008477295</c:v>
                </c:pt>
                <c:pt idx="872">
                  <c:v>9.387004705754066</c:v>
                </c:pt>
                <c:pt idx="873">
                  <c:v>10.533974705670687</c:v>
                </c:pt>
                <c:pt idx="874">
                  <c:v>11.686610457809593</c:v>
                </c:pt>
                <c:pt idx="875">
                  <c:v>12.844953929827113</c:v>
                </c:pt>
                <c:pt idx="876">
                  <c:v>14.009047504902526</c:v>
                </c:pt>
                <c:pt idx="877">
                  <c:v>15.178933986894776</c:v>
                </c:pt>
                <c:pt idx="878">
                  <c:v>15.645343394426675</c:v>
                </c:pt>
                <c:pt idx="879">
                  <c:v>14.463740978070007</c:v>
                </c:pt>
                <c:pt idx="880">
                  <c:v>13.276214666431429</c:v>
                </c:pt>
                <c:pt idx="881">
                  <c:v>12.082719919823546</c:v>
                </c:pt>
                <c:pt idx="882">
                  <c:v>10.883211750922101</c:v>
                </c:pt>
                <c:pt idx="883">
                  <c:v>9.6776447191270449</c:v>
                </c:pt>
                <c:pt idx="884">
                  <c:v>8.4659729248410258</c:v>
                </c:pt>
                <c:pt idx="885">
                  <c:v>7.2481500036576563</c:v>
                </c:pt>
                <c:pt idx="886">
                  <c:v>6.0241291204639538</c:v>
                </c:pt>
                <c:pt idx="887">
                  <c:v>4.7938629634516019</c:v>
                </c:pt>
                <c:pt idx="888">
                  <c:v>3.5573037380358983</c:v>
                </c:pt>
                <c:pt idx="889">
                  <c:v>2.3144031606834687</c:v>
                </c:pt>
                <c:pt idx="890">
                  <c:v>1.065112452642154</c:v>
                </c:pt>
                <c:pt idx="891">
                  <c:v>0.19061766642283828</c:v>
                </c:pt>
                <c:pt idx="892">
                  <c:v>1.4528369848936791</c:v>
                </c:pt>
                <c:pt idx="893">
                  <c:v>2.7215958057632861</c:v>
                </c:pt>
                <c:pt idx="894">
                  <c:v>3.9969449533014654</c:v>
                </c:pt>
                <c:pt idx="895">
                  <c:v>5.2789357798247352</c:v>
                </c:pt>
                <c:pt idx="896">
                  <c:v>6.5676201725717647</c:v>
                </c:pt>
                <c:pt idx="897">
                  <c:v>7.8630505606868724</c:v>
                </c:pt>
                <c:pt idx="898">
                  <c:v>9.1652799223129477</c:v>
                </c:pt>
                <c:pt idx="899">
                  <c:v>10.474361791796412</c:v>
                </c:pt>
                <c:pt idx="900">
                  <c:v>11.790350267005067</c:v>
                </c:pt>
                <c:pt idx="901">
                  <c:v>13.113300016763105</c:v>
                </c:pt>
                <c:pt idx="902">
                  <c:v>14.443266288402981</c:v>
                </c:pt>
                <c:pt idx="903">
                  <c:v>16.219695084561522</c:v>
                </c:pt>
                <c:pt idx="904">
                  <c:v>14.875527674641376</c:v>
                </c:pt>
                <c:pt idx="905">
                  <c:v>13.524174452451518</c:v>
                </c:pt>
                <c:pt idx="906">
                  <c:v>12.165577778664442</c:v>
                </c:pt>
                <c:pt idx="907">
                  <c:v>10.799679395834687</c:v>
                </c:pt>
                <c:pt idx="908">
                  <c:v>9.4264204200898121</c:v>
                </c:pt>
                <c:pt idx="909">
                  <c:v>8.045741332688408</c:v>
                </c:pt>
                <c:pt idx="910">
                  <c:v>6.6575819714411182</c:v>
                </c:pt>
                <c:pt idx="911">
                  <c:v>5.2618815219915405</c:v>
                </c:pt>
                <c:pt idx="912">
                  <c:v>3.8585785089546789</c:v>
                </c:pt>
                <c:pt idx="913">
                  <c:v>2.4476107869122643</c:v>
                </c:pt>
                <c:pt idx="914">
                  <c:v>1.02891553125869</c:v>
                </c:pt>
                <c:pt idx="915">
                  <c:v>0.3975707711032328</c:v>
                </c:pt>
                <c:pt idx="916">
                  <c:v>1.8319123312189731</c:v>
                </c:pt>
                <c:pt idx="917">
                  <c:v>3.2741740676963218</c:v>
                </c:pt>
                <c:pt idx="918">
                  <c:v>4.7244216164783666</c:v>
                </c:pt>
                <c:pt idx="919">
                  <c:v>6.1827213407782438</c:v>
                </c:pt>
                <c:pt idx="920">
                  <c:v>7.6491403411811234</c:v>
                </c:pt>
                <c:pt idx="921">
                  <c:v>9.1237464659128591</c:v>
                </c:pt>
                <c:pt idx="922">
                  <c:v>10.606608321283034</c:v>
                </c:pt>
                <c:pt idx="923">
                  <c:v>12.097795282301831</c:v>
                </c:pt>
                <c:pt idx="924">
                  <c:v>13.597377503476196</c:v>
                </c:pt>
                <c:pt idx="925">
                  <c:v>15.10542592978868</c:v>
                </c:pt>
                <c:pt idx="926">
                  <c:v>15.377987692136571</c:v>
                </c:pt>
                <c:pt idx="927">
                  <c:v>13.852790802681056</c:v>
                </c:pt>
                <c:pt idx="928">
                  <c:v>12.318910017682015</c:v>
                </c:pt>
                <c:pt idx="929">
                  <c:v>10.776271116687553</c:v>
                </c:pt>
                <c:pt idx="930">
                  <c:v>9.2247990310095247</c:v>
                </c:pt>
                <c:pt idx="931">
                  <c:v>7.664417831571086</c:v>
                </c:pt>
                <c:pt idx="932">
                  <c:v>6.0950507165449608</c:v>
                </c:pt>
                <c:pt idx="933">
                  <c:v>4.5166199987775144</c:v>
                </c:pt>
                <c:pt idx="934">
                  <c:v>2.9290470929953472</c:v>
                </c:pt>
                <c:pt idx="935">
                  <c:v>1.3322525027887195</c:v>
                </c:pt>
                <c:pt idx="936">
                  <c:v>0.27384419263137261</c:v>
                </c:pt>
                <c:pt idx="937">
                  <c:v>1.8893243519086127</c:v>
                </c:pt>
                <c:pt idx="938">
                  <c:v>3.5142702852518823</c:v>
                </c:pt>
                <c:pt idx="939">
                  <c:v>5.1487652683886154</c:v>
                </c:pt>
                <c:pt idx="940">
                  <c:v>6.792893556763147</c:v>
                </c:pt>
                <c:pt idx="941">
                  <c:v>8.4467403999871067</c:v>
                </c:pt>
                <c:pt idx="942">
                  <c:v>10.110392056545493</c:v>
                </c:pt>
                <c:pt idx="943">
                  <c:v>11.783935808766273</c:v>
                </c:pt>
                <c:pt idx="944">
                  <c:v>13.467459978054762</c:v>
                </c:pt>
                <c:pt idx="945">
                  <c:v>15.16105394040278</c:v>
                </c:pt>
                <c:pt idx="946">
                  <c:v>15.135191857823656</c:v>
                </c:pt>
                <c:pt idx="947">
                  <c:v>13.421185883813109</c:v>
                </c:pt>
                <c:pt idx="948">
                  <c:v>11.696835501946907</c:v>
                </c:pt>
                <c:pt idx="949">
                  <c:v>9.9620469571394779</c:v>
                </c:pt>
                <c:pt idx="950">
                  <c:v>8.2167253578776354</c:v>
                </c:pt>
                <c:pt idx="951">
                  <c:v>6.46077465894939</c:v>
                </c:pt>
                <c:pt idx="952">
                  <c:v>4.6940976438567077</c:v>
                </c:pt>
                <c:pt idx="953">
                  <c:v>2.9165959069063092</c:v>
                </c:pt>
                <c:pt idx="954">
                  <c:v>1.1281698349704357</c:v>
                </c:pt>
                <c:pt idx="955">
                  <c:v>0.67128141108901218</c:v>
                </c:pt>
                <c:pt idx="956">
                  <c:v>2.4818599153406922</c:v>
                </c:pt>
                <c:pt idx="957">
                  <c:v>4.3036690260548767</c:v>
                </c:pt>
                <c:pt idx="958">
                  <c:v>6.1368133753340999</c:v>
                </c:pt>
                <c:pt idx="959">
                  <c:v>7.9813988991103315</c:v>
                </c:pt>
                <c:pt idx="960">
                  <c:v>9.8375328575175445</c:v>
                </c:pt>
                <c:pt idx="961">
                  <c:v>11.705323855647293</c:v>
                </c:pt>
                <c:pt idx="962">
                  <c:v>13.584881864695376</c:v>
                </c:pt>
                <c:pt idx="963">
                  <c:v>15.476318243509581</c:v>
                </c:pt>
                <c:pt idx="964">
                  <c:v>14.620254239453516</c:v>
                </c:pt>
                <c:pt idx="965">
                  <c:v>12.704721383754872</c:v>
                </c:pt>
                <c:pt idx="966">
                  <c:v>10.776967534168762</c:v>
                </c:pt>
                <c:pt idx="967">
                  <c:v>8.8368755574458646</c:v>
                </c:pt>
                <c:pt idx="968">
                  <c:v>6.8843268186249134</c:v>
                </c:pt>
                <c:pt idx="969">
                  <c:v>4.9192011568904945</c:v>
                </c:pt>
                <c:pt idx="970">
                  <c:v>2.9413768609622366</c:v>
                </c:pt>
                <c:pt idx="971">
                  <c:v>0.95073064400628482</c:v>
                </c:pt>
                <c:pt idx="972">
                  <c:v>1.0528623819419636</c:v>
                </c:pt>
                <c:pt idx="973">
                  <c:v>3.0695287320542093</c:v>
                </c:pt>
                <c:pt idx="974">
                  <c:v>5.0993965752987833</c:v>
                </c:pt>
                <c:pt idx="975">
                  <c:v>7.1425957615508651</c:v>
                </c:pt>
                <c:pt idx="976">
                  <c:v>9.1992578492398707</c:v>
                </c:pt>
                <c:pt idx="977">
                  <c:v>11.269516133542879</c:v>
                </c:pt>
                <c:pt idx="978">
                  <c:v>13.353505675139104</c:v>
                </c:pt>
                <c:pt idx="979">
                  <c:v>15.451363329536548</c:v>
                </c:pt>
                <c:pt idx="980">
                  <c:v>14.436772223013122</c:v>
                </c:pt>
                <c:pt idx="981">
                  <c:v>12.310760447001371</c:v>
                </c:pt>
                <c:pt idx="982">
                  <c:v>10.170458920534315</c:v>
                </c:pt>
                <c:pt idx="983">
                  <c:v>8.0157233035749869</c:v>
                </c:pt>
                <c:pt idx="984">
                  <c:v>5.8464073055419021</c:v>
                </c:pt>
                <c:pt idx="985">
                  <c:v>3.6623626522499535</c:v>
                </c:pt>
                <c:pt idx="986">
                  <c:v>1.4634390521754312</c:v>
                </c:pt>
                <c:pt idx="987">
                  <c:v>0.75051583797028343</c:v>
                </c:pt>
                <c:pt idx="988">
                  <c:v>2.9796564483731345</c:v>
                </c:pt>
                <c:pt idx="989">
                  <c:v>5.2241393319736744</c:v>
                </c:pt>
                <c:pt idx="990">
                  <c:v>7.4841232010659269</c:v>
                </c:pt>
                <c:pt idx="991">
                  <c:v>9.7597689646579511</c:v>
                </c:pt>
                <c:pt idx="992">
                  <c:v>12.051239766607068</c:v>
                </c:pt>
                <c:pt idx="993">
                  <c:v>14.358701024556581</c:v>
                </c:pt>
                <c:pt idx="994">
                  <c:v>15.317679530313967</c:v>
                </c:pt>
                <c:pt idx="995">
                  <c:v>12.97773181270054</c:v>
                </c:pt>
                <c:pt idx="996">
                  <c:v>10.621283341728031</c:v>
                </c:pt>
                <c:pt idx="997">
                  <c:v>8.2481591986256717</c:v>
                </c:pt>
                <c:pt idx="998">
                  <c:v>5.8581819835026181</c:v>
                </c:pt>
                <c:pt idx="999">
                  <c:v>3.4511717711998244</c:v>
                </c:pt>
                <c:pt idx="1000">
                  <c:v>1.0269460661951371</c:v>
                </c:pt>
                <c:pt idx="1001">
                  <c:v>1.4146802434595429</c:v>
                </c:pt>
                <c:pt idx="1002">
                  <c:v>3.8738949331973345</c:v>
                </c:pt>
                <c:pt idx="1003">
                  <c:v>6.3508884900126077</c:v>
                </c:pt>
                <c:pt idx="1004">
                  <c:v>8.8458541615840431</c:v>
                </c:pt>
                <c:pt idx="1005">
                  <c:v>11.35898800646919</c:v>
                </c:pt>
                <c:pt idx="1006">
                  <c:v>13.890488945396896</c:v>
                </c:pt>
                <c:pt idx="1007">
                  <c:v>15.559441186310664</c:v>
                </c:pt>
                <c:pt idx="1008">
                  <c:v>12.990597585161822</c:v>
                </c:pt>
                <c:pt idx="1009">
                  <c:v>10.402772424731893</c:v>
                </c:pt>
                <c:pt idx="1010">
                  <c:v>7.7957547996834364</c:v>
                </c:pt>
                <c:pt idx="1011">
                  <c:v>5.169330668535963</c:v>
                </c:pt>
                <c:pt idx="1012">
                  <c:v>2.5232827951573427</c:v>
                </c:pt>
                <c:pt idx="1013">
                  <c:v>0.14260931106173302</c:v>
                </c:pt>
                <c:pt idx="1014">
                  <c:v>2.8285694563820698</c:v>
                </c:pt>
                <c:pt idx="1015">
                  <c:v>5.5348248252759049</c:v>
                </c:pt>
                <c:pt idx="1016">
                  <c:v>8.2616060444074719</c:v>
                </c:pt>
                <c:pt idx="1017">
                  <c:v>11.009147248074214</c:v>
                </c:pt>
                <c:pt idx="1018">
                  <c:v>13.777686145146617</c:v>
                </c:pt>
                <c:pt idx="1019">
                  <c:v>15.432535912454114</c:v>
                </c:pt>
                <c:pt idx="1020">
                  <c:v>12.621273859696544</c:v>
                </c:pt>
                <c:pt idx="1021">
                  <c:v>9.7882788467579758</c:v>
                </c:pt>
                <c:pt idx="1022">
                  <c:v>6.933298165675069</c:v>
                </c:pt>
                <c:pt idx="1023">
                  <c:v>4.056075175283695</c:v>
                </c:pt>
                <c:pt idx="1024">
                  <c:v>1.1563492243983546</c:v>
                </c:pt>
                <c:pt idx="1025">
                  <c:v>1.7661444268171635</c:v>
                </c:pt>
                <c:pt idx="1026">
                  <c:v>4.7116746873326747</c:v>
                </c:pt>
                <c:pt idx="1027">
                  <c:v>7.6805147176468154</c:v>
                </c:pt>
                <c:pt idx="1028">
                  <c:v>10.672942014142791</c:v>
                </c:pt>
                <c:pt idx="1029">
                  <c:v>13.689238495460927</c:v>
                </c:pt>
                <c:pt idx="1030">
                  <c:v>15.270309409057518</c:v>
                </c:pt>
                <c:pt idx="1031">
                  <c:v>12.205410668792865</c:v>
                </c:pt>
                <c:pt idx="1032">
                  <c:v>9.1157695590798085</c:v>
                </c:pt>
                <c:pt idx="1033">
                  <c:v>6.0010855661853384</c:v>
                </c:pt>
                <c:pt idx="1034">
                  <c:v>2.8610532899717782</c:v>
                </c:pt>
                <c:pt idx="1035">
                  <c:v>0.30463765582737778</c:v>
                </c:pt>
                <c:pt idx="1036">
                  <c:v>3.496302745781577</c:v>
                </c:pt>
                <c:pt idx="1037">
                  <c:v>6.7142626474608278</c:v>
                </c:pt>
                <c:pt idx="1038">
                  <c:v>9.9588433287295857</c:v>
                </c:pt>
                <c:pt idx="1039">
                  <c:v>13.230376167710233</c:v>
                </c:pt>
                <c:pt idx="1040">
                  <c:v>15.470801934501537</c:v>
                </c:pt>
                <c:pt idx="1041">
                  <c:v>12.144348438295651</c:v>
                </c:pt>
                <c:pt idx="1042">
                  <c:v>8.7899150470885843</c:v>
                </c:pt>
                <c:pt idx="1043">
                  <c:v>5.407147585870689</c:v>
                </c:pt>
                <c:pt idx="1044">
                  <c:v>1.9956858766622645</c:v>
                </c:pt>
                <c:pt idx="1045">
                  <c:v>1.444836389208831</c:v>
                </c:pt>
                <c:pt idx="1046">
                  <c:v>4.9147917821065903</c:v>
                </c:pt>
                <c:pt idx="1047">
                  <c:v>8.4145592684545818</c:v>
                </c:pt>
                <c:pt idx="1048">
                  <c:v>11.944524348585446</c:v>
                </c:pt>
                <c:pt idx="1049">
                  <c:v>15.505079198165276</c:v>
                </c:pt>
                <c:pt idx="1050">
                  <c:v>12.903377186689113</c:v>
                </c:pt>
                <c:pt idx="1051">
                  <c:v>9.2804388404932752</c:v>
                </c:pt>
                <c:pt idx="1052">
                  <c:v>5.6256926755565928</c:v>
                </c:pt>
                <c:pt idx="1053">
                  <c:v>1.938718325107061</c:v>
                </c:pt>
                <c:pt idx="1054">
                  <c:v>1.7809120177513478</c:v>
                </c:pt>
                <c:pt idx="1055">
                  <c:v>5.5336337653743612</c:v>
                </c:pt>
                <c:pt idx="1056">
                  <c:v>9.3198901053424379</c:v>
                </c:pt>
                <c:pt idx="1057">
                  <c:v>13.140132174793052</c:v>
                </c:pt>
                <c:pt idx="1058">
                  <c:v>15.005180760535836</c:v>
                </c:pt>
                <c:pt idx="1059">
                  <c:v>11.115581122399476</c:v>
                </c:pt>
                <c:pt idx="1060">
                  <c:v>7.1905928311273328</c:v>
                </c:pt>
                <c:pt idx="1061">
                  <c:v>3.2297311115253251</c:v>
                </c:pt>
                <c:pt idx="1062">
                  <c:v>0.7674977065623807</c:v>
                </c:pt>
                <c:pt idx="1063">
                  <c:v>4.8015963932062959</c:v>
                </c:pt>
                <c:pt idx="1064">
                  <c:v>8.8730770290376313</c:v>
                </c:pt>
                <c:pt idx="1065">
                  <c:v>12.982461221773406</c:v>
                </c:pt>
                <c:pt idx="1066">
                  <c:v>14.869719671188363</c:v>
                </c:pt>
                <c:pt idx="1067">
                  <c:v>10.682924313903072</c:v>
                </c:pt>
                <c:pt idx="1068">
                  <c:v>6.4566011565358394</c:v>
                </c:pt>
                <c:pt idx="1069">
                  <c:v>2.1901881933267759</c:v>
                </c:pt>
                <c:pt idx="1070">
                  <c:v>2.1168872863593151</c:v>
                </c:pt>
                <c:pt idx="1071">
                  <c:v>6.4652089541317537</c:v>
                </c:pt>
                <c:pt idx="1072">
                  <c:v>10.85537170605744</c:v>
                </c:pt>
                <c:pt idx="1073">
                  <c:v>15.287981933783726</c:v>
                </c:pt>
                <c:pt idx="1074">
                  <c:v>12.236342196442251</c:v>
                </c:pt>
                <c:pt idx="1075">
                  <c:v>7.7169704565891379</c:v>
                </c:pt>
                <c:pt idx="1076">
                  <c:v>3.153260261208402</c:v>
                </c:pt>
                <c:pt idx="1077">
                  <c:v>1.4554436369343193</c:v>
                </c:pt>
                <c:pt idx="1078">
                  <c:v>6.1098094602712081</c:v>
                </c:pt>
                <c:pt idx="1079">
                  <c:v>10.810518729196929</c:v>
                </c:pt>
                <c:pt idx="1080">
                  <c:v>15.558266594519296</c:v>
                </c:pt>
                <c:pt idx="1081">
                  <c:v>11.646237820070155</c:v>
                </c:pt>
                <c:pt idx="1082">
                  <c:v>6.8022710651430316</c:v>
                </c:pt>
                <c:pt idx="1083">
                  <c:v>1.909095001938681</c:v>
                </c:pt>
                <c:pt idx="1084">
                  <c:v>3.0340435723641122</c:v>
                </c:pt>
                <c:pt idx="1085">
                  <c:v>8.0279133109056602</c:v>
                </c:pt>
                <c:pt idx="1086">
                  <c:v>13.073298715349324</c:v>
                </c:pt>
                <c:pt idx="1087">
                  <c:v>13.828999453535516</c:v>
                </c:pt>
                <c:pt idx="1088">
                  <c:v>8.6781637524586586</c:v>
                </c:pt>
                <c:pt idx="1089">
                  <c:v>3.473359618894392</c:v>
                </c:pt>
                <c:pt idx="1090">
                  <c:v>1.7862650794253341</c:v>
                </c:pt>
                <c:pt idx="1091">
                  <c:v>7.1015805093180688</c:v>
                </c:pt>
                <c:pt idx="1092">
                  <c:v>12.47347535179415</c:v>
                </c:pt>
                <c:pt idx="1093">
                  <c:v>14.097142702912492</c:v>
                </c:pt>
                <c:pt idx="1094">
                  <c:v>8.6093464443431458</c:v>
                </c:pt>
                <c:pt idx="1095">
                  <c:v>3.0621886142394033</c:v>
                </c:pt>
                <c:pt idx="1096">
                  <c:v>2.5452986382306335</c:v>
                </c:pt>
                <c:pt idx="1097">
                  <c:v>8.2141043191149947</c:v>
                </c:pt>
                <c:pt idx="1098">
                  <c:v>13.945239170861669</c:v>
                </c:pt>
                <c:pt idx="1099">
                  <c:v>12.26026372722572</c:v>
                </c:pt>
                <c:pt idx="1100">
                  <c:v>6.4013483385217569</c:v>
                </c:pt>
                <c:pt idx="1101">
                  <c:v>0.47693502781157804</c:v>
                </c:pt>
                <c:pt idx="1102">
                  <c:v>5.5140801015897978</c:v>
                </c:pt>
                <c:pt idx="1103">
                  <c:v>11.572825893189702</c:v>
                </c:pt>
                <c:pt idx="1104">
                  <c:v>14.299543153964805</c:v>
                </c:pt>
                <c:pt idx="1105">
                  <c:v>8.101846152272401</c:v>
                </c:pt>
                <c:pt idx="1106">
                  <c:v>1.8328750672851584</c:v>
                </c:pt>
                <c:pt idx="1107">
                  <c:v>4.5086060668822938</c:v>
                </c:pt>
                <c:pt idx="1108">
                  <c:v>10.923861959512806</c:v>
                </c:pt>
                <c:pt idx="1109">
                  <c:v>14.585813096262427</c:v>
                </c:pt>
                <c:pt idx="1110">
                  <c:v>8.0190943533516474</c:v>
                </c:pt>
                <c:pt idx="1111">
                  <c:v>1.3746257096968293</c:v>
                </c:pt>
                <c:pt idx="1112">
                  <c:v>5.3489812249099487</c:v>
                </c:pt>
                <c:pt idx="1113">
                  <c:v>12.15314809553638</c:v>
                </c:pt>
                <c:pt idx="1114">
                  <c:v>12.960669196236495</c:v>
                </c:pt>
                <c:pt idx="1115">
                  <c:v>5.9909794542388681</c:v>
                </c:pt>
                <c:pt idx="1116">
                  <c:v>1.0637448883428533</c:v>
                </c:pt>
                <c:pt idx="1117">
                  <c:v>8.2050688846297817</c:v>
                </c:pt>
                <c:pt idx="1118">
                  <c:v>15.43459623103513</c:v>
                </c:pt>
                <c:pt idx="1119">
                  <c:v>9.2460295326327469</c:v>
                </c:pt>
                <c:pt idx="1120">
                  <c:v>1.8351237780657357</c:v>
                </c:pt>
                <c:pt idx="1121">
                  <c:v>5.669040503637234</c:v>
                </c:pt>
                <c:pt idx="1122">
                  <c:v>13.268234043126085</c:v>
                </c:pt>
                <c:pt idx="1123">
                  <c:v>11.035727314786755</c:v>
                </c:pt>
                <c:pt idx="1124">
                  <c:v>3.2409811651591554</c:v>
                </c:pt>
                <c:pt idx="1125">
                  <c:v>4.6543829590184487</c:v>
                </c:pt>
                <c:pt idx="1126">
                  <c:v>12.652325147281999</c:v>
                </c:pt>
                <c:pt idx="1127">
                  <c:v>11.245143266656669</c:v>
                </c:pt>
                <c:pt idx="1128">
                  <c:v>3.0359580192448448</c:v>
                </c:pt>
                <c:pt idx="1129">
                  <c:v>5.2819998355537336</c:v>
                </c:pt>
                <c:pt idx="1130">
                  <c:v>13.710905749008816</c:v>
                </c:pt>
                <c:pt idx="1131">
                  <c:v>9.7470064262272444</c:v>
                </c:pt>
                <c:pt idx="1132">
                  <c:v>1.0894424631007951</c:v>
                </c:pt>
                <c:pt idx="1133">
                  <c:v>7.685954293395298</c:v>
                </c:pt>
                <c:pt idx="1134">
                  <c:v>15.418394935835977</c:v>
                </c:pt>
                <c:pt idx="1135">
                  <c:v>6.4000021375838969</c:v>
                </c:pt>
                <c:pt idx="1136">
                  <c:v>2.7436898128455596</c:v>
                </c:pt>
                <c:pt idx="1137">
                  <c:v>12.015309568116891</c:v>
                </c:pt>
                <c:pt idx="1138">
                  <c:v>10.582440172546512</c:v>
                </c:pt>
                <c:pt idx="1139">
                  <c:v>1.0467800375952265</c:v>
                </c:pt>
                <c:pt idx="1140">
                  <c:v>8.6251487551403443</c:v>
                </c:pt>
                <c:pt idx="1141">
                  <c:v>13.563712745049997</c:v>
                </c:pt>
                <c:pt idx="1142">
                  <c:v>3.6103382410644826</c:v>
                </c:pt>
                <c:pt idx="1143">
                  <c:v>6.4883869232435245</c:v>
                </c:pt>
                <c:pt idx="1144">
                  <c:v>15.264330988438587</c:v>
                </c:pt>
                <c:pt idx="1145">
                  <c:v>4.8651907120108717</c:v>
                </c:pt>
                <c:pt idx="1146">
                  <c:v>5.6892075618291074</c:v>
                </c:pt>
                <c:pt idx="1147">
                  <c:v>15.597634107705971</c:v>
                </c:pt>
                <c:pt idx="1148">
                  <c:v>4.7221075383886273</c:v>
                </c:pt>
                <c:pt idx="1149">
                  <c:v>6.319505625516058</c:v>
                </c:pt>
                <c:pt idx="1150">
                  <c:v>14.468961849303241</c:v>
                </c:pt>
                <c:pt idx="1151">
                  <c:v>3.0835583506723196</c:v>
                </c:pt>
                <c:pt idx="1152">
                  <c:v>8.4797912214694406</c:v>
                </c:pt>
                <c:pt idx="1153">
                  <c:v>11.774709683201081</c:v>
                </c:pt>
                <c:pt idx="1154">
                  <c:v>0.15727582784529659</c:v>
                </c:pt>
                <c:pt idx="1155">
                  <c:v>12.280223427707369</c:v>
                </c:pt>
                <c:pt idx="1156">
                  <c:v>7.4012468339592488</c:v>
                </c:pt>
                <c:pt idx="1157">
                  <c:v>5.1176353380267301</c:v>
                </c:pt>
                <c:pt idx="1158">
                  <c:v>14.158203358025958</c:v>
                </c:pt>
                <c:pt idx="1159">
                  <c:v>1.2236733577424275</c:v>
                </c:pt>
                <c:pt idx="1160">
                  <c:v>11.926484555406887</c:v>
                </c:pt>
                <c:pt idx="1161">
                  <c:v>6.7022936216555991</c:v>
                </c:pt>
                <c:pt idx="1162">
                  <c:v>6.8956123790849233</c:v>
                </c:pt>
                <c:pt idx="1163">
                  <c:v>11.273985028437437</c:v>
                </c:pt>
                <c:pt idx="1164">
                  <c:v>2.7949269977875701</c:v>
                </c:pt>
                <c:pt idx="1165">
                  <c:v>14.891429557892479</c:v>
                </c:pt>
                <c:pt idx="1166">
                  <c:v>0.32661439588105168</c:v>
                </c:pt>
                <c:pt idx="1167">
                  <c:v>14.496040758632944</c:v>
                </c:pt>
                <c:pt idx="1168">
                  <c:v>2.4165576668619906</c:v>
                </c:pt>
                <c:pt idx="1169">
                  <c:v>12.942745635403298</c:v>
                </c:pt>
                <c:pt idx="1170">
                  <c:v>3.4186338337854068</c:v>
                </c:pt>
                <c:pt idx="1171">
                  <c:v>12.506991554834258</c:v>
                </c:pt>
                <c:pt idx="1172">
                  <c:v>3.2724058424569193</c:v>
                </c:pt>
                <c:pt idx="1173">
                  <c:v>13.251444362639859</c:v>
                </c:pt>
                <c:pt idx="1174">
                  <c:v>1.9128753514432901</c:v>
                </c:pt>
                <c:pt idx="1175">
                  <c:v>15.24354444529331</c:v>
                </c:pt>
                <c:pt idx="1176">
                  <c:v>0.72995585324201784</c:v>
                </c:pt>
                <c:pt idx="1177">
                  <c:v>13.444029722327514</c:v>
                </c:pt>
                <c:pt idx="1178">
                  <c:v>4.7315760417184265</c:v>
                </c:pt>
                <c:pt idx="1179">
                  <c:v>8.7328429543251787</c:v>
                </c:pt>
                <c:pt idx="1180">
                  <c:v>10.17351254585742</c:v>
                </c:pt>
                <c:pt idx="1181">
                  <c:v>2.5381218678214736</c:v>
                </c:pt>
                <c:pt idx="1182">
                  <c:v>14.856052009932455</c:v>
                </c:pt>
                <c:pt idx="1183">
                  <c:v>5.2318985394115316</c:v>
                </c:pt>
                <c:pt idx="1184">
                  <c:v>6.2615864490630884</c:v>
                </c:pt>
                <c:pt idx="1185">
                  <c:v>14.676710848882749</c:v>
                </c:pt>
                <c:pt idx="1186">
                  <c:v>4.0605707181032358</c:v>
                </c:pt>
                <c:pt idx="1187">
                  <c:v>6.0956338561136363</c:v>
                </c:pt>
                <c:pt idx="1188">
                  <c:v>15.776904976067271</c:v>
                </c:pt>
                <c:pt idx="1189">
                  <c:v>7.0324145042031887</c:v>
                </c:pt>
                <c:pt idx="1190">
                  <c:v>1.6513223961774202</c:v>
                </c:pt>
                <c:pt idx="1191">
                  <c:v>9.8110276909237655</c:v>
                </c:pt>
                <c:pt idx="1192">
                  <c:v>14.571163332909236</c:v>
                </c:pt>
              </c:numCache>
            </c:numRef>
          </c:yVal>
        </c:ser>
        <c:axId val="51125248"/>
        <c:axId val="51172480"/>
      </c:scatterChart>
      <c:valAx>
        <c:axId val="51125248"/>
        <c:scaling>
          <c:orientation val="minMax"/>
          <c:min val="3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Distance to opponent [mm]</a:t>
                </a:r>
              </a:p>
            </c:rich>
          </c:tx>
          <c:layout/>
        </c:title>
        <c:numFmt formatCode="0.00" sourceLinked="1"/>
        <c:tickLblPos val="nextTo"/>
        <c:crossAx val="51172480"/>
        <c:crosses val="autoZero"/>
        <c:crossBetween val="midCat"/>
      </c:valAx>
      <c:valAx>
        <c:axId val="51172480"/>
        <c:scaling>
          <c:orientation val="minMax"/>
          <c:max val="2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Computation Error [mm]</a:t>
                </a:r>
              </a:p>
            </c:rich>
          </c:tx>
          <c:layout/>
        </c:title>
        <c:numFmt formatCode="0.000" sourceLinked="1"/>
        <c:tickLblPos val="nextTo"/>
        <c:crossAx val="51125248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28575</xdr:rowOff>
    </xdr:from>
    <xdr:to>
      <xdr:col>22</xdr:col>
      <xdr:colOff>57150</xdr:colOff>
      <xdr:row>29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</xdr:colOff>
      <xdr:row>2</xdr:row>
      <xdr:rowOff>19049</xdr:rowOff>
    </xdr:from>
    <xdr:to>
      <xdr:col>25</xdr:col>
      <xdr:colOff>542925</xdr:colOff>
      <xdr:row>37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/>
  </sheetPr>
  <dimension ref="B2:G27"/>
  <sheetViews>
    <sheetView workbookViewId="0">
      <selection activeCell="D7" sqref="D7"/>
    </sheetView>
  </sheetViews>
  <sheetFormatPr defaultRowHeight="15"/>
  <cols>
    <col min="1" max="1" width="3.28515625" customWidth="1"/>
    <col min="2" max="2" width="43.5703125" bestFit="1" customWidth="1"/>
  </cols>
  <sheetData>
    <row r="2" spans="2:7">
      <c r="B2" s="3" t="s">
        <v>3</v>
      </c>
    </row>
    <row r="4" spans="2:7">
      <c r="B4" t="s">
        <v>18</v>
      </c>
      <c r="C4" s="1" t="s">
        <v>2</v>
      </c>
      <c r="D4" s="2">
        <v>60</v>
      </c>
      <c r="E4" t="s">
        <v>19</v>
      </c>
    </row>
    <row r="5" spans="2:7">
      <c r="B5" t="s">
        <v>0</v>
      </c>
      <c r="C5" s="1" t="s">
        <v>1</v>
      </c>
      <c r="D5" s="2">
        <v>60</v>
      </c>
      <c r="E5" t="s">
        <v>19</v>
      </c>
    </row>
    <row r="6" spans="2:7">
      <c r="B6" t="s">
        <v>20</v>
      </c>
      <c r="C6" s="1" t="s">
        <v>4</v>
      </c>
      <c r="D6" s="2">
        <v>40</v>
      </c>
      <c r="E6" t="s">
        <v>21</v>
      </c>
    </row>
    <row r="7" spans="2:7">
      <c r="C7" s="1"/>
      <c r="D7" s="2"/>
    </row>
    <row r="9" spans="2:7">
      <c r="B9" s="3" t="s">
        <v>38</v>
      </c>
    </row>
    <row r="11" spans="2:7">
      <c r="B11" t="s">
        <v>22</v>
      </c>
      <c r="C11" s="1" t="s">
        <v>5</v>
      </c>
      <c r="D11" s="42">
        <v>0</v>
      </c>
      <c r="E11" t="s">
        <v>27</v>
      </c>
    </row>
    <row r="12" spans="2:7">
      <c r="B12" t="s">
        <v>23</v>
      </c>
      <c r="C12" s="1" t="s">
        <v>6</v>
      </c>
      <c r="D12" s="42">
        <v>1500</v>
      </c>
      <c r="E12" t="s">
        <v>27</v>
      </c>
      <c r="G12" t="s">
        <v>9</v>
      </c>
    </row>
    <row r="13" spans="2:7">
      <c r="B13" t="s">
        <v>24</v>
      </c>
      <c r="C13" s="1" t="s">
        <v>7</v>
      </c>
      <c r="D13" s="42">
        <v>750</v>
      </c>
      <c r="E13" t="s">
        <v>27</v>
      </c>
      <c r="G13" t="s">
        <v>10</v>
      </c>
    </row>
    <row r="14" spans="2:7">
      <c r="B14" t="s">
        <v>25</v>
      </c>
      <c r="C14" s="1" t="s">
        <v>8</v>
      </c>
      <c r="D14" s="42">
        <v>2300</v>
      </c>
      <c r="E14" t="s">
        <v>27</v>
      </c>
      <c r="G14" t="s">
        <v>11</v>
      </c>
    </row>
    <row r="15" spans="2:7">
      <c r="B15" t="s">
        <v>26</v>
      </c>
      <c r="C15" s="1" t="s">
        <v>12</v>
      </c>
      <c r="D15" s="42">
        <v>90</v>
      </c>
      <c r="E15" t="s">
        <v>28</v>
      </c>
      <c r="G15" t="s">
        <v>13</v>
      </c>
    </row>
    <row r="16" spans="2:7">
      <c r="D16" s="2"/>
    </row>
    <row r="17" spans="2:7">
      <c r="B17" s="3" t="s">
        <v>14</v>
      </c>
      <c r="D17" s="2"/>
    </row>
    <row r="18" spans="2:7">
      <c r="D18" s="2"/>
    </row>
    <row r="19" spans="2:7">
      <c r="B19" t="s">
        <v>35</v>
      </c>
      <c r="C19" s="1" t="s">
        <v>17</v>
      </c>
      <c r="D19" s="2">
        <f>$D$6*360*(($D$12-$D$11)/1000000)</f>
        <v>21.6</v>
      </c>
      <c r="E19" t="s">
        <v>28</v>
      </c>
    </row>
    <row r="20" spans="2:7">
      <c r="B20" t="s">
        <v>36</v>
      </c>
      <c r="C20" s="1" t="s">
        <v>37</v>
      </c>
      <c r="D20" s="5">
        <f>(($D$13-$D$11)/1000000)*$D$6*2*PI()*$D$25</f>
        <v>30.722573298746411</v>
      </c>
      <c r="E20" t="s">
        <v>19</v>
      </c>
    </row>
    <row r="23" spans="2:7">
      <c r="B23" s="3" t="s">
        <v>32</v>
      </c>
    </row>
    <row r="25" spans="2:7">
      <c r="B25" t="s">
        <v>30</v>
      </c>
      <c r="C25" s="1" t="s">
        <v>15</v>
      </c>
      <c r="D25" s="43">
        <f>$D$4/(SIN(RADIANS($D$19)))</f>
        <v>162.98831349995228</v>
      </c>
      <c r="E25" t="s">
        <v>19</v>
      </c>
    </row>
    <row r="26" spans="2:7">
      <c r="B26" t="s">
        <v>29</v>
      </c>
      <c r="C26" s="1" t="s">
        <v>16</v>
      </c>
      <c r="D26" s="2" t="s">
        <v>39</v>
      </c>
    </row>
    <row r="27" spans="2:7">
      <c r="B27" t="s">
        <v>33</v>
      </c>
      <c r="C27" s="1" t="s">
        <v>34</v>
      </c>
      <c r="D27" s="5">
        <f>90-DEGREES(ASIN($D$20/$D$5))-$D$15</f>
        <v>-30.800001563658739</v>
      </c>
      <c r="E27" t="s">
        <v>28</v>
      </c>
      <c r="G27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/>
  </sheetPr>
  <dimension ref="B2:D31"/>
  <sheetViews>
    <sheetView tabSelected="1" workbookViewId="0">
      <selection activeCell="F8" sqref="F8"/>
    </sheetView>
  </sheetViews>
  <sheetFormatPr defaultRowHeight="15"/>
  <cols>
    <col min="2" max="4" width="10.7109375" customWidth="1"/>
    <col min="5" max="5" width="14.140625" bestFit="1" customWidth="1"/>
  </cols>
  <sheetData>
    <row r="2" spans="2:4" ht="18">
      <c r="B2" t="s">
        <v>41</v>
      </c>
      <c r="C2" t="s">
        <v>31</v>
      </c>
      <c r="D2" t="s">
        <v>42</v>
      </c>
    </row>
    <row r="3" spans="2:4">
      <c r="B3">
        <v>50</v>
      </c>
      <c r="C3" s="2">
        <f>Theory!$D$6*360*(('Theory plot'!B3)/1000000)</f>
        <v>0.72000000000000008</v>
      </c>
      <c r="D3" s="4">
        <f>Theory!$D$4/(SIN(RADIANS('Theory plot'!C3)))</f>
        <v>4774.7739587781771</v>
      </c>
    </row>
    <row r="4" spans="2:4">
      <c r="B4">
        <f>B3+50</f>
        <v>100</v>
      </c>
      <c r="C4" s="2">
        <f>Theory!$D$6*360*(('Theory plot'!B4)/1000000)</f>
        <v>1.4400000000000002</v>
      </c>
      <c r="D4" s="4">
        <f>Theory!$D$4/(SIN(RADIANS('Theory plot'!C4)))</f>
        <v>2387.575492313033</v>
      </c>
    </row>
    <row r="5" spans="2:4">
      <c r="B5">
        <f t="shared" ref="B5:B18" si="0">B4+50</f>
        <v>150</v>
      </c>
      <c r="C5" s="2">
        <f>Theory!$D$6*360*(('Theory plot'!B5)/1000000)</f>
        <v>2.1599999999999997</v>
      </c>
      <c r="D5" s="4">
        <f>Theory!$D$4/(SIN(RADIANS('Theory plot'!C5)))</f>
        <v>1591.9264845554069</v>
      </c>
    </row>
    <row r="6" spans="2:4">
      <c r="B6">
        <f t="shared" si="0"/>
        <v>200</v>
      </c>
      <c r="C6" s="2">
        <f>Theory!$D$6*360*(('Theory plot'!B6)/1000000)</f>
        <v>2.8800000000000003</v>
      </c>
      <c r="D6" s="4">
        <f>Theory!$D$4/(SIN(RADIANS('Theory plot'!C6)))</f>
        <v>1194.1648762219343</v>
      </c>
    </row>
    <row r="7" spans="2:4">
      <c r="B7">
        <f t="shared" si="0"/>
        <v>250</v>
      </c>
      <c r="C7" s="2">
        <f>Theory!$D$6*360*(('Theory plot'!B7)/1000000)</f>
        <v>3.6</v>
      </c>
      <c r="D7" s="4">
        <f>Theory!$D$4/(SIN(RADIANS('Theory plot'!C7)))</f>
        <v>955.5582665945193</v>
      </c>
    </row>
    <row r="8" spans="2:4">
      <c r="B8">
        <f t="shared" si="0"/>
        <v>300</v>
      </c>
      <c r="C8" s="2">
        <f>Theory!$D$6*360*(('Theory plot'!B8)/1000000)</f>
        <v>4.3199999999999994</v>
      </c>
      <c r="D8" s="4">
        <f>Theory!$D$4/(SIN(RADIANS('Theory plot'!C8)))</f>
        <v>796.52919806549846</v>
      </c>
    </row>
    <row r="9" spans="2:4">
      <c r="B9">
        <f t="shared" si="0"/>
        <v>350</v>
      </c>
      <c r="C9" s="2">
        <f>Theory!$D$6*360*(('Theory plot'!B9)/1000000)</f>
        <v>5.04</v>
      </c>
      <c r="D9" s="4">
        <f>Theory!$D$4/(SIN(RADIANS('Theory plot'!C9)))</f>
        <v>682.97305393380486</v>
      </c>
    </row>
    <row r="10" spans="2:4">
      <c r="B10">
        <f t="shared" si="0"/>
        <v>400</v>
      </c>
      <c r="C10" s="2">
        <f>Theory!$D$6*360*(('Theory plot'!B10)/1000000)</f>
        <v>5.7600000000000007</v>
      </c>
      <c r="D10" s="4">
        <f>Theory!$D$4/(SIN(RADIANS('Theory plot'!C10)))</f>
        <v>597.83753285751754</v>
      </c>
    </row>
    <row r="11" spans="2:4">
      <c r="B11">
        <f t="shared" si="0"/>
        <v>450</v>
      </c>
      <c r="C11" s="2">
        <f>Theory!$D$6*360*(('Theory plot'!B11)/1000000)</f>
        <v>6.4799999999999995</v>
      </c>
      <c r="D11" s="4">
        <f>Theory!$D$4/(SIN(RADIANS('Theory plot'!C11)))</f>
        <v>531.64914034118112</v>
      </c>
    </row>
    <row r="12" spans="2:4">
      <c r="B12">
        <f t="shared" si="0"/>
        <v>500</v>
      </c>
      <c r="C12" s="2">
        <f>Theory!$D$6*360*(('Theory plot'!B12)/1000000)</f>
        <v>7.2</v>
      </c>
      <c r="D12" s="4">
        <f>Theory!$D$4/(SIN(RADIANS('Theory plot'!C12)))</f>
        <v>478.72378533356857</v>
      </c>
    </row>
    <row r="13" spans="2:4">
      <c r="B13">
        <f t="shared" si="0"/>
        <v>550</v>
      </c>
      <c r="C13" s="2">
        <f>Theory!$D$6*360*(('Theory plot'!B13)/1000000)</f>
        <v>7.9200000000000008</v>
      </c>
      <c r="D13" s="4">
        <f>Theory!$D$4/(SIN(RADIANS('Theory plot'!C13)))</f>
        <v>435.44432413835716</v>
      </c>
    </row>
    <row r="14" spans="2:4">
      <c r="B14">
        <f t="shared" si="0"/>
        <v>600</v>
      </c>
      <c r="C14" s="2">
        <f>Theory!$D$6*360*(('Theory plot'!B14)/1000000)</f>
        <v>8.6399999999999988</v>
      </c>
      <c r="D14" s="4">
        <f>Theory!$D$4/(SIN(RADIANS('Theory plot'!C14)))</f>
        <v>399.39933237186187</v>
      </c>
    </row>
    <row r="15" spans="2:4">
      <c r="B15">
        <f t="shared" si="0"/>
        <v>650</v>
      </c>
      <c r="C15" s="2">
        <f>Theory!$D$6*360*(('Theory plot'!B15)/1000000)</f>
        <v>9.36</v>
      </c>
      <c r="D15" s="4">
        <f>Theory!$D$4/(SIN(RADIANS('Theory plot'!C15)))</f>
        <v>368.91936678866529</v>
      </c>
    </row>
    <row r="16" spans="2:4">
      <c r="B16">
        <f t="shared" si="0"/>
        <v>700</v>
      </c>
      <c r="C16" s="2">
        <f>Theory!$D$6*360*(('Theory plot'!B16)/1000000)</f>
        <v>10.08</v>
      </c>
      <c r="D16" s="4">
        <f>Theory!$D$4/(SIN(RADIANS('Theory plot'!C16)))</f>
        <v>342.81197204121355</v>
      </c>
    </row>
    <row r="17" spans="2:4">
      <c r="B17">
        <f t="shared" si="0"/>
        <v>750</v>
      </c>
      <c r="C17" s="2">
        <f>Theory!$D$6*360*(('Theory plot'!B17)/1000000)</f>
        <v>10.8</v>
      </c>
      <c r="D17" s="4">
        <f>Theory!$D$4/(SIN(RADIANS('Theory plot'!C17)))</f>
        <v>320.20268473754754</v>
      </c>
    </row>
    <row r="18" spans="2:4">
      <c r="B18">
        <f t="shared" si="0"/>
        <v>800</v>
      </c>
      <c r="C18" s="2">
        <f>Theory!$D$6*360*(('Theory plot'!B18)/1000000)</f>
        <v>11.520000000000001</v>
      </c>
      <c r="D18" s="4">
        <f>Theory!$D$4/(SIN(RADIANS('Theory plot'!C18)))</f>
        <v>300.43566097925492</v>
      </c>
    </row>
    <row r="19" spans="2:4">
      <c r="B19">
        <f>B18+50</f>
        <v>850</v>
      </c>
      <c r="C19" s="2">
        <f>Theory!$D$6*360*(('Theory plot'!B19)/1000000)</f>
        <v>12.239999999999998</v>
      </c>
      <c r="D19" s="4">
        <f>Theory!$D$4/(SIN(RADIANS('Theory plot'!C19)))</f>
        <v>283.00937653486847</v>
      </c>
    </row>
    <row r="20" spans="2:4">
      <c r="B20">
        <f t="shared" ref="B20:B31" si="1">B19+50</f>
        <v>900</v>
      </c>
      <c r="C20" s="2">
        <f>Theory!$D$6*360*(('Theory plot'!B20)/1000000)</f>
        <v>12.959999999999999</v>
      </c>
      <c r="D20" s="4">
        <f>Theory!$D$4/(SIN(RADIANS('Theory plot'!C20)))</f>
        <v>267.53376029050105</v>
      </c>
    </row>
    <row r="21" spans="2:4">
      <c r="B21">
        <f t="shared" si="1"/>
        <v>950</v>
      </c>
      <c r="C21" s="2">
        <f>Theory!$D$6*360*(('Theory plot'!B21)/1000000)</f>
        <v>13.68</v>
      </c>
      <c r="D21" s="4">
        <f>Theory!$D$4/(SIN(RADIANS('Theory plot'!C21)))</f>
        <v>253.70086450718026</v>
      </c>
    </row>
    <row r="22" spans="2:4">
      <c r="B22">
        <f t="shared" si="1"/>
        <v>1000</v>
      </c>
      <c r="C22" s="2">
        <f>Theory!$D$6*360*(('Theory plot'!B22)/1000000)</f>
        <v>14.4</v>
      </c>
      <c r="D22" s="4">
        <f>Theory!$D$4/(SIN(RADIANS('Theory plot'!C22)))</f>
        <v>241.26433400255803</v>
      </c>
    </row>
    <row r="23" spans="2:4">
      <c r="B23">
        <f t="shared" si="1"/>
        <v>1050</v>
      </c>
      <c r="C23" s="2">
        <f>Theory!$D$6*360*(('Theory plot'!B23)/1000000)</f>
        <v>15.12</v>
      </c>
      <c r="D23" s="4">
        <f>Theory!$D$4/(SIN(RADIANS('Theory plot'!C23)))</f>
        <v>230.02474128222727</v>
      </c>
    </row>
    <row r="24" spans="2:4">
      <c r="B24">
        <f t="shared" si="1"/>
        <v>1100</v>
      </c>
      <c r="C24" s="2">
        <f>Theory!$D$6*360*(('Theory plot'!B24)/1000000)</f>
        <v>15.840000000000002</v>
      </c>
      <c r="D24" s="4">
        <f>Theory!$D$4/(SIN(RADIANS('Theory plot'!C24)))</f>
        <v>219.8189211821566</v>
      </c>
    </row>
    <row r="25" spans="2:4">
      <c r="B25">
        <f t="shared" si="1"/>
        <v>1150</v>
      </c>
      <c r="C25" s="2">
        <f>Theory!$D$6*360*(('Theory plot'!B25)/1000000)</f>
        <v>16.559999999999999</v>
      </c>
      <c r="D25" s="4">
        <f>Theory!$D$4/(SIN(RADIANS('Theory plot'!C25)))</f>
        <v>210.51208777975276</v>
      </c>
    </row>
    <row r="26" spans="2:4">
      <c r="B26">
        <f t="shared" si="1"/>
        <v>1200</v>
      </c>
      <c r="C26" s="2">
        <f>Theory!$D$6*360*(('Theory plot'!B26)/1000000)</f>
        <v>17.279999999999998</v>
      </c>
      <c r="D26" s="4">
        <f>Theory!$D$4/(SIN(RADIANS('Theory plot'!C26)))</f>
        <v>201.99192207855782</v>
      </c>
    </row>
    <row r="27" spans="2:4">
      <c r="B27">
        <f t="shared" si="1"/>
        <v>1250</v>
      </c>
      <c r="C27" s="2">
        <f>Theory!$D$6*360*(('Theory plot'!B27)/1000000)</f>
        <v>18</v>
      </c>
      <c r="D27" s="4">
        <f>Theory!$D$4/(SIN(RADIANS('Theory plot'!C27)))</f>
        <v>194.1640786499874</v>
      </c>
    </row>
    <row r="28" spans="2:4">
      <c r="B28">
        <f t="shared" si="1"/>
        <v>1300</v>
      </c>
      <c r="C28" s="2">
        <f>Theory!$D$6*360*(('Theory plot'!B28)/1000000)</f>
        <v>18.72</v>
      </c>
      <c r="D28" s="4">
        <f>Theory!$D$4/(SIN(RADIANS('Theory plot'!C28)))</f>
        <v>186.94872920523932</v>
      </c>
    </row>
    <row r="29" spans="2:4">
      <c r="B29">
        <f t="shared" si="1"/>
        <v>1350</v>
      </c>
      <c r="C29" s="2">
        <f>Theory!$D$6*360*(('Theory plot'!B29)/1000000)</f>
        <v>19.440000000000001</v>
      </c>
      <c r="D29" s="4">
        <f>Theory!$D$4/(SIN(RADIANS('Theory plot'!C29)))</f>
        <v>180.27787426364924</v>
      </c>
    </row>
    <row r="30" spans="2:4">
      <c r="B30">
        <f t="shared" si="1"/>
        <v>1400</v>
      </c>
      <c r="C30" s="2">
        <f>Theory!$D$6*360*(('Theory plot'!B30)/1000000)</f>
        <v>20.16</v>
      </c>
      <c r="D30" s="4">
        <f>Theory!$D$4/(SIN(RADIANS('Theory plot'!C30)))</f>
        <v>174.0932308934072</v>
      </c>
    </row>
    <row r="31" spans="2:4">
      <c r="B31">
        <f t="shared" si="1"/>
        <v>1450</v>
      </c>
      <c r="C31" s="2">
        <f>Theory!$D$6*360*(('Theory plot'!B31)/1000000)</f>
        <v>20.88</v>
      </c>
      <c r="D31" s="4">
        <f>Theory!$D$4/(SIN(RADIANS('Theory plot'!C31)))</f>
        <v>168.34455747271176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B2:R136"/>
  <sheetViews>
    <sheetView workbookViewId="0">
      <selection activeCell="I23" sqref="I23"/>
    </sheetView>
  </sheetViews>
  <sheetFormatPr defaultRowHeight="15"/>
  <cols>
    <col min="6" max="6" width="9.140625" bestFit="1" customWidth="1"/>
    <col min="8" max="8" width="13.28515625" bestFit="1" customWidth="1"/>
    <col min="10" max="10" width="12" customWidth="1"/>
    <col min="17" max="17" width="2" customWidth="1"/>
  </cols>
  <sheetData>
    <row r="2" spans="2:18">
      <c r="B2" t="s">
        <v>44</v>
      </c>
      <c r="C2">
        <v>40</v>
      </c>
      <c r="D2" t="s">
        <v>43</v>
      </c>
    </row>
    <row r="3" spans="2:18">
      <c r="B3" t="s">
        <v>45</v>
      </c>
      <c r="C3">
        <f>1000/$C$2</f>
        <v>25</v>
      </c>
      <c r="D3" t="s">
        <v>46</v>
      </c>
      <c r="H3" s="12"/>
      <c r="I3" s="18" t="s">
        <v>59</v>
      </c>
      <c r="J3" s="12"/>
      <c r="K3" s="12"/>
      <c r="L3" s="9" t="s">
        <v>81</v>
      </c>
    </row>
    <row r="4" spans="2:18">
      <c r="B4" t="s">
        <v>48</v>
      </c>
      <c r="C4">
        <v>32</v>
      </c>
      <c r="D4" t="s">
        <v>19</v>
      </c>
      <c r="H4" s="16" t="s">
        <v>53</v>
      </c>
      <c r="J4" s="17">
        <v>32500</v>
      </c>
      <c r="K4" s="16" t="s">
        <v>54</v>
      </c>
    </row>
    <row r="5" spans="2:18">
      <c r="B5" t="s">
        <v>49</v>
      </c>
      <c r="C5">
        <v>300</v>
      </c>
      <c r="D5" t="s">
        <v>19</v>
      </c>
      <c r="H5" s="16" t="s">
        <v>56</v>
      </c>
      <c r="I5" s="19">
        <f t="array" ref="I5">MATCH(MIN(ABS(F9:F136-J4)),ABS(F9:F136-J4),0)</f>
        <v>1</v>
      </c>
      <c r="J5" s="14">
        <f>INDEX($F$9:$F$136,I5)</f>
        <v>32047</v>
      </c>
      <c r="K5" s="16" t="s">
        <v>54</v>
      </c>
      <c r="L5" s="25" t="s">
        <v>72</v>
      </c>
    </row>
    <row r="6" spans="2:18">
      <c r="H6" s="16" t="s">
        <v>57</v>
      </c>
      <c r="I6" s="19">
        <f>I5+1</f>
        <v>2</v>
      </c>
      <c r="J6" s="14">
        <f>INDEX($F$9:$F$136,I6)</f>
        <v>28922</v>
      </c>
      <c r="K6" s="16" t="s">
        <v>54</v>
      </c>
      <c r="L6" s="26" t="s">
        <v>73</v>
      </c>
      <c r="Q6" s="30"/>
      <c r="R6" s="24" t="s">
        <v>79</v>
      </c>
    </row>
    <row r="7" spans="2:18">
      <c r="C7" s="44" t="s">
        <v>80</v>
      </c>
      <c r="D7" s="44"/>
      <c r="E7" s="44"/>
      <c r="F7" s="44"/>
      <c r="H7" s="15" t="s">
        <v>58</v>
      </c>
      <c r="J7" s="13">
        <f>J5-J6</f>
        <v>3125</v>
      </c>
      <c r="K7" s="16" t="s">
        <v>54</v>
      </c>
      <c r="L7" s="26" t="s">
        <v>68</v>
      </c>
      <c r="Q7" s="30"/>
    </row>
    <row r="8" spans="2:18" ht="18">
      <c r="B8" s="10" t="s">
        <v>50</v>
      </c>
      <c r="C8" s="11" t="s">
        <v>52</v>
      </c>
      <c r="D8" s="10" t="s">
        <v>31</v>
      </c>
      <c r="E8" s="10" t="s">
        <v>51</v>
      </c>
      <c r="F8" s="11" t="s">
        <v>47</v>
      </c>
      <c r="H8" s="16" t="s">
        <v>60</v>
      </c>
      <c r="J8" s="21">
        <f>INDEX(C9:C136,I5)</f>
        <v>300</v>
      </c>
      <c r="K8" s="16" t="s">
        <v>19</v>
      </c>
      <c r="L8" s="26" t="s">
        <v>69</v>
      </c>
      <c r="Q8" s="30"/>
    </row>
    <row r="9" spans="2:18">
      <c r="B9">
        <v>0</v>
      </c>
      <c r="C9" s="8">
        <f>$C$5</f>
        <v>300</v>
      </c>
      <c r="D9" s="6">
        <f>DEGREES(ASIN(Theory!$D$4/('LUT Implementation'!C9)))</f>
        <v>11.53695903281549</v>
      </c>
      <c r="E9" s="7">
        <f>1000000*D9/(Theory!$D$6*360)</f>
        <v>801.17771061218684</v>
      </c>
      <c r="F9" s="8">
        <f>ROUND(E9/($C$3/1000),0)</f>
        <v>32047</v>
      </c>
      <c r="H9" s="15" t="s">
        <v>61</v>
      </c>
      <c r="J9" s="22">
        <f>TRUNC($C$4*($J$5-$J$4)/$J$7,1)</f>
        <v>-4.5999999999999996</v>
      </c>
      <c r="K9" s="15" t="s">
        <v>19</v>
      </c>
      <c r="L9" s="26" t="s">
        <v>70</v>
      </c>
      <c r="Q9" s="30"/>
    </row>
    <row r="10" spans="2:18" ht="18">
      <c r="B10">
        <f>B9+1</f>
        <v>1</v>
      </c>
      <c r="C10" s="8">
        <f>C9+$C$4</f>
        <v>332</v>
      </c>
      <c r="D10" s="6">
        <f>DEGREES(ASIN(Theory!$D$4/('LUT Implementation'!C10)))</f>
        <v>10.411869016470101</v>
      </c>
      <c r="E10" s="7">
        <f>1000000*D10/(Theory!$D$6*360)</f>
        <v>723.04645947709037</v>
      </c>
      <c r="F10" s="8">
        <f t="shared" ref="F10:F73" si="0">ROUND(E10/($C$3/1000),0)</f>
        <v>28922</v>
      </c>
      <c r="H10" s="10" t="s">
        <v>55</v>
      </c>
      <c r="I10" s="31"/>
      <c r="J10" s="32">
        <f>J8+J9</f>
        <v>295.39999999999998</v>
      </c>
      <c r="K10" s="33" t="s">
        <v>19</v>
      </c>
      <c r="L10" s="34" t="s">
        <v>71</v>
      </c>
      <c r="M10" s="31"/>
      <c r="N10" s="31"/>
      <c r="O10" s="31"/>
      <c r="P10" s="31"/>
      <c r="Q10" s="35"/>
    </row>
    <row r="11" spans="2:18" ht="18">
      <c r="B11">
        <f t="shared" ref="B11:B74" si="1">B10+1</f>
        <v>2</v>
      </c>
      <c r="C11" s="8">
        <f t="shared" ref="C11:C74" si="2">C10+$C$4</f>
        <v>364</v>
      </c>
      <c r="D11" s="6">
        <f>DEGREES(ASIN(Theory!$D$4/('LUT Implementation'!C11)))</f>
        <v>9.4876589956576751</v>
      </c>
      <c r="E11" s="7">
        <f>1000000*D11/(Theory!$D$6*360)</f>
        <v>658.86520803178303</v>
      </c>
      <c r="F11" s="8">
        <f t="shared" si="0"/>
        <v>26355</v>
      </c>
      <c r="H11" s="16" t="s">
        <v>62</v>
      </c>
      <c r="J11" s="20">
        <f>Theory!$D$4/(SIN(RADIANS(Theory!$D$6*360*(($J$4*$C$3)/1000000000))))</f>
        <v>295.87652369699163</v>
      </c>
      <c r="K11" s="15" t="s">
        <v>19</v>
      </c>
    </row>
    <row r="12" spans="2:18">
      <c r="B12">
        <f t="shared" si="1"/>
        <v>3</v>
      </c>
      <c r="C12" s="8">
        <f t="shared" si="2"/>
        <v>396</v>
      </c>
      <c r="D12" s="6">
        <f>DEGREES(ASIN(Theory!$D$4/('LUT Implementation'!C12)))</f>
        <v>8.7147420186181233</v>
      </c>
      <c r="E12" s="7">
        <f>1000000*D12/(Theory!$D$6*360)</f>
        <v>605.19041795959197</v>
      </c>
      <c r="F12" s="8">
        <f t="shared" si="0"/>
        <v>24208</v>
      </c>
      <c r="H12" s="15" t="s">
        <v>63</v>
      </c>
      <c r="J12" s="20">
        <f>ABS(J10-J11)</f>
        <v>0.47652369699164865</v>
      </c>
      <c r="K12" s="15" t="s">
        <v>19</v>
      </c>
    </row>
    <row r="13" spans="2:18">
      <c r="B13">
        <f t="shared" si="1"/>
        <v>4</v>
      </c>
      <c r="C13" s="8">
        <f t="shared" si="2"/>
        <v>428</v>
      </c>
      <c r="D13" s="6">
        <f>DEGREES(ASIN(Theory!$D$4/('LUT Implementation'!C13)))</f>
        <v>8.058662404689688</v>
      </c>
      <c r="E13" s="7">
        <f>1000000*D13/(Theory!$D$6*360)</f>
        <v>559.62933365900608</v>
      </c>
      <c r="F13" s="8">
        <f t="shared" si="0"/>
        <v>22385</v>
      </c>
      <c r="H13" s="15"/>
      <c r="K13" s="15"/>
    </row>
    <row r="14" spans="2:18" ht="15.75" thickBot="1">
      <c r="B14">
        <f t="shared" si="1"/>
        <v>5</v>
      </c>
      <c r="C14" s="8">
        <f t="shared" si="2"/>
        <v>460</v>
      </c>
      <c r="D14" s="6">
        <f>DEGREES(ASIN(Theory!$D$4/('LUT Implementation'!C14)))</f>
        <v>7.4947174539266861</v>
      </c>
      <c r="E14" s="7">
        <f>1000000*D14/(Theory!$D$6*360)</f>
        <v>520.46648985601985</v>
      </c>
      <c r="F14" s="8">
        <f t="shared" si="0"/>
        <v>20819</v>
      </c>
    </row>
    <row r="15" spans="2:18">
      <c r="B15">
        <f t="shared" si="1"/>
        <v>6</v>
      </c>
      <c r="C15" s="8">
        <f t="shared" si="2"/>
        <v>492</v>
      </c>
      <c r="D15" s="6">
        <f>DEGREES(ASIN(Theory!$D$4/('LUT Implementation'!C15)))</f>
        <v>7.0047264090763512</v>
      </c>
      <c r="E15" s="7">
        <f>1000000*D15/(Theory!$D$6*360)</f>
        <v>486.43933396363553</v>
      </c>
      <c r="F15" s="8">
        <f t="shared" si="0"/>
        <v>19458</v>
      </c>
      <c r="H15" s="36" t="s">
        <v>82</v>
      </c>
      <c r="I15" s="37">
        <f>128*2*16</f>
        <v>4096</v>
      </c>
      <c r="J15" s="38" t="s">
        <v>83</v>
      </c>
    </row>
    <row r="16" spans="2:18" ht="15.75" thickBot="1">
      <c r="B16">
        <f t="shared" si="1"/>
        <v>7</v>
      </c>
      <c r="C16" s="8">
        <f t="shared" si="2"/>
        <v>524</v>
      </c>
      <c r="D16" s="6">
        <f>DEGREES(ASIN(Theory!$D$4/('LUT Implementation'!C16)))</f>
        <v>6.5750067978758056</v>
      </c>
      <c r="E16" s="7">
        <f>1000000*D16/(Theory!$D$6*360)</f>
        <v>456.59769429693097</v>
      </c>
      <c r="F16" s="8">
        <f t="shared" si="0"/>
        <v>18264</v>
      </c>
      <c r="H16" s="39"/>
      <c r="I16" s="40">
        <f>I15/(8*1024)</f>
        <v>0.5</v>
      </c>
      <c r="J16" s="41" t="s">
        <v>84</v>
      </c>
      <c r="L16" s="2"/>
    </row>
    <row r="17" spans="2:6">
      <c r="B17">
        <f t="shared" si="1"/>
        <v>8</v>
      </c>
      <c r="C17" s="8">
        <f t="shared" si="2"/>
        <v>556</v>
      </c>
      <c r="D17" s="6">
        <f>DEGREES(ASIN(Theory!$D$4/('LUT Implementation'!C17)))</f>
        <v>6.1950616555177396</v>
      </c>
      <c r="E17" s="7">
        <f>1000000*D17/(Theory!$D$6*360)</f>
        <v>430.21261496650965</v>
      </c>
      <c r="F17" s="8">
        <f t="shared" si="0"/>
        <v>17209</v>
      </c>
    </row>
    <row r="18" spans="2:6">
      <c r="B18">
        <f t="shared" si="1"/>
        <v>9</v>
      </c>
      <c r="C18" s="8">
        <f t="shared" si="2"/>
        <v>588</v>
      </c>
      <c r="D18" s="6">
        <f>DEGREES(ASIN(Theory!$D$4/('LUT Implementation'!C18)))</f>
        <v>5.8567019099182867</v>
      </c>
      <c r="E18" s="7">
        <f>1000000*D18/(Theory!$D$6*360)</f>
        <v>406.71541041099215</v>
      </c>
      <c r="F18" s="8">
        <f t="shared" si="0"/>
        <v>16269</v>
      </c>
    </row>
    <row r="19" spans="2:6">
      <c r="B19">
        <f t="shared" si="1"/>
        <v>10</v>
      </c>
      <c r="C19" s="8">
        <f t="shared" si="2"/>
        <v>620</v>
      </c>
      <c r="D19" s="6">
        <f>DEGREES(ASIN(Theory!$D$4/('LUT Implementation'!C19)))</f>
        <v>5.5534441956584972</v>
      </c>
      <c r="E19" s="7">
        <f>1000000*D19/(Theory!$D$6*360)</f>
        <v>385.655846920729</v>
      </c>
      <c r="F19" s="8">
        <f t="shared" si="0"/>
        <v>15426</v>
      </c>
    </row>
    <row r="20" spans="2:6">
      <c r="B20">
        <f t="shared" si="1"/>
        <v>11</v>
      </c>
      <c r="C20" s="8">
        <f t="shared" si="2"/>
        <v>652</v>
      </c>
      <c r="D20" s="6">
        <f>DEGREES(ASIN(Theory!$D$4/('LUT Implementation'!C20)))</f>
        <v>5.2800881246938349</v>
      </c>
      <c r="E20" s="7">
        <f>1000000*D20/(Theory!$D$6*360)</f>
        <v>366.67278643707186</v>
      </c>
      <c r="F20" s="8">
        <f t="shared" si="0"/>
        <v>14667</v>
      </c>
    </row>
    <row r="21" spans="2:6">
      <c r="B21">
        <f t="shared" si="1"/>
        <v>12</v>
      </c>
      <c r="C21" s="8">
        <f t="shared" si="2"/>
        <v>684</v>
      </c>
      <c r="D21" s="6">
        <f>DEGREES(ASIN(Theory!$D$4/('LUT Implementation'!C21)))</f>
        <v>5.0324134955018298</v>
      </c>
      <c r="E21" s="7">
        <f>1000000*D21/(Theory!$D$6*360)</f>
        <v>349.4731594098493</v>
      </c>
      <c r="F21" s="8">
        <f t="shared" si="0"/>
        <v>13979</v>
      </c>
    </row>
    <row r="22" spans="2:6">
      <c r="B22">
        <f t="shared" si="1"/>
        <v>13</v>
      </c>
      <c r="C22" s="8">
        <f t="shared" si="2"/>
        <v>716</v>
      </c>
      <c r="D22" s="6">
        <f>DEGREES(ASIN(Theory!$D$4/('LUT Implementation'!C22)))</f>
        <v>4.8069594871531622</v>
      </c>
      <c r="E22" s="7">
        <f>1000000*D22/(Theory!$D$6*360)</f>
        <v>333.81663105230291</v>
      </c>
      <c r="F22" s="8">
        <f t="shared" si="0"/>
        <v>13353</v>
      </c>
    </row>
    <row r="23" spans="2:6">
      <c r="B23">
        <f t="shared" si="1"/>
        <v>14</v>
      </c>
      <c r="C23" s="8">
        <f t="shared" si="2"/>
        <v>748</v>
      </c>
      <c r="D23" s="6">
        <f>DEGREES(ASIN(Theory!$D$4/('LUT Implementation'!C23)))</f>
        <v>4.6008610312330909</v>
      </c>
      <c r="E23" s="7">
        <f>1000000*D23/(Theory!$D$6*360)</f>
        <v>319.50423828007575</v>
      </c>
      <c r="F23" s="8">
        <f t="shared" si="0"/>
        <v>12780</v>
      </c>
    </row>
    <row r="24" spans="2:6">
      <c r="B24">
        <f t="shared" si="1"/>
        <v>15</v>
      </c>
      <c r="C24" s="8">
        <f t="shared" si="2"/>
        <v>780</v>
      </c>
      <c r="D24" s="6">
        <f>DEGREES(ASIN(Theory!$D$4/('LUT Implementation'!C24)))</f>
        <v>4.4117257857701766</v>
      </c>
      <c r="E24" s="7">
        <f>1000000*D24/(Theory!$D$6*360)</f>
        <v>306.36984623404004</v>
      </c>
      <c r="F24" s="8">
        <f t="shared" si="0"/>
        <v>12255</v>
      </c>
    </row>
    <row r="25" spans="2:6">
      <c r="B25">
        <f t="shared" si="1"/>
        <v>16</v>
      </c>
      <c r="C25" s="8">
        <f t="shared" si="2"/>
        <v>812</v>
      </c>
      <c r="D25" s="6">
        <f>DEGREES(ASIN(Theory!$D$4/('LUT Implementation'!C25)))</f>
        <v>4.2375404136041688</v>
      </c>
      <c r="E25" s="7">
        <f>1000000*D25/(Theory!$D$6*360)</f>
        <v>294.27363983362284</v>
      </c>
      <c r="F25" s="8">
        <f t="shared" si="0"/>
        <v>11771</v>
      </c>
    </row>
    <row r="26" spans="2:6">
      <c r="B26">
        <f t="shared" si="1"/>
        <v>17</v>
      </c>
      <c r="C26" s="8">
        <f t="shared" si="2"/>
        <v>844</v>
      </c>
      <c r="D26" s="6">
        <f>DEGREES(ASIN(Theory!$D$4/('LUT Implementation'!C26)))</f>
        <v>4.076598325867077</v>
      </c>
      <c r="E26" s="7">
        <f>1000000*D26/(Theory!$D$6*360)</f>
        <v>283.09710596299146</v>
      </c>
      <c r="F26" s="8">
        <f t="shared" si="0"/>
        <v>11324</v>
      </c>
    </row>
    <row r="27" spans="2:6">
      <c r="B27">
        <f t="shared" si="1"/>
        <v>18</v>
      </c>
      <c r="C27" s="8">
        <f t="shared" si="2"/>
        <v>876</v>
      </c>
      <c r="D27" s="6">
        <f>DEGREES(ASIN(Theory!$D$4/('LUT Implementation'!C27)))</f>
        <v>3.9274433615676352</v>
      </c>
      <c r="E27" s="7">
        <f>1000000*D27/(Theory!$D$6*360)</f>
        <v>272.73912233108575</v>
      </c>
      <c r="F27" s="8">
        <f t="shared" si="0"/>
        <v>10910</v>
      </c>
    </row>
    <row r="28" spans="2:6">
      <c r="B28">
        <f t="shared" si="1"/>
        <v>19</v>
      </c>
      <c r="C28" s="8">
        <f t="shared" si="2"/>
        <v>908</v>
      </c>
      <c r="D28" s="6">
        <f>DEGREES(ASIN(Theory!$D$4/('LUT Implementation'!C28)))</f>
        <v>3.7888254452789392</v>
      </c>
      <c r="E28" s="7">
        <f>1000000*D28/(Theory!$D$6*360)</f>
        <v>263.11287814437077</v>
      </c>
      <c r="F28" s="8">
        <f t="shared" si="0"/>
        <v>10525</v>
      </c>
    </row>
    <row r="29" spans="2:6">
      <c r="B29">
        <f t="shared" si="1"/>
        <v>20</v>
      </c>
      <c r="C29" s="8">
        <f t="shared" si="2"/>
        <v>940</v>
      </c>
      <c r="D29" s="6">
        <f>DEGREES(ASIN(Theory!$D$4/('LUT Implementation'!C29)))</f>
        <v>3.6596653506469337</v>
      </c>
      <c r="E29" s="7">
        <f>1000000*D29/(Theory!$D$6*360)</f>
        <v>254.14342712825928</v>
      </c>
      <c r="F29" s="8">
        <f t="shared" si="0"/>
        <v>10166</v>
      </c>
    </row>
    <row r="30" spans="2:6">
      <c r="B30">
        <f t="shared" si="1"/>
        <v>21</v>
      </c>
      <c r="C30" s="8">
        <f t="shared" si="2"/>
        <v>972</v>
      </c>
      <c r="D30" s="6">
        <f>DEGREES(ASIN(Theory!$D$4/('LUT Implementation'!C30)))</f>
        <v>3.5390264590044835</v>
      </c>
      <c r="E30" s="7">
        <f>1000000*D30/(Theory!$D$6*360)</f>
        <v>245.7657263197558</v>
      </c>
      <c r="F30" s="8">
        <f t="shared" si="0"/>
        <v>9831</v>
      </c>
    </row>
    <row r="31" spans="2:6">
      <c r="B31">
        <f t="shared" si="1"/>
        <v>22</v>
      </c>
      <c r="C31" s="8">
        <f t="shared" si="2"/>
        <v>1004</v>
      </c>
      <c r="D31" s="6">
        <f>DEGREES(ASIN(Theory!$D$4/('LUT Implementation'!C31)))</f>
        <v>3.4260919439331929</v>
      </c>
      <c r="E31" s="7">
        <f>1000000*D31/(Theory!$D$6*360)</f>
        <v>237.92305166202729</v>
      </c>
      <c r="F31" s="8">
        <f t="shared" si="0"/>
        <v>9517</v>
      </c>
    </row>
    <row r="32" spans="2:6">
      <c r="B32">
        <f t="shared" si="1"/>
        <v>23</v>
      </c>
      <c r="C32" s="8">
        <f t="shared" si="2"/>
        <v>1036</v>
      </c>
      <c r="D32" s="6">
        <f>DEGREES(ASIN(Theory!$D$4/('LUT Implementation'!C32)))</f>
        <v>3.3201462026258213</v>
      </c>
      <c r="E32" s="7">
        <f>1000000*D32/(Theory!$D$6*360)</f>
        <v>230.56570851568205</v>
      </c>
      <c r="F32" s="8">
        <f t="shared" si="0"/>
        <v>9223</v>
      </c>
    </row>
    <row r="33" spans="2:6">
      <c r="B33">
        <f t="shared" si="1"/>
        <v>24</v>
      </c>
      <c r="C33" s="8">
        <f t="shared" si="2"/>
        <v>1068</v>
      </c>
      <c r="D33" s="6">
        <f>DEGREES(ASIN(Theory!$D$4/('LUT Implementation'!C33)))</f>
        <v>3.2205596390895166</v>
      </c>
      <c r="E33" s="7">
        <f>1000000*D33/(Theory!$D$6*360)</f>
        <v>223.64997493677197</v>
      </c>
      <c r="F33" s="8">
        <f t="shared" si="0"/>
        <v>8946</v>
      </c>
    </row>
    <row r="34" spans="2:6">
      <c r="B34">
        <f t="shared" si="1"/>
        <v>25</v>
      </c>
      <c r="C34" s="8">
        <f t="shared" si="2"/>
        <v>1100</v>
      </c>
      <c r="D34" s="6">
        <f>DEGREES(ASIN(Theory!$D$4/('LUT Implementation'!C34)))</f>
        <v>3.1267761135797487</v>
      </c>
      <c r="E34" s="7">
        <f>1000000*D34/(Theory!$D$6*360)</f>
        <v>217.13723010970477</v>
      </c>
      <c r="F34" s="8">
        <f t="shared" si="0"/>
        <v>8685</v>
      </c>
    </row>
    <row r="35" spans="2:6">
      <c r="B35">
        <f t="shared" si="1"/>
        <v>26</v>
      </c>
      <c r="C35" s="8">
        <f t="shared" si="2"/>
        <v>1132</v>
      </c>
      <c r="D35" s="6">
        <f>DEGREES(ASIN(Theory!$D$4/('LUT Implementation'!C35)))</f>
        <v>3.0383025284518093</v>
      </c>
      <c r="E35" s="7">
        <f>1000000*D35/(Theory!$D$6*360)</f>
        <v>210.99323114248676</v>
      </c>
      <c r="F35" s="8">
        <f t="shared" si="0"/>
        <v>8440</v>
      </c>
    </row>
    <row r="36" spans="2:6">
      <c r="B36">
        <f t="shared" si="1"/>
        <v>27</v>
      </c>
      <c r="C36" s="8">
        <f t="shared" si="2"/>
        <v>1164</v>
      </c>
      <c r="D36" s="6">
        <f>DEGREES(ASIN(Theory!$D$4/('LUT Implementation'!C36)))</f>
        <v>2.9547001376680573</v>
      </c>
      <c r="E36" s="7">
        <f>1000000*D36/(Theory!$D$6*360)</f>
        <v>205.18750956028177</v>
      </c>
      <c r="F36" s="8">
        <f t="shared" si="0"/>
        <v>8208</v>
      </c>
    </row>
    <row r="37" spans="2:6">
      <c r="B37">
        <f t="shared" si="1"/>
        <v>28</v>
      </c>
      <c r="C37" s="8">
        <f t="shared" si="2"/>
        <v>1196</v>
      </c>
      <c r="D37" s="6">
        <f>DEGREES(ASIN(Theory!$D$4/('LUT Implementation'!C37)))</f>
        <v>2.8755772559277588</v>
      </c>
      <c r="E37" s="7">
        <f>1000000*D37/(Theory!$D$6*360)</f>
        <v>199.69286499498324</v>
      </c>
      <c r="F37" s="8">
        <f t="shared" si="0"/>
        <v>7988</v>
      </c>
    </row>
    <row r="38" spans="2:6">
      <c r="B38">
        <f t="shared" si="1"/>
        <v>29</v>
      </c>
      <c r="C38" s="8">
        <f t="shared" si="2"/>
        <v>1228</v>
      </c>
      <c r="D38" s="6">
        <f>DEGREES(ASIN(Theory!$D$4/('LUT Implementation'!C38)))</f>
        <v>2.8005831112105022</v>
      </c>
      <c r="E38" s="7">
        <f>1000000*D38/(Theory!$D$6*360)</f>
        <v>194.48493827850709</v>
      </c>
      <c r="F38" s="8">
        <f t="shared" si="0"/>
        <v>7779</v>
      </c>
    </row>
    <row r="39" spans="2:6">
      <c r="B39">
        <f t="shared" si="1"/>
        <v>30</v>
      </c>
      <c r="C39" s="8">
        <f t="shared" si="2"/>
        <v>1260</v>
      </c>
      <c r="D39" s="6">
        <f>DEGREES(ASIN(Theory!$D$4/('LUT Implementation'!C39)))</f>
        <v>2.7294026367786963</v>
      </c>
      <c r="E39" s="7">
        <f>1000000*D39/(Theory!$D$6*360)</f>
        <v>189.54184977629836</v>
      </c>
      <c r="F39" s="8">
        <f t="shared" si="0"/>
        <v>7582</v>
      </c>
    </row>
    <row r="40" spans="2:6">
      <c r="B40">
        <f t="shared" si="1"/>
        <v>31</v>
      </c>
      <c r="C40" s="8">
        <f t="shared" si="2"/>
        <v>1292</v>
      </c>
      <c r="D40" s="6">
        <f>DEGREES(ASIN(Theory!$D$4/('LUT Implementation'!C40)))</f>
        <v>2.6617520392433387</v>
      </c>
      <c r="E40" s="7">
        <f>1000000*D40/(Theory!$D$6*360)</f>
        <v>184.84389161412074</v>
      </c>
      <c r="F40" s="8">
        <f t="shared" si="0"/>
        <v>7394</v>
      </c>
    </row>
    <row r="41" spans="2:6">
      <c r="B41">
        <f t="shared" si="1"/>
        <v>32</v>
      </c>
      <c r="C41" s="8">
        <f t="shared" si="2"/>
        <v>1324</v>
      </c>
      <c r="D41" s="6">
        <f>DEGREES(ASIN(Theory!$D$4/('LUT Implementation'!C41)))</f>
        <v>2.5973750109992273</v>
      </c>
      <c r="E41" s="7">
        <f>1000000*D41/(Theory!$D$6*360)</f>
        <v>180.37326465272412</v>
      </c>
      <c r="F41" s="8">
        <f t="shared" si="0"/>
        <v>7215</v>
      </c>
    </row>
    <row r="42" spans="2:6">
      <c r="B42">
        <f t="shared" si="1"/>
        <v>33</v>
      </c>
      <c r="C42" s="8">
        <f t="shared" si="2"/>
        <v>1356</v>
      </c>
      <c r="D42" s="6">
        <f>DEGREES(ASIN(Theory!$D$4/('LUT Implementation'!C42)))</f>
        <v>2.5360394802797614</v>
      </c>
      <c r="E42" s="7">
        <f>1000000*D42/(Theory!$D$6*360)</f>
        <v>176.11385279720565</v>
      </c>
      <c r="F42" s="8">
        <f t="shared" si="0"/>
        <v>7045</v>
      </c>
    </row>
    <row r="43" spans="2:6">
      <c r="B43">
        <f t="shared" si="1"/>
        <v>34</v>
      </c>
      <c r="C43" s="8">
        <f t="shared" si="2"/>
        <v>1388</v>
      </c>
      <c r="D43" s="6">
        <f>DEGREES(ASIN(Theory!$D$4/('LUT Implementation'!C43)))</f>
        <v>2.4775348118315375</v>
      </c>
      <c r="E43" s="7">
        <f>1000000*D43/(Theory!$D$6*360)</f>
        <v>172.05102859941235</v>
      </c>
      <c r="F43" s="8">
        <f t="shared" si="0"/>
        <v>6882</v>
      </c>
    </row>
    <row r="44" spans="2:6">
      <c r="B44">
        <f t="shared" si="1"/>
        <v>35</v>
      </c>
      <c r="C44" s="8">
        <f t="shared" si="2"/>
        <v>1420</v>
      </c>
      <c r="D44" s="6">
        <f>DEGREES(ASIN(Theory!$D$4/('LUT Implementation'!C44)))</f>
        <v>2.4216693869400134</v>
      </c>
      <c r="E44" s="7">
        <f>1000000*D44/(Theory!$D$6*360)</f>
        <v>168.17148520416762</v>
      </c>
      <c r="F44" s="8">
        <f t="shared" si="0"/>
        <v>6727</v>
      </c>
    </row>
    <row r="45" spans="2:6">
      <c r="B45">
        <f t="shared" si="1"/>
        <v>36</v>
      </c>
      <c r="C45" s="8">
        <f t="shared" si="2"/>
        <v>1452</v>
      </c>
      <c r="D45" s="6">
        <f>DEGREES(ASIN(Theory!$D$4/('LUT Implementation'!C45)))</f>
        <v>2.3682685041383613</v>
      </c>
      <c r="E45" s="7">
        <f>1000000*D45/(Theory!$D$6*360)</f>
        <v>164.46309056516398</v>
      </c>
      <c r="F45" s="8">
        <f t="shared" si="0"/>
        <v>6579</v>
      </c>
    </row>
    <row r="46" spans="2:6">
      <c r="B46">
        <f t="shared" si="1"/>
        <v>37</v>
      </c>
      <c r="C46" s="8">
        <f t="shared" si="2"/>
        <v>1484</v>
      </c>
      <c r="D46" s="6">
        <f>DEGREES(ASIN(Theory!$D$4/('LUT Implementation'!C46)))</f>
        <v>2.3171725520796236</v>
      </c>
      <c r="E46" s="7">
        <f>1000000*D46/(Theory!$D$6*360)</f>
        <v>160.91476056108496</v>
      </c>
      <c r="F46" s="8">
        <f t="shared" si="0"/>
        <v>6437</v>
      </c>
    </row>
    <row r="47" spans="2:6">
      <c r="B47">
        <f t="shared" si="1"/>
        <v>38</v>
      </c>
      <c r="C47" s="8">
        <f t="shared" si="2"/>
        <v>1516</v>
      </c>
      <c r="D47" s="6">
        <f>DEGREES(ASIN(Theory!$D$4/('LUT Implementation'!C47)))</f>
        <v>2.268235414266806</v>
      </c>
      <c r="E47" s="7">
        <f>1000000*D47/(Theory!$D$6*360)</f>
        <v>157.51634821297264</v>
      </c>
      <c r="F47" s="8">
        <f t="shared" si="0"/>
        <v>6301</v>
      </c>
    </row>
    <row r="48" spans="2:6">
      <c r="B48">
        <f t="shared" si="1"/>
        <v>39</v>
      </c>
      <c r="C48" s="8">
        <f t="shared" si="2"/>
        <v>1548</v>
      </c>
      <c r="D48" s="6">
        <f>DEGREES(ASIN(Theory!$D$4/('LUT Implementation'!C48)))</f>
        <v>2.2213230720175035</v>
      </c>
      <c r="E48" s="7">
        <f>1000000*D48/(Theory!$D$6*360)</f>
        <v>154.25854666788217</v>
      </c>
      <c r="F48" s="8">
        <f t="shared" si="0"/>
        <v>6170</v>
      </c>
    </row>
    <row r="49" spans="2:6">
      <c r="B49">
        <f t="shared" si="1"/>
        <v>40</v>
      </c>
      <c r="C49" s="8">
        <f t="shared" si="2"/>
        <v>1580</v>
      </c>
      <c r="D49" s="6">
        <f>DEGREES(ASIN(Theory!$D$4/('LUT Implementation'!C49)))</f>
        <v>2.1763123775004369</v>
      </c>
      <c r="E49" s="7">
        <f>1000000*D49/(Theory!$D$6*360)</f>
        <v>151.13280399308587</v>
      </c>
      <c r="F49" s="8">
        <f t="shared" si="0"/>
        <v>6045</v>
      </c>
    </row>
    <row r="50" spans="2:6">
      <c r="B50">
        <f t="shared" si="1"/>
        <v>41</v>
      </c>
      <c r="C50" s="8">
        <f t="shared" si="2"/>
        <v>1612</v>
      </c>
      <c r="D50" s="6">
        <f>DEGREES(ASIN(Theory!$D$4/('LUT Implementation'!C50)))</f>
        <v>2.1330899731638833</v>
      </c>
      <c r="E50" s="7">
        <f>1000000*D50/(Theory!$D$6*360)</f>
        <v>148.13124813638078</v>
      </c>
      <c r="F50" s="8">
        <f t="shared" si="0"/>
        <v>5925</v>
      </c>
    </row>
    <row r="51" spans="2:6">
      <c r="B51">
        <f t="shared" si="1"/>
        <v>42</v>
      </c>
      <c r="C51" s="8">
        <f t="shared" si="2"/>
        <v>1644</v>
      </c>
      <c r="D51" s="6">
        <f>DEGREES(ASIN(Theory!$D$4/('LUT Implementation'!C51)))</f>
        <v>2.091551337571468</v>
      </c>
      <c r="E51" s="7">
        <f>1000000*D51/(Theory!$D$6*360)</f>
        <v>145.24662066468528</v>
      </c>
      <c r="F51" s="8">
        <f t="shared" si="0"/>
        <v>5810</v>
      </c>
    </row>
    <row r="52" spans="2:6">
      <c r="B52">
        <f t="shared" si="1"/>
        <v>43</v>
      </c>
      <c r="C52" s="8">
        <f t="shared" si="2"/>
        <v>1676</v>
      </c>
      <c r="D52" s="6">
        <f>DEGREES(ASIN(Theory!$D$4/('LUT Implementation'!C52)))</f>
        <v>2.0515999407196417</v>
      </c>
      <c r="E52" s="7">
        <f>1000000*D52/(Theory!$D$6*360)</f>
        <v>142.47221810553069</v>
      </c>
      <c r="F52" s="8">
        <f t="shared" si="0"/>
        <v>5699</v>
      </c>
    </row>
    <row r="53" spans="2:6">
      <c r="B53">
        <f t="shared" si="1"/>
        <v>44</v>
      </c>
      <c r="C53" s="8">
        <f t="shared" si="2"/>
        <v>1708</v>
      </c>
      <c r="D53" s="6">
        <f>DEGREES(ASIN(Theory!$D$4/('LUT Implementation'!C53)))</f>
        <v>2.013146494453228</v>
      </c>
      <c r="E53" s="7">
        <f>1000000*D53/(Theory!$D$6*360)</f>
        <v>139.80183989258529</v>
      </c>
      <c r="F53" s="8">
        <f t="shared" si="0"/>
        <v>5592</v>
      </c>
    </row>
    <row r="54" spans="2:6">
      <c r="B54">
        <f t="shared" si="1"/>
        <v>45</v>
      </c>
      <c r="C54" s="8">
        <f t="shared" si="2"/>
        <v>1740</v>
      </c>
      <c r="D54" s="6">
        <f>DEGREES(ASIN(Theory!$D$4/('LUT Implementation'!C54)))</f>
        <v>1.9761082857156445</v>
      </c>
      <c r="E54" s="7">
        <f>1000000*D54/(Theory!$D$6*360)</f>
        <v>137.22974206358643</v>
      </c>
      <c r="F54" s="8">
        <f t="shared" si="0"/>
        <v>5489</v>
      </c>
    </row>
    <row r="55" spans="2:6">
      <c r="B55">
        <f t="shared" si="1"/>
        <v>46</v>
      </c>
      <c r="C55" s="8">
        <f t="shared" si="2"/>
        <v>1772</v>
      </c>
      <c r="D55" s="6">
        <f>DEGREES(ASIN(Theory!$D$4/('LUT Implementation'!C55)))</f>
        <v>1.9404085821454655</v>
      </c>
      <c r="E55" s="7">
        <f>1000000*D55/(Theory!$D$6*360)</f>
        <v>134.750595982324</v>
      </c>
      <c r="F55" s="8">
        <f t="shared" si="0"/>
        <v>5390</v>
      </c>
    </row>
    <row r="56" spans="2:6">
      <c r="B56">
        <f t="shared" si="1"/>
        <v>47</v>
      </c>
      <c r="C56" s="8">
        <f t="shared" si="2"/>
        <v>1804</v>
      </c>
      <c r="D56" s="6">
        <f>DEGREES(ASIN(Theory!$D$4/('LUT Implementation'!C56)))</f>
        <v>1.905976101021974</v>
      </c>
      <c r="E56" s="7">
        <f>1000000*D56/(Theory!$D$6*360)</f>
        <v>132.35945145985932</v>
      </c>
      <c r="F56" s="8">
        <f t="shared" si="0"/>
        <v>5294</v>
      </c>
    </row>
    <row r="57" spans="2:6">
      <c r="B57">
        <f t="shared" si="1"/>
        <v>48</v>
      </c>
      <c r="C57" s="8">
        <f t="shared" si="2"/>
        <v>1836</v>
      </c>
      <c r="D57" s="6">
        <f>DEGREES(ASIN(Theory!$D$4/('LUT Implementation'!C57)))</f>
        <v>1.8727445338190982</v>
      </c>
      <c r="E57" s="7">
        <f>1000000*D57/(Theory!$D$6*360)</f>
        <v>130.05170373743738</v>
      </c>
      <c r="F57" s="8">
        <f t="shared" si="0"/>
        <v>5202</v>
      </c>
    </row>
    <row r="58" spans="2:6">
      <c r="B58">
        <f t="shared" si="1"/>
        <v>49</v>
      </c>
      <c r="C58" s="8">
        <f t="shared" si="2"/>
        <v>1868</v>
      </c>
      <c r="D58" s="6">
        <f>DEGREES(ASIN(Theory!$D$4/('LUT Implementation'!C58)))</f>
        <v>1.8406521196896815</v>
      </c>
      <c r="E58" s="7">
        <f>1000000*D58/(Theory!$D$6*360)</f>
        <v>127.823063867339</v>
      </c>
      <c r="F58" s="8">
        <f t="shared" si="0"/>
        <v>5113</v>
      </c>
    </row>
    <row r="59" spans="2:6">
      <c r="B59">
        <f t="shared" si="1"/>
        <v>50</v>
      </c>
      <c r="C59" s="8">
        <f t="shared" si="2"/>
        <v>1900</v>
      </c>
      <c r="D59" s="6">
        <f>DEGREES(ASIN(Theory!$D$4/('LUT Implementation'!C59)))</f>
        <v>1.8096412621032765</v>
      </c>
      <c r="E59" s="7">
        <f>1000000*D59/(Theory!$D$6*360)</f>
        <v>125.66953209050531</v>
      </c>
      <c r="F59" s="8">
        <f t="shared" si="0"/>
        <v>5027</v>
      </c>
    </row>
    <row r="60" spans="2:6">
      <c r="B60">
        <f t="shared" si="1"/>
        <v>51</v>
      </c>
      <c r="C60" s="8">
        <f t="shared" si="2"/>
        <v>1932</v>
      </c>
      <c r="D60" s="6">
        <f>DEGREES(ASIN(Theory!$D$4/('LUT Implementation'!C60)))</f>
        <v>1.7796581836273051</v>
      </c>
      <c r="E60" s="7">
        <f>1000000*D60/(Theory!$D$6*360)</f>
        <v>123.5873738630073</v>
      </c>
      <c r="F60" s="8">
        <f t="shared" si="0"/>
        <v>4943</v>
      </c>
    </row>
    <row r="61" spans="2:6">
      <c r="B61">
        <f t="shared" si="1"/>
        <v>52</v>
      </c>
      <c r="C61" s="8">
        <f t="shared" si="2"/>
        <v>1964</v>
      </c>
      <c r="D61" s="6">
        <f>DEGREES(ASIN(Theory!$D$4/('LUT Implementation'!C61)))</f>
        <v>1.7506526144954471</v>
      </c>
      <c r="E61" s="7">
        <f>1000000*D61/(Theory!$D$6*360)</f>
        <v>121.5730982288505</v>
      </c>
      <c r="F61" s="8">
        <f t="shared" si="0"/>
        <v>4863</v>
      </c>
    </row>
    <row r="62" spans="2:6">
      <c r="B62">
        <f t="shared" si="1"/>
        <v>53</v>
      </c>
      <c r="C62" s="8">
        <f t="shared" si="2"/>
        <v>1996</v>
      </c>
      <c r="D62" s="6">
        <f>DEGREES(ASIN(Theory!$D$4/('LUT Implementation'!C62)))</f>
        <v>1.7225775111666617</v>
      </c>
      <c r="E62" s="7">
        <f>1000000*D62/(Theory!$D$6*360)</f>
        <v>119.62343827546262</v>
      </c>
      <c r="F62" s="8">
        <f t="shared" si="0"/>
        <v>4785</v>
      </c>
    </row>
    <row r="63" spans="2:6">
      <c r="B63">
        <f t="shared" si="1"/>
        <v>54</v>
      </c>
      <c r="C63" s="8">
        <f t="shared" si="2"/>
        <v>2028</v>
      </c>
      <c r="D63" s="6">
        <f>DEGREES(ASIN(Theory!$D$4/('LUT Implementation'!C63)))</f>
        <v>1.6953888015581486</v>
      </c>
      <c r="E63" s="7">
        <f>1000000*D63/(Theory!$D$6*360)</f>
        <v>117.7353334415381</v>
      </c>
      <c r="F63" s="8">
        <f t="shared" si="0"/>
        <v>4709</v>
      </c>
    </row>
    <row r="64" spans="2:6">
      <c r="B64">
        <f t="shared" si="1"/>
        <v>55</v>
      </c>
      <c r="C64" s="8">
        <f t="shared" si="2"/>
        <v>2060</v>
      </c>
      <c r="D64" s="6">
        <f>DEGREES(ASIN(Theory!$D$4/('LUT Implementation'!C64)))</f>
        <v>1.6690451540483069</v>
      </c>
      <c r="E64" s="7">
        <f>1000000*D64/(Theory!$D$6*360)</f>
        <v>115.90591347557687</v>
      </c>
      <c r="F64" s="8">
        <f t="shared" si="0"/>
        <v>4636</v>
      </c>
    </row>
    <row r="65" spans="2:6">
      <c r="B65">
        <f t="shared" si="1"/>
        <v>56</v>
      </c>
      <c r="C65" s="8">
        <f t="shared" si="2"/>
        <v>2092</v>
      </c>
      <c r="D65" s="6">
        <f>DEGREES(ASIN(Theory!$D$4/('LUT Implementation'!C65)))</f>
        <v>1.643507767701571</v>
      </c>
      <c r="E65" s="7">
        <f>1000000*D65/(Theory!$D$6*360)</f>
        <v>114.13248386816466</v>
      </c>
      <c r="F65" s="8">
        <f t="shared" si="0"/>
        <v>4565</v>
      </c>
    </row>
    <row r="66" spans="2:6">
      <c r="B66">
        <f t="shared" si="1"/>
        <v>57</v>
      </c>
      <c r="C66" s="8">
        <f t="shared" si="2"/>
        <v>2124</v>
      </c>
      <c r="D66" s="6">
        <f>DEGREES(ASIN(Theory!$D$4/('LUT Implementation'!C66)))</f>
        <v>1.6187401814745088</v>
      </c>
      <c r="E66" s="7">
        <f>1000000*D66/(Theory!$D$6*360)</f>
        <v>112.41251260239643</v>
      </c>
      <c r="F66" s="8">
        <f t="shared" si="0"/>
        <v>4497</v>
      </c>
    </row>
    <row r="67" spans="2:6">
      <c r="B67">
        <f t="shared" si="1"/>
        <v>58</v>
      </c>
      <c r="C67" s="8">
        <f t="shared" si="2"/>
        <v>2156</v>
      </c>
      <c r="D67" s="6">
        <f>DEGREES(ASIN(Theory!$D$4/('LUT Implementation'!C67)))</f>
        <v>1.5947081004289505</v>
      </c>
      <c r="E67" s="7">
        <f>1000000*D67/(Theory!$D$6*360)</f>
        <v>110.74361808534378</v>
      </c>
      <c r="F67" s="8">
        <f t="shared" si="0"/>
        <v>4430</v>
      </c>
    </row>
    <row r="68" spans="2:6">
      <c r="B68">
        <f t="shared" si="1"/>
        <v>59</v>
      </c>
      <c r="C68" s="8">
        <f t="shared" si="2"/>
        <v>2188</v>
      </c>
      <c r="D68" s="6">
        <f>DEGREES(ASIN(Theory!$D$4/('LUT Implementation'!C68)))</f>
        <v>1.5713792372091835</v>
      </c>
      <c r="E68" s="7">
        <f>1000000*D68/(Theory!$D$6*360)</f>
        <v>109.12355813952662</v>
      </c>
      <c r="F68" s="8">
        <f t="shared" si="0"/>
        <v>4365</v>
      </c>
    </row>
    <row r="69" spans="2:6">
      <c r="B69">
        <f t="shared" si="1"/>
        <v>60</v>
      </c>
      <c r="C69" s="8">
        <f t="shared" si="2"/>
        <v>2220</v>
      </c>
      <c r="D69" s="6">
        <f>DEGREES(ASIN(Theory!$D$4/('LUT Implementation'!C69)))</f>
        <v>1.5487231672414692</v>
      </c>
      <c r="E69" s="7">
        <f>1000000*D69/(Theory!$D$6*360)</f>
        <v>107.55021994732425</v>
      </c>
      <c r="F69" s="8">
        <f t="shared" si="0"/>
        <v>4302</v>
      </c>
    </row>
    <row r="70" spans="2:6">
      <c r="B70">
        <f t="shared" si="1"/>
        <v>61</v>
      </c>
      <c r="C70" s="8">
        <f t="shared" si="2"/>
        <v>2252</v>
      </c>
      <c r="D70" s="6">
        <f>DEGREES(ASIN(Theory!$D$4/('LUT Implementation'!C70)))</f>
        <v>1.5267111962895927</v>
      </c>
      <c r="E70" s="7">
        <f>1000000*D70/(Theory!$D$6*360)</f>
        <v>106.02161085344393</v>
      </c>
      <c r="F70" s="8">
        <f t="shared" si="0"/>
        <v>4241</v>
      </c>
    </row>
    <row r="71" spans="2:6">
      <c r="B71">
        <f t="shared" si="1"/>
        <v>62</v>
      </c>
      <c r="C71" s="8">
        <f t="shared" si="2"/>
        <v>2284</v>
      </c>
      <c r="D71" s="6">
        <f>DEGREES(ASIN(Theory!$D$4/('LUT Implementation'!C71)))</f>
        <v>1.505316239153482</v>
      </c>
      <c r="E71" s="7">
        <f>1000000*D71/(Theory!$D$6*360)</f>
        <v>104.53584994121402</v>
      </c>
      <c r="F71" s="8">
        <f t="shared" si="0"/>
        <v>4181</v>
      </c>
    </row>
    <row r="72" spans="2:6">
      <c r="B72">
        <f t="shared" si="1"/>
        <v>63</v>
      </c>
      <c r="C72" s="8">
        <f t="shared" si="2"/>
        <v>2316</v>
      </c>
      <c r="D72" s="6">
        <f>DEGREES(ASIN(Theory!$D$4/('LUT Implementation'!C72)))</f>
        <v>1.4845127084321272</v>
      </c>
      <c r="E72" s="7">
        <f>1000000*D72/(Theory!$D$6*360)</f>
        <v>103.09116030778661</v>
      </c>
      <c r="F72" s="8">
        <f t="shared" si="0"/>
        <v>4124</v>
      </c>
    </row>
    <row r="73" spans="2:6">
      <c r="B73">
        <f t="shared" si="1"/>
        <v>64</v>
      </c>
      <c r="C73" s="8">
        <f t="shared" si="2"/>
        <v>2348</v>
      </c>
      <c r="D73" s="6">
        <f>DEGREES(ASIN(Theory!$D$4/('LUT Implementation'!C73)))</f>
        <v>1.4642764123897909</v>
      </c>
      <c r="E73" s="7">
        <f>1000000*D73/(Theory!$D$6*360)</f>
        <v>101.68586197151326</v>
      </c>
      <c r="F73" s="8">
        <f t="shared" si="0"/>
        <v>4067</v>
      </c>
    </row>
    <row r="74" spans="2:6">
      <c r="B74">
        <f t="shared" si="1"/>
        <v>65</v>
      </c>
      <c r="C74" s="8">
        <f t="shared" si="2"/>
        <v>2380</v>
      </c>
      <c r="D74" s="6">
        <f>DEGREES(ASIN(Theory!$D$4/('LUT Implementation'!C74)))</f>
        <v>1.4445844610679608</v>
      </c>
      <c r="E74" s="7">
        <f>1000000*D74/(Theory!$D$6*360)</f>
        <v>100.31836535194172</v>
      </c>
      <c r="F74" s="8">
        <f t="shared" ref="F74:F136" si="3">ROUND(E74/($C$3/1000),0)</f>
        <v>4013</v>
      </c>
    </row>
    <row r="75" spans="2:6">
      <c r="B75">
        <f t="shared" ref="B75:B104" si="4">B74+1</f>
        <v>66</v>
      </c>
      <c r="C75" s="8">
        <f t="shared" ref="C75:C104" si="5">C74+$C$4</f>
        <v>2412</v>
      </c>
      <c r="D75" s="6">
        <f>DEGREES(ASIN(Theory!$D$4/('LUT Implementation'!C75)))</f>
        <v>1.4254151798766077</v>
      </c>
      <c r="E75" s="7">
        <f>1000000*D75/(Theory!$D$6*360)</f>
        <v>98.987165269208859</v>
      </c>
      <c r="F75" s="8">
        <f t="shared" si="3"/>
        <v>3959</v>
      </c>
    </row>
    <row r="76" spans="2:6">
      <c r="B76">
        <f t="shared" si="4"/>
        <v>67</v>
      </c>
      <c r="C76" s="8">
        <f t="shared" si="5"/>
        <v>2444</v>
      </c>
      <c r="D76" s="6">
        <f>DEGREES(ASIN(Theory!$D$4/('LUT Implementation'!C76)))</f>
        <v>1.4067480299786712</v>
      </c>
      <c r="E76" s="7">
        <f>1000000*D76/(Theory!$D$6*360)</f>
        <v>97.690835415185489</v>
      </c>
      <c r="F76" s="8">
        <f t="shared" si="3"/>
        <v>3908</v>
      </c>
    </row>
    <row r="77" spans="2:6">
      <c r="B77">
        <f t="shared" si="4"/>
        <v>68</v>
      </c>
      <c r="C77" s="8">
        <f t="shared" si="5"/>
        <v>2476</v>
      </c>
      <c r="D77" s="6">
        <f>DEGREES(ASIN(Theory!$D$4/('LUT Implementation'!C77)))</f>
        <v>1.3885635348526932</v>
      </c>
      <c r="E77" s="7">
        <f>1000000*D77/(Theory!$D$6*360)</f>
        <v>96.428023253659262</v>
      </c>
      <c r="F77" s="8">
        <f t="shared" si="3"/>
        <v>3857</v>
      </c>
    </row>
    <row r="78" spans="2:6">
      <c r="B78">
        <f t="shared" si="4"/>
        <v>69</v>
      </c>
      <c r="C78" s="8">
        <f t="shared" si="5"/>
        <v>2508</v>
      </c>
      <c r="D78" s="6">
        <f>DEGREES(ASIN(Theory!$D$4/('LUT Implementation'!C78)))</f>
        <v>1.3708432124813597</v>
      </c>
      <c r="E78" s="7">
        <f>1000000*D78/(Theory!$D$6*360)</f>
        <v>95.197445311205541</v>
      </c>
      <c r="F78" s="8">
        <f t="shared" si="3"/>
        <v>3808</v>
      </c>
    </row>
    <row r="79" spans="2:6">
      <c r="B79">
        <f t="shared" si="4"/>
        <v>70</v>
      </c>
      <c r="C79" s="8">
        <f t="shared" si="5"/>
        <v>2540</v>
      </c>
      <c r="D79" s="6">
        <f>DEGREES(ASIN(Theory!$D$4/('LUT Implementation'!C79)))</f>
        <v>1.3535695126694229</v>
      </c>
      <c r="E79" s="7">
        <f>1000000*D79/(Theory!$D$6*360)</f>
        <v>93.997882824265474</v>
      </c>
      <c r="F79" s="8">
        <f t="shared" si="3"/>
        <v>3760</v>
      </c>
    </row>
    <row r="80" spans="2:6">
      <c r="B80">
        <f t="shared" si="4"/>
        <v>71</v>
      </c>
      <c r="C80" s="8">
        <f t="shared" si="5"/>
        <v>2572</v>
      </c>
      <c r="D80" s="6">
        <f>DEGREES(ASIN(Theory!$D$4/('LUT Implementation'!C80)))</f>
        <v>1.336725759043939</v>
      </c>
      <c r="E80" s="7">
        <f>1000000*D80/(Theory!$D$6*360)</f>
        <v>92.828177711384654</v>
      </c>
      <c r="F80" s="8">
        <f t="shared" si="3"/>
        <v>3713</v>
      </c>
    </row>
    <row r="81" spans="2:6">
      <c r="B81">
        <f t="shared" si="4"/>
        <v>72</v>
      </c>
      <c r="C81" s="8">
        <f t="shared" si="5"/>
        <v>2604</v>
      </c>
      <c r="D81" s="6">
        <f>DEGREES(ASIN(Theory!$D$4/('LUT Implementation'!C81)))</f>
        <v>1.3202960953337386</v>
      </c>
      <c r="E81" s="7">
        <f>1000000*D81/(Theory!$D$6*360)</f>
        <v>91.687228842620726</v>
      </c>
      <c r="F81" s="8">
        <f t="shared" si="3"/>
        <v>3667</v>
      </c>
    </row>
    <row r="82" spans="2:6">
      <c r="B82">
        <f t="shared" si="4"/>
        <v>73</v>
      </c>
      <c r="C82" s="8">
        <f t="shared" si="5"/>
        <v>2636</v>
      </c>
      <c r="D82" s="6">
        <f>DEGREES(ASIN(Theory!$D$4/('LUT Implementation'!C82)))</f>
        <v>1.304265435564232</v>
      </c>
      <c r="E82" s="7">
        <f>1000000*D82/(Theory!$D$6*360)</f>
        <v>90.573988580849445</v>
      </c>
      <c r="F82" s="8">
        <f t="shared" si="3"/>
        <v>3623</v>
      </c>
    </row>
    <row r="83" spans="2:6">
      <c r="B83">
        <f t="shared" si="4"/>
        <v>74</v>
      </c>
      <c r="C83" s="8">
        <f t="shared" si="5"/>
        <v>2668</v>
      </c>
      <c r="D83" s="6">
        <f>DEGREES(ASIN(Theory!$D$4/('LUT Implementation'!C83)))</f>
        <v>1.2886194178385959</v>
      </c>
      <c r="E83" s="7">
        <f>1000000*D83/(Theory!$D$6*360)</f>
        <v>89.487459572124706</v>
      </c>
      <c r="F83" s="8">
        <f t="shared" si="3"/>
        <v>3579</v>
      </c>
    </row>
    <row r="84" spans="2:6">
      <c r="B84">
        <f t="shared" si="4"/>
        <v>75</v>
      </c>
      <c r="C84" s="8">
        <f t="shared" si="5"/>
        <v>2700</v>
      </c>
      <c r="D84" s="6">
        <f>DEGREES(ASIN(Theory!$D$4/('LUT Implementation'!C84)))</f>
        <v>1.2733443614075952</v>
      </c>
      <c r="E84" s="7">
        <f>1000000*D84/(Theory!$D$6*360)</f>
        <v>88.426691764416333</v>
      </c>
      <c r="F84" s="8">
        <f t="shared" si="3"/>
        <v>3537</v>
      </c>
    </row>
    <row r="85" spans="2:6">
      <c r="B85">
        <f t="shared" si="4"/>
        <v>76</v>
      </c>
      <c r="C85" s="8">
        <f t="shared" si="5"/>
        <v>2732</v>
      </c>
      <c r="D85" s="6">
        <f>DEGREES(ASIN(Theory!$D$4/('LUT Implementation'!C85)))</f>
        <v>1.2584272267582235</v>
      </c>
      <c r="E85" s="7">
        <f>1000000*D85/(Theory!$D$6*360)</f>
        <v>87.390779635987741</v>
      </c>
      <c r="F85" s="8">
        <f t="shared" si="3"/>
        <v>3496</v>
      </c>
    </row>
    <row r="86" spans="2:6">
      <c r="B86">
        <f t="shared" si="4"/>
        <v>77</v>
      </c>
      <c r="C86" s="8">
        <f t="shared" si="5"/>
        <v>2764</v>
      </c>
      <c r="D86" s="6">
        <f>DEGREES(ASIN(Theory!$D$4/('LUT Implementation'!C86)))</f>
        <v>1.2438555784763501</v>
      </c>
      <c r="E86" s="7">
        <f>1000000*D86/(Theory!$D$6*360)</f>
        <v>86.378859616413195</v>
      </c>
      <c r="F86" s="8">
        <f t="shared" si="3"/>
        <v>3455</v>
      </c>
    </row>
    <row r="87" spans="2:6">
      <c r="B87">
        <f t="shared" si="4"/>
        <v>78</v>
      </c>
      <c r="C87" s="8">
        <f t="shared" si="5"/>
        <v>2796</v>
      </c>
      <c r="D87" s="6">
        <f>DEGREES(ASIN(Theory!$D$4/('LUT Implementation'!C87)))</f>
        <v>1.2296175506609897</v>
      </c>
      <c r="E87" s="7">
        <f>1000000*D87/(Theory!$D$6*360)</f>
        <v>85.390107684790948</v>
      </c>
      <c r="F87" s="8">
        <f t="shared" si="3"/>
        <v>3416</v>
      </c>
    </row>
    <row r="88" spans="2:6">
      <c r="B88">
        <f t="shared" si="4"/>
        <v>79</v>
      </c>
      <c r="C88" s="8">
        <f t="shared" si="5"/>
        <v>2828</v>
      </c>
      <c r="D88" s="6">
        <f>DEGREES(ASIN(Theory!$D$4/('LUT Implementation'!C88)))</f>
        <v>1.2157018146879652</v>
      </c>
      <c r="E88" s="7">
        <f>1000000*D88/(Theory!$D$6*360)</f>
        <v>84.423737131108695</v>
      </c>
      <c r="F88" s="8">
        <f t="shared" si="3"/>
        <v>3377</v>
      </c>
    </row>
    <row r="89" spans="2:6">
      <c r="B89">
        <f t="shared" si="4"/>
        <v>80</v>
      </c>
      <c r="C89" s="8">
        <f t="shared" si="5"/>
        <v>2860</v>
      </c>
      <c r="D89" s="6">
        <f>DEGREES(ASIN(Theory!$D$4/('LUT Implementation'!C89)))</f>
        <v>1.2020975491388386</v>
      </c>
      <c r="E89" s="7">
        <f>1000000*D89/(Theory!$D$6*360)</f>
        <v>83.478996467974909</v>
      </c>
      <c r="F89" s="8">
        <f t="shared" si="3"/>
        <v>3339</v>
      </c>
    </row>
    <row r="90" spans="2:6">
      <c r="B90">
        <f t="shared" si="4"/>
        <v>81</v>
      </c>
      <c r="C90" s="8">
        <f t="shared" si="5"/>
        <v>2892</v>
      </c>
      <c r="D90" s="6">
        <f>DEGREES(ASIN(Theory!$D$4/('LUT Implementation'!C90)))</f>
        <v>1.1887944117272984</v>
      </c>
      <c r="E90" s="7">
        <f>1000000*D90/(Theory!$D$6*360)</f>
        <v>82.555167481062384</v>
      </c>
      <c r="F90" s="8">
        <f t="shared" si="3"/>
        <v>3302</v>
      </c>
    </row>
    <row r="91" spans="2:6">
      <c r="B91">
        <f t="shared" si="4"/>
        <v>82</v>
      </c>
      <c r="C91" s="8">
        <f t="shared" si="5"/>
        <v>2924</v>
      </c>
      <c r="D91" s="6">
        <f>DEGREES(ASIN(Theory!$D$4/('LUT Implementation'!C91)))</f>
        <v>1.1757825130698984</v>
      </c>
      <c r="E91" s="7">
        <f>1000000*D91/(Theory!$D$6*360)</f>
        <v>81.651563407631826</v>
      </c>
      <c r="F91" s="8">
        <f t="shared" si="3"/>
        <v>3266</v>
      </c>
    </row>
    <row r="92" spans="2:6">
      <c r="B92">
        <f t="shared" si="4"/>
        <v>83</v>
      </c>
      <c r="C92" s="8">
        <f t="shared" si="5"/>
        <v>2956</v>
      </c>
      <c r="D92" s="6">
        <f>DEGREES(ASIN(Theory!$D$4/('LUT Implementation'!C92)))</f>
        <v>1.1630523921613012</v>
      </c>
      <c r="E92" s="7">
        <f>1000000*D92/(Theory!$D$6*360)</f>
        <v>80.767527233423692</v>
      </c>
      <c r="F92" s="8">
        <f t="shared" si="3"/>
        <v>3231</v>
      </c>
    </row>
    <row r="93" spans="2:6">
      <c r="B93">
        <f t="shared" si="4"/>
        <v>84</v>
      </c>
      <c r="C93" s="8">
        <f t="shared" si="5"/>
        <v>2988</v>
      </c>
      <c r="D93" s="6">
        <f>DEGREES(ASIN(Theory!$D$4/('LUT Implementation'!C93)))</f>
        <v>1.1505949934261772</v>
      </c>
      <c r="E93" s="7">
        <f>1000000*D93/(Theory!$D$6*360)</f>
        <v>79.902430099040089</v>
      </c>
      <c r="F93" s="8">
        <f t="shared" si="3"/>
        <v>3196</v>
      </c>
    </row>
    <row r="94" spans="2:6">
      <c r="B94">
        <f t="shared" si="4"/>
        <v>85</v>
      </c>
      <c r="C94" s="8">
        <f t="shared" si="5"/>
        <v>3020</v>
      </c>
      <c r="D94" s="6">
        <f>DEGREES(ASIN(Theory!$D$4/('LUT Implementation'!C94)))</f>
        <v>1.1384016452307519</v>
      </c>
      <c r="E94" s="7">
        <f>1000000*D94/(Theory!$D$6*360)</f>
        <v>79.055669807691103</v>
      </c>
      <c r="F94" s="8">
        <f t="shared" si="3"/>
        <v>3162</v>
      </c>
    </row>
    <row r="95" spans="2:6">
      <c r="B95">
        <f t="shared" si="4"/>
        <v>86</v>
      </c>
      <c r="C95" s="8">
        <f t="shared" si="5"/>
        <v>3052</v>
      </c>
      <c r="D95" s="6">
        <f>DEGREES(ASIN(Theory!$D$4/('LUT Implementation'!C95)))</f>
        <v>1.1264640397468102</v>
      </c>
      <c r="E95" s="7">
        <f>1000000*D95/(Theory!$D$6*360)</f>
        <v>78.226669426861818</v>
      </c>
      <c r="F95" s="8">
        <f t="shared" si="3"/>
        <v>3129</v>
      </c>
    </row>
    <row r="96" spans="2:6">
      <c r="B96">
        <f t="shared" si="4"/>
        <v>87</v>
      </c>
      <c r="C96" s="8">
        <f t="shared" si="5"/>
        <v>3084</v>
      </c>
      <c r="D96" s="6">
        <f>DEGREES(ASIN(Theory!$D$4/('LUT Implementation'!C96)))</f>
        <v>1.1147742140698784</v>
      </c>
      <c r="E96" s="7">
        <f>1000000*D96/(Theory!$D$6*360)</f>
        <v>77.414875977074885</v>
      </c>
      <c r="F96" s="8">
        <f t="shared" si="3"/>
        <v>3097</v>
      </c>
    </row>
    <row r="97" spans="2:6">
      <c r="B97">
        <f t="shared" si="4"/>
        <v>88</v>
      </c>
      <c r="C97" s="8">
        <f t="shared" si="5"/>
        <v>3116</v>
      </c>
      <c r="D97" s="6">
        <f>DEGREES(ASIN(Theory!$D$4/('LUT Implementation'!C97)))</f>
        <v>1.1033245325013727</v>
      </c>
      <c r="E97" s="7">
        <f>1000000*D97/(Theory!$D$6*360)</f>
        <v>76.619759201484214</v>
      </c>
      <c r="F97" s="8">
        <f t="shared" si="3"/>
        <v>3065</v>
      </c>
    </row>
    <row r="98" spans="2:6">
      <c r="B98">
        <f t="shared" si="4"/>
        <v>89</v>
      </c>
      <c r="C98" s="8">
        <f t="shared" si="5"/>
        <v>3148</v>
      </c>
      <c r="D98" s="6">
        <f>DEGREES(ASIN(Theory!$D$4/('LUT Implementation'!C98)))</f>
        <v>1.0921076699118553</v>
      </c>
      <c r="E98" s="7">
        <f>1000000*D98/(Theory!$D$6*360)</f>
        <v>75.840810410545515</v>
      </c>
      <c r="F98" s="8">
        <f t="shared" si="3"/>
        <v>3034</v>
      </c>
    </row>
    <row r="99" spans="2:6">
      <c r="B99">
        <f t="shared" si="4"/>
        <v>90</v>
      </c>
      <c r="C99" s="8">
        <f t="shared" si="5"/>
        <v>3180</v>
      </c>
      <c r="D99" s="6">
        <f>DEGREES(ASIN(Theory!$D$4/('LUT Implementation'!C99)))</f>
        <v>1.0811165961091986</v>
      </c>
      <c r="E99" s="7">
        <f>1000000*D99/(Theory!$D$6*360)</f>
        <v>75.077541396472128</v>
      </c>
      <c r="F99" s="8">
        <f t="shared" si="3"/>
        <v>3003</v>
      </c>
    </row>
    <row r="100" spans="2:6">
      <c r="B100">
        <f t="shared" si="4"/>
        <v>91</v>
      </c>
      <c r="C100" s="8">
        <f t="shared" si="5"/>
        <v>3212</v>
      </c>
      <c r="D100" s="6">
        <f>DEGREES(ASIN(Theory!$D$4/('LUT Implementation'!C100)))</f>
        <v>1.0703445611415572</v>
      </c>
      <c r="E100" s="7">
        <f>1000000*D100/(Theory!$D$6*360)</f>
        <v>74.329483412608141</v>
      </c>
      <c r="F100" s="8">
        <f t="shared" si="3"/>
        <v>2973</v>
      </c>
    </row>
    <row r="101" spans="2:6">
      <c r="B101">
        <f t="shared" si="4"/>
        <v>92</v>
      </c>
      <c r="C101" s="8">
        <f t="shared" si="5"/>
        <v>3244</v>
      </c>
      <c r="D101" s="6">
        <f>DEGREES(ASIN(Theory!$D$4/('LUT Implementation'!C101)))</f>
        <v>1.0597850814705483</v>
      </c>
      <c r="E101" s="7">
        <f>1000000*D101/(Theory!$D$6*360)</f>
        <v>73.596186213232514</v>
      </c>
      <c r="F101" s="8">
        <f t="shared" si="3"/>
        <v>2944</v>
      </c>
    </row>
    <row r="102" spans="2:6">
      <c r="B102">
        <f t="shared" si="4"/>
        <v>93</v>
      </c>
      <c r="C102" s="8">
        <f t="shared" si="5"/>
        <v>3276</v>
      </c>
      <c r="D102" s="6">
        <f>DEGREES(ASIN(Theory!$D$4/('LUT Implementation'!C102)))</f>
        <v>1.0494319269551284</v>
      </c>
      <c r="E102" s="7">
        <f>1000000*D102/(Theory!$D$6*360)</f>
        <v>72.877217149661689</v>
      </c>
      <c r="F102" s="8">
        <f t="shared" si="3"/>
        <v>2915</v>
      </c>
    </row>
    <row r="103" spans="2:6">
      <c r="B103">
        <f t="shared" si="4"/>
        <v>94</v>
      </c>
      <c r="C103" s="8">
        <f t="shared" si="5"/>
        <v>3308</v>
      </c>
      <c r="D103" s="6">
        <f>DEGREES(ASIN(Theory!$D$4/('LUT Implementation'!C103)))</f>
        <v>1.039279108591241</v>
      </c>
      <c r="E103" s="7">
        <f>1000000*D103/(Theory!$D$6*360)</f>
        <v>72.172160318836177</v>
      </c>
      <c r="F103" s="8">
        <f t="shared" si="3"/>
        <v>2887</v>
      </c>
    </row>
    <row r="104" spans="2:6">
      <c r="B104">
        <f t="shared" si="4"/>
        <v>95</v>
      </c>
      <c r="C104" s="8">
        <f t="shared" si="5"/>
        <v>3340</v>
      </c>
      <c r="D104" s="6">
        <f>DEGREES(ASIN(Theory!$D$4/('LUT Implementation'!C104)))</f>
        <v>1.0293208669565179</v>
      </c>
      <c r="E104" s="7">
        <f>1000000*D104/(Theory!$D$6*360)</f>
        <v>71.480615760869298</v>
      </c>
      <c r="F104" s="8">
        <f t="shared" si="3"/>
        <v>2859</v>
      </c>
    </row>
    <row r="105" spans="2:6">
      <c r="B105">
        <f t="shared" ref="B105:B118" si="6">B104+1</f>
        <v>96</v>
      </c>
      <c r="C105" s="8">
        <f t="shared" ref="C105:C118" si="7">C104+$C$4</f>
        <v>3372</v>
      </c>
      <c r="D105" s="6">
        <f>DEGREES(ASIN(Theory!$D$4/('LUT Implementation'!C105)))</f>
        <v>1.019551661313191</v>
      </c>
      <c r="E105" s="7">
        <f>1000000*D105/(Theory!$D$6*360)</f>
        <v>70.802198702304921</v>
      </c>
      <c r="F105" s="8">
        <f t="shared" si="3"/>
        <v>2832</v>
      </c>
    </row>
    <row r="106" spans="2:6">
      <c r="B106">
        <f t="shared" si="6"/>
        <v>97</v>
      </c>
      <c r="C106" s="8">
        <f t="shared" si="7"/>
        <v>3404</v>
      </c>
      <c r="D106" s="6">
        <f>DEGREES(ASIN(Theory!$D$4/('LUT Implementation'!C106)))</f>
        <v>1.0099661593258689</v>
      </c>
      <c r="E106" s="7">
        <f>1000000*D106/(Theory!$D$6*360)</f>
        <v>70.136538842074231</v>
      </c>
      <c r="F106" s="8">
        <f t="shared" si="3"/>
        <v>2805</v>
      </c>
    </row>
    <row r="107" spans="2:6">
      <c r="B107">
        <f t="shared" si="6"/>
        <v>98</v>
      </c>
      <c r="C107" s="8">
        <f t="shared" si="7"/>
        <v>3436</v>
      </c>
      <c r="D107" s="6">
        <f>DEGREES(ASIN(Theory!$D$4/('LUT Implementation'!C107)))</f>
        <v>1.00055922735409</v>
      </c>
      <c r="E107" s="7">
        <f>1000000*D107/(Theory!$D$6*360)</f>
        <v>69.483279677367364</v>
      </c>
      <c r="F107" s="8">
        <f t="shared" si="3"/>
        <v>2779</v>
      </c>
    </row>
    <row r="108" spans="2:6">
      <c r="B108">
        <f t="shared" si="6"/>
        <v>99</v>
      </c>
      <c r="C108" s="8">
        <f t="shared" si="7"/>
        <v>3468</v>
      </c>
      <c r="D108" s="6">
        <f>DEGREES(ASIN(Theory!$D$4/('LUT Implementation'!C108)))</f>
        <v>0.99132592128249886</v>
      </c>
      <c r="E108" s="7">
        <f>1000000*D108/(Theory!$D$6*360)</f>
        <v>68.842077866840199</v>
      </c>
      <c r="F108" s="8">
        <f t="shared" si="3"/>
        <v>2754</v>
      </c>
    </row>
    <row r="109" spans="2:6">
      <c r="B109">
        <f t="shared" si="6"/>
        <v>100</v>
      </c>
      <c r="C109" s="8">
        <f t="shared" si="7"/>
        <v>3500</v>
      </c>
      <c r="D109" s="6">
        <f>DEGREES(ASIN(Theory!$D$4/('LUT Implementation'!C109)))</f>
        <v>0.98226147785423656</v>
      </c>
      <c r="E109" s="7">
        <f>1000000*D109/(Theory!$D$6*360)</f>
        <v>68.212602628766433</v>
      </c>
      <c r="F109" s="8">
        <f t="shared" si="3"/>
        <v>2729</v>
      </c>
    </row>
    <row r="110" spans="2:6">
      <c r="B110">
        <f t="shared" si="6"/>
        <v>101</v>
      </c>
      <c r="C110" s="8">
        <f t="shared" si="7"/>
        <v>3532</v>
      </c>
      <c r="D110" s="6">
        <f>DEGREES(ASIN(Theory!$D$4/('LUT Implementation'!C110)))</f>
        <v>0.97336130647560726</v>
      </c>
      <c r="E110" s="7">
        <f>1000000*D110/(Theory!$D$6*360)</f>
        <v>67.594535171917173</v>
      </c>
      <c r="F110" s="8">
        <f t="shared" si="3"/>
        <v>2704</v>
      </c>
    </row>
    <row r="111" spans="2:6">
      <c r="B111">
        <f t="shared" si="6"/>
        <v>102</v>
      </c>
      <c r="C111" s="8">
        <f t="shared" si="7"/>
        <v>3564</v>
      </c>
      <c r="D111" s="6">
        <f>DEGREES(ASIN(Theory!$D$4/('LUT Implementation'!C111)))</f>
        <v>0.96462098146239816</v>
      </c>
      <c r="E111" s="7">
        <f>1000000*D111/(Theory!$D$6*360)</f>
        <v>66.987568157110985</v>
      </c>
      <c r="F111" s="8">
        <f t="shared" si="3"/>
        <v>2680</v>
      </c>
    </row>
    <row r="112" spans="2:6">
      <c r="B112">
        <f t="shared" si="6"/>
        <v>103</v>
      </c>
      <c r="C112" s="8">
        <f t="shared" si="7"/>
        <v>3596</v>
      </c>
      <c r="D112" s="6">
        <f>DEGREES(ASIN(Theory!$D$4/('LUT Implementation'!C112)))</f>
        <v>0.95603623470032417</v>
      </c>
      <c r="E112" s="7">
        <f>1000000*D112/(Theory!$D$6*360)</f>
        <v>66.391405187522508</v>
      </c>
      <c r="F112" s="8">
        <f t="shared" si="3"/>
        <v>2656</v>
      </c>
    </row>
    <row r="113" spans="2:6">
      <c r="B113">
        <f t="shared" si="6"/>
        <v>104</v>
      </c>
      <c r="C113" s="8">
        <f t="shared" si="7"/>
        <v>3628</v>
      </c>
      <c r="D113" s="6">
        <f>DEGREES(ASIN(Theory!$D$4/('LUT Implementation'!C113)))</f>
        <v>0.94760294869402439</v>
      </c>
      <c r="E113" s="7">
        <f>1000000*D113/(Theory!$D$6*360)</f>
        <v>65.805760325973907</v>
      </c>
      <c r="F113" s="8">
        <f t="shared" si="3"/>
        <v>2632</v>
      </c>
    </row>
    <row r="114" spans="2:6">
      <c r="B114">
        <f t="shared" si="6"/>
        <v>105</v>
      </c>
      <c r="C114" s="8">
        <f t="shared" si="7"/>
        <v>3660</v>
      </c>
      <c r="D114" s="6">
        <f>DEGREES(ASIN(Theory!$D$4/('LUT Implementation'!C114)))</f>
        <v>0.93931714998081794</v>
      </c>
      <c r="E114" s="7">
        <f>1000000*D114/(Theory!$D$6*360)</f>
        <v>65.230357637556807</v>
      </c>
      <c r="F114" s="8">
        <f t="shared" si="3"/>
        <v>2609</v>
      </c>
    </row>
    <row r="115" spans="2:6">
      <c r="B115">
        <f t="shared" si="6"/>
        <v>106</v>
      </c>
      <c r="C115" s="8">
        <f t="shared" si="7"/>
        <v>3692</v>
      </c>
      <c r="D115" s="6">
        <f>DEGREES(ASIN(Theory!$D$4/('LUT Implementation'!C115)))</f>
        <v>0.93117500288708033</v>
      </c>
      <c r="E115" s="7">
        <f>1000000*D115/(Theory!$D$6*360)</f>
        <v>64.664930756047241</v>
      </c>
      <c r="F115" s="8">
        <f t="shared" si="3"/>
        <v>2587</v>
      </c>
    </row>
    <row r="116" spans="2:6">
      <c r="B116">
        <f t="shared" si="6"/>
        <v>107</v>
      </c>
      <c r="C116" s="8">
        <f t="shared" si="7"/>
        <v>3724</v>
      </c>
      <c r="D116" s="6">
        <f>DEGREES(ASIN(Theory!$D$4/('LUT Implementation'!C116)))</f>
        <v>0.92317280360662846</v>
      </c>
      <c r="E116" s="7">
        <f>1000000*D116/(Theory!$D$6*360)</f>
        <v>64.109222472682532</v>
      </c>
      <c r="F116" s="8">
        <f t="shared" si="3"/>
        <v>2564</v>
      </c>
    </row>
    <row r="117" spans="2:6">
      <c r="B117">
        <f t="shared" si="6"/>
        <v>108</v>
      </c>
      <c r="C117" s="8">
        <f t="shared" si="7"/>
        <v>3756</v>
      </c>
      <c r="D117" s="6">
        <f>DEGREES(ASIN(Theory!$D$4/('LUT Implementation'!C117)))</f>
        <v>0.91530697458189614</v>
      </c>
      <c r="E117" s="7">
        <f>1000000*D117/(Theory!$D$6*360)</f>
        <v>63.562984345965006</v>
      </c>
      <c r="F117" s="8">
        <f t="shared" si="3"/>
        <v>2543</v>
      </c>
    </row>
    <row r="118" spans="2:6">
      <c r="B118">
        <f t="shared" si="6"/>
        <v>109</v>
      </c>
      <c r="C118" s="8">
        <f t="shared" si="7"/>
        <v>3788</v>
      </c>
      <c r="D118" s="6">
        <f>DEGREES(ASIN(Theory!$D$4/('LUT Implementation'!C118)))</f>
        <v>0.907574059169998</v>
      </c>
      <c r="E118" s="7">
        <f>1000000*D118/(Theory!$D$6*360)</f>
        <v>63.025976331249865</v>
      </c>
      <c r="F118" s="8">
        <f t="shared" si="3"/>
        <v>2521</v>
      </c>
    </row>
    <row r="119" spans="2:6">
      <c r="B119">
        <f t="shared" ref="B119:B136" si="8">B118+1</f>
        <v>110</v>
      </c>
      <c r="C119" s="8">
        <f t="shared" ref="C119:C133" si="9">C118+$C$4</f>
        <v>3820</v>
      </c>
      <c r="D119" s="6">
        <f>DEGREES(ASIN(Theory!$D$4/('LUT Implementation'!C119)))</f>
        <v>0.89997071657696115</v>
      </c>
      <c r="E119" s="7">
        <f>1000000*D119/(Theory!$D$6*360)</f>
        <v>62.497966428955635</v>
      </c>
      <c r="F119" s="8">
        <f t="shared" si="3"/>
        <v>2500</v>
      </c>
    </row>
    <row r="120" spans="2:6">
      <c r="B120">
        <f t="shared" si="8"/>
        <v>111</v>
      </c>
      <c r="C120" s="8">
        <f t="shared" si="9"/>
        <v>3852</v>
      </c>
      <c r="D120" s="6">
        <f>DEGREES(ASIN(Theory!$D$4/('LUT Implementation'!C120)))</f>
        <v>0.89249371704453329</v>
      </c>
      <c r="E120" s="7">
        <f>1000000*D120/(Theory!$D$6*360)</f>
        <v>61.978730350314805</v>
      </c>
      <c r="F120" s="8">
        <f t="shared" si="3"/>
        <v>2479</v>
      </c>
    </row>
    <row r="121" spans="2:6">
      <c r="B121">
        <f t="shared" si="8"/>
        <v>112</v>
      </c>
      <c r="C121" s="8">
        <f t="shared" si="9"/>
        <v>3884</v>
      </c>
      <c r="D121" s="6">
        <f>DEGREES(ASIN(Theory!$D$4/('LUT Implementation'!C121)))</f>
        <v>0.88513993727498907</v>
      </c>
      <c r="E121" s="7">
        <f>1000000*D121/(Theory!$D$6*360)</f>
        <v>61.468051199652017</v>
      </c>
      <c r="F121" s="8">
        <f t="shared" si="3"/>
        <v>2459</v>
      </c>
    </row>
    <row r="122" spans="2:6">
      <c r="B122">
        <f t="shared" si="8"/>
        <v>113</v>
      </c>
      <c r="C122" s="8">
        <f t="shared" si="9"/>
        <v>3916</v>
      </c>
      <c r="D122" s="6">
        <f>DEGREES(ASIN(Theory!$D$4/('LUT Implementation'!C122)))</f>
        <v>0.87790635608032197</v>
      </c>
      <c r="E122" s="7">
        <f>1000000*D122/(Theory!$D$6*360)</f>
        <v>60.965719172244576</v>
      </c>
      <c r="F122" s="8">
        <f t="shared" si="3"/>
        <v>2439</v>
      </c>
    </row>
    <row r="123" spans="2:6">
      <c r="B123">
        <f t="shared" si="8"/>
        <v>114</v>
      </c>
      <c r="C123" s="8">
        <f t="shared" si="9"/>
        <v>3948</v>
      </c>
      <c r="D123" s="6">
        <f>DEGREES(ASIN(Theory!$D$4/('LUT Implementation'!C123)))</f>
        <v>0.87079005024308231</v>
      </c>
      <c r="E123" s="7">
        <f>1000000*D123/(Theory!$D$6*360)</f>
        <v>60.471531266880717</v>
      </c>
      <c r="F123" s="8">
        <f t="shared" si="3"/>
        <v>2419</v>
      </c>
    </row>
    <row r="124" spans="2:6">
      <c r="B124">
        <f t="shared" si="8"/>
        <v>115</v>
      </c>
      <c r="C124" s="8">
        <f t="shared" si="9"/>
        <v>3980</v>
      </c>
      <c r="D124" s="6">
        <f>DEGREES(ASIN(Theory!$D$4/('LUT Implementation'!C124)))</f>
        <v>0.86378819057694844</v>
      </c>
      <c r="E124" s="7">
        <f>1000000*D124/(Theory!$D$6*360)</f>
        <v>59.985291012288087</v>
      </c>
      <c r="F124" s="8">
        <f t="shared" si="3"/>
        <v>2399</v>
      </c>
    </row>
    <row r="125" spans="2:6">
      <c r="B125">
        <f t="shared" si="8"/>
        <v>116</v>
      </c>
      <c r="C125" s="8">
        <f t="shared" si="9"/>
        <v>4012</v>
      </c>
      <c r="D125" s="6">
        <f>DEGREES(ASIN(Theory!$D$4/('LUT Implementation'!C125)))</f>
        <v>0.85689803817587618</v>
      </c>
      <c r="E125" s="7">
        <f>1000000*D125/(Theory!$D$6*360)</f>
        <v>59.506808206658064</v>
      </c>
      <c r="F125" s="8">
        <f t="shared" si="3"/>
        <v>2380</v>
      </c>
    </row>
    <row r="126" spans="2:6">
      <c r="B126">
        <f t="shared" si="8"/>
        <v>117</v>
      </c>
      <c r="C126" s="8">
        <f t="shared" si="9"/>
        <v>4044</v>
      </c>
      <c r="D126" s="6">
        <f>DEGREES(ASIN(Theory!$D$4/('LUT Implementation'!C126)))</f>
        <v>0.85011694084137501</v>
      </c>
      <c r="E126" s="7">
        <f>1000000*D126/(Theory!$D$6*360)</f>
        <v>59.035898669539932</v>
      </c>
      <c r="F126" s="8">
        <f t="shared" si="3"/>
        <v>2361</v>
      </c>
    </row>
    <row r="127" spans="2:6">
      <c r="B127">
        <f t="shared" si="8"/>
        <v>118</v>
      </c>
      <c r="C127" s="8">
        <f t="shared" si="9"/>
        <v>4076</v>
      </c>
      <c r="D127" s="6">
        <f>DEGREES(ASIN(Theory!$D$4/('LUT Implementation'!C127)))</f>
        <v>0.84344232967812272</v>
      </c>
      <c r="E127" s="7">
        <f>1000000*D127/(Theory!$D$6*360)</f>
        <v>58.572384005425192</v>
      </c>
      <c r="F127" s="8">
        <f t="shared" si="3"/>
        <v>2343</v>
      </c>
    </row>
    <row r="128" spans="2:6">
      <c r="B128">
        <f t="shared" si="8"/>
        <v>119</v>
      </c>
      <c r="C128" s="8">
        <f t="shared" si="9"/>
        <v>4108</v>
      </c>
      <c r="D128" s="6">
        <f>DEGREES(ASIN(Theory!$D$4/('LUT Implementation'!C128)))</f>
        <v>0.83687171584873465</v>
      </c>
      <c r="E128" s="7">
        <f>1000000*D128/(Theory!$D$6*360)</f>
        <v>58.116091378384347</v>
      </c>
      <c r="F128" s="8">
        <f t="shared" si="3"/>
        <v>2325</v>
      </c>
    </row>
    <row r="129" spans="2:6">
      <c r="B129">
        <f t="shared" si="8"/>
        <v>120</v>
      </c>
      <c r="C129" s="8">
        <f t="shared" si="9"/>
        <v>4140</v>
      </c>
      <c r="D129" s="6">
        <f>DEGREES(ASIN(Theory!$D$4/('LUT Implementation'!C129)))</f>
        <v>0.83040268747907464</v>
      </c>
      <c r="E129" s="7">
        <f>1000000*D129/(Theory!$D$6*360)</f>
        <v>57.666853297157964</v>
      </c>
      <c r="F129" s="8">
        <f t="shared" si="3"/>
        <v>2307</v>
      </c>
    </row>
    <row r="130" spans="2:6">
      <c r="B130">
        <f t="shared" si="8"/>
        <v>121</v>
      </c>
      <c r="C130" s="8">
        <f t="shared" si="9"/>
        <v>4172</v>
      </c>
      <c r="D130" s="6">
        <f>DEGREES(ASIN(Theory!$D$4/('LUT Implementation'!C130)))</f>
        <v>0.82403290670602036</v>
      </c>
      <c r="E130" s="7">
        <f>1000000*D130/(Theory!$D$6*360)</f>
        <v>57.224507410140305</v>
      </c>
      <c r="F130" s="8">
        <f t="shared" si="3"/>
        <v>2289</v>
      </c>
    </row>
    <row r="131" spans="2:6">
      <c r="B131">
        <f t="shared" si="8"/>
        <v>122</v>
      </c>
      <c r="C131" s="8">
        <f t="shared" si="9"/>
        <v>4204</v>
      </c>
      <c r="D131" s="6">
        <f>DEGREES(ASIN(Theory!$D$4/('LUT Implementation'!C131)))</f>
        <v>0.81776010686009437</v>
      </c>
      <c r="E131" s="7">
        <f>1000000*D131/(Theory!$D$6*360)</f>
        <v>56.788896309728777</v>
      </c>
      <c r="F131" s="8">
        <f t="shared" si="3"/>
        <v>2272</v>
      </c>
    </row>
    <row r="132" spans="2:6">
      <c r="B132">
        <f t="shared" si="8"/>
        <v>123</v>
      </c>
      <c r="C132" s="8">
        <f t="shared" si="9"/>
        <v>4236</v>
      </c>
      <c r="D132" s="6">
        <f>DEGREES(ASIN(Theory!$D$4/('LUT Implementation'!C132)))</f>
        <v>0.81158208977582424</v>
      </c>
      <c r="E132" s="7">
        <f>1000000*D132/(Theory!$D$6*360)</f>
        <v>56.35986734554335</v>
      </c>
      <c r="F132" s="8">
        <f t="shared" si="3"/>
        <v>2254</v>
      </c>
    </row>
    <row r="133" spans="2:6">
      <c r="B133">
        <f t="shared" si="8"/>
        <v>124</v>
      </c>
      <c r="C133" s="8">
        <f t="shared" si="9"/>
        <v>4268</v>
      </c>
      <c r="D133" s="6">
        <f>DEGREES(ASIN(Theory!$D$4/('LUT Implementation'!C133)))</f>
        <v>0.80549672322312793</v>
      </c>
      <c r="E133" s="7">
        <f>1000000*D133/(Theory!$D$6*360)</f>
        <v>55.937272446050549</v>
      </c>
      <c r="F133" s="8">
        <f t="shared" si="3"/>
        <v>2237</v>
      </c>
    </row>
    <row r="134" spans="2:6">
      <c r="B134">
        <f t="shared" si="8"/>
        <v>125</v>
      </c>
      <c r="C134" s="8">
        <f>C133+$C$4</f>
        <v>4300</v>
      </c>
      <c r="D134" s="6">
        <f>DEGREES(ASIN(Theory!$D$4/('LUT Implementation'!C134)))</f>
        <v>0.79950193845341555</v>
      </c>
      <c r="E134" s="7">
        <f>1000000*D134/(Theory!$D$6*360)</f>
        <v>55.520967948153853</v>
      </c>
      <c r="F134" s="8">
        <f t="shared" si="3"/>
        <v>2221</v>
      </c>
    </row>
    <row r="135" spans="2:6">
      <c r="B135">
        <f t="shared" si="8"/>
        <v>126</v>
      </c>
      <c r="C135" s="8">
        <f t="shared" ref="C135:C136" si="10">C134+$C$4</f>
        <v>4332</v>
      </c>
      <c r="D135" s="6">
        <f>DEGREES(ASIN(Theory!$D$4/('LUT Implementation'!C135)))</f>
        <v>0.79359572785447907</v>
      </c>
      <c r="E135" s="7">
        <f>1000000*D135/(Theory!$D$6*360)</f>
        <v>55.110814434338828</v>
      </c>
      <c r="F135" s="8">
        <f t="shared" si="3"/>
        <v>2204</v>
      </c>
    </row>
    <row r="136" spans="2:6">
      <c r="B136">
        <f t="shared" si="8"/>
        <v>127</v>
      </c>
      <c r="C136" s="8">
        <f t="shared" si="10"/>
        <v>4364</v>
      </c>
      <c r="D136" s="6">
        <f>DEGREES(ASIN(Theory!$D$4/('LUT Implementation'!C136)))</f>
        <v>0.78777614270857899</v>
      </c>
      <c r="E136" s="7">
        <f>1000000*D136/(Theory!$D$6*360)</f>
        <v>54.706676576984648</v>
      </c>
      <c r="F136" s="8">
        <f t="shared" si="3"/>
        <v>2188</v>
      </c>
    </row>
  </sheetData>
  <mergeCells count="1">
    <mergeCell ref="C7:F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B2:J1382"/>
  <sheetViews>
    <sheetView workbookViewId="0">
      <selection activeCell="K2" sqref="K2"/>
    </sheetView>
  </sheetViews>
  <sheetFormatPr defaultRowHeight="15"/>
  <cols>
    <col min="1" max="1" width="3.7109375" customWidth="1"/>
    <col min="2" max="10" width="10.7109375" customWidth="1"/>
  </cols>
  <sheetData>
    <row r="2" spans="2:10" ht="51">
      <c r="B2" s="27" t="s">
        <v>64</v>
      </c>
      <c r="C2" s="28" t="s">
        <v>65</v>
      </c>
      <c r="D2" s="29" t="s">
        <v>66</v>
      </c>
      <c r="E2" s="27" t="s">
        <v>74</v>
      </c>
      <c r="F2" s="27" t="s">
        <v>75</v>
      </c>
      <c r="G2" s="27" t="s">
        <v>76</v>
      </c>
      <c r="H2" s="27" t="s">
        <v>67</v>
      </c>
      <c r="I2" s="29" t="s">
        <v>78</v>
      </c>
      <c r="J2" s="29" t="s">
        <v>77</v>
      </c>
    </row>
    <row r="3" spans="2:10">
      <c r="B3">
        <v>64000</v>
      </c>
      <c r="C3" s="19">
        <f t="array" ref="C3">MATCH(MIN(ABS('LUT Implementation'!$F$9:$F$136-B3)),ABS('LUT Implementation'!$F$9:$F$136-B3),0)</f>
        <v>1</v>
      </c>
      <c r="D3">
        <f>INDEX('LUT Implementation'!$F$9:$F$136,C3)-INDEX('LUT Implementation'!$F$9:$F$136,C3+1)</f>
        <v>3125</v>
      </c>
      <c r="E3">
        <f>INDEX('LUT Implementation'!$C$9:$C$136,'Error plots'!C3)</f>
        <v>300</v>
      </c>
      <c r="F3">
        <f>TRUNC('LUT Implementation'!$C$4*(INDEX('LUT Implementation'!$F$9:$F$136,C3)-B3)/D3,0)</f>
        <v>-327</v>
      </c>
      <c r="G3">
        <f>E3+F3</f>
        <v>-27</v>
      </c>
      <c r="H3" s="20">
        <f>Theory!$D$4/(SIN(RADIANS(Theory!$D$6*360*(('LUT Implementation'!$C$3*B3)/1000000000))))</f>
        <v>153.30617536145544</v>
      </c>
      <c r="I3" s="23">
        <f>ABS(E3-H3)</f>
        <v>146.69382463854456</v>
      </c>
      <c r="J3" s="23">
        <f>ABS(G3-H3)</f>
        <v>180.30617536145544</v>
      </c>
    </row>
    <row r="4" spans="2:10">
      <c r="B4">
        <f>B3-50</f>
        <v>63950</v>
      </c>
      <c r="C4" s="19">
        <f t="array" ref="C4">MATCH(MIN(ABS('LUT Implementation'!$F$9:$F$136-B4)),ABS('LUT Implementation'!$F$9:$F$136-B4),0)</f>
        <v>1</v>
      </c>
      <c r="D4">
        <f>INDEX('LUT Implementation'!$F$9:$F$136,C4)-INDEX('LUT Implementation'!$F$9:$F$136,C4+1)</f>
        <v>3125</v>
      </c>
      <c r="E4">
        <f>INDEX('LUT Implementation'!$C$9:$C$136,'Error plots'!C4)</f>
        <v>300</v>
      </c>
      <c r="F4">
        <f>TRUNC('LUT Implementation'!$C$4*(INDEX('LUT Implementation'!$F$9:$F$136,C4)-B4)/D4,0)</f>
        <v>-326</v>
      </c>
      <c r="G4">
        <f t="shared" ref="G4:G67" si="0">E4+F4</f>
        <v>-26</v>
      </c>
      <c r="H4" s="20">
        <f>Theory!$D$4/(SIN(RADIANS(Theory!$D$6*360*(('LUT Implementation'!$C$3*B4)/1000000000))))</f>
        <v>153.41951064333759</v>
      </c>
      <c r="I4" s="23">
        <f t="shared" ref="I4:I67" si="1">ABS(E4-H4)</f>
        <v>146.58048935666241</v>
      </c>
      <c r="J4" s="23">
        <f t="shared" ref="J4:J67" si="2">ABS(G4-H4)</f>
        <v>179.41951064333759</v>
      </c>
    </row>
    <row r="5" spans="2:10">
      <c r="B5">
        <f t="shared" ref="B5:B68" si="3">B4-50</f>
        <v>63900</v>
      </c>
      <c r="C5" s="19">
        <f t="array" ref="C5">MATCH(MIN(ABS('LUT Implementation'!$F$9:$F$136-B5)),ABS('LUT Implementation'!$F$9:$F$136-B5),0)</f>
        <v>1</v>
      </c>
      <c r="D5">
        <f>INDEX('LUT Implementation'!$F$9:$F$136,C5)-INDEX('LUT Implementation'!$F$9:$F$136,C5+1)</f>
        <v>3125</v>
      </c>
      <c r="E5">
        <f>INDEX('LUT Implementation'!$C$9:$C$136,'Error plots'!C5)</f>
        <v>300</v>
      </c>
      <c r="F5">
        <f>TRUNC('LUT Implementation'!$C$4*(INDEX('LUT Implementation'!$F$9:$F$136,C5)-B5)/D5,0)</f>
        <v>-326</v>
      </c>
      <c r="G5">
        <f t="shared" si="0"/>
        <v>-26</v>
      </c>
      <c r="H5" s="20">
        <f>Theory!$D$4/(SIN(RADIANS(Theory!$D$6*360*(('LUT Implementation'!$C$3*B5)/1000000000))))</f>
        <v>153.53302878517849</v>
      </c>
      <c r="I5" s="23">
        <f t="shared" si="1"/>
        <v>146.46697121482151</v>
      </c>
      <c r="J5" s="23">
        <f t="shared" si="2"/>
        <v>179.53302878517849</v>
      </c>
    </row>
    <row r="6" spans="2:10">
      <c r="B6">
        <f t="shared" si="3"/>
        <v>63850</v>
      </c>
      <c r="C6" s="19">
        <f t="array" ref="C6">MATCH(MIN(ABS('LUT Implementation'!$F$9:$F$136-B6)),ABS('LUT Implementation'!$F$9:$F$136-B6),0)</f>
        <v>1</v>
      </c>
      <c r="D6">
        <f>INDEX('LUT Implementation'!$F$9:$F$136,C6)-INDEX('LUT Implementation'!$F$9:$F$136,C6+1)</f>
        <v>3125</v>
      </c>
      <c r="E6">
        <f>INDEX('LUT Implementation'!$C$9:$C$136,'Error plots'!C6)</f>
        <v>300</v>
      </c>
      <c r="F6">
        <f>TRUNC('LUT Implementation'!$C$4*(INDEX('LUT Implementation'!$F$9:$F$136,C6)-B6)/D6,0)</f>
        <v>-325</v>
      </c>
      <c r="G6">
        <f t="shared" si="0"/>
        <v>-25</v>
      </c>
      <c r="H6" s="20">
        <f>Theory!$D$4/(SIN(RADIANS(Theory!$D$6*360*(('LUT Implementation'!$C$3*B6)/1000000000))))</f>
        <v>153.64673021561629</v>
      </c>
      <c r="I6" s="23">
        <f t="shared" si="1"/>
        <v>146.35326978438371</v>
      </c>
      <c r="J6" s="23">
        <f t="shared" si="2"/>
        <v>178.64673021561629</v>
      </c>
    </row>
    <row r="7" spans="2:10">
      <c r="B7">
        <f t="shared" si="3"/>
        <v>63800</v>
      </c>
      <c r="C7" s="19">
        <f t="array" ref="C7">MATCH(MIN(ABS('LUT Implementation'!$F$9:$F$136-B7)),ABS('LUT Implementation'!$F$9:$F$136-B7),0)</f>
        <v>1</v>
      </c>
      <c r="D7">
        <f>INDEX('LUT Implementation'!$F$9:$F$136,C7)-INDEX('LUT Implementation'!$F$9:$F$136,C7+1)</f>
        <v>3125</v>
      </c>
      <c r="E7">
        <f>INDEX('LUT Implementation'!$C$9:$C$136,'Error plots'!C7)</f>
        <v>300</v>
      </c>
      <c r="F7">
        <f>TRUNC('LUT Implementation'!$C$4*(INDEX('LUT Implementation'!$F$9:$F$136,C7)-B7)/D7,0)</f>
        <v>-325</v>
      </c>
      <c r="G7">
        <f t="shared" si="0"/>
        <v>-25</v>
      </c>
      <c r="H7" s="20">
        <f>Theory!$D$4/(SIN(RADIANS(Theory!$D$6*360*(('LUT Implementation'!$C$3*B7)/1000000000))))</f>
        <v>153.76061536463385</v>
      </c>
      <c r="I7" s="23">
        <f t="shared" si="1"/>
        <v>146.23938463536615</v>
      </c>
      <c r="J7" s="23">
        <f t="shared" si="2"/>
        <v>178.76061536463385</v>
      </c>
    </row>
    <row r="8" spans="2:10">
      <c r="B8">
        <f t="shared" si="3"/>
        <v>63750</v>
      </c>
      <c r="C8" s="19">
        <f t="array" ref="C8">MATCH(MIN(ABS('LUT Implementation'!$F$9:$F$136-B8)),ABS('LUT Implementation'!$F$9:$F$136-B8),0)</f>
        <v>1</v>
      </c>
      <c r="D8">
        <f>INDEX('LUT Implementation'!$F$9:$F$136,C8)-INDEX('LUT Implementation'!$F$9:$F$136,C8+1)</f>
        <v>3125</v>
      </c>
      <c r="E8">
        <f>INDEX('LUT Implementation'!$C$9:$C$136,'Error plots'!C8)</f>
        <v>300</v>
      </c>
      <c r="F8">
        <f>TRUNC('LUT Implementation'!$C$4*(INDEX('LUT Implementation'!$F$9:$F$136,C8)-B8)/D8,0)</f>
        <v>-324</v>
      </c>
      <c r="G8">
        <f t="shared" si="0"/>
        <v>-24</v>
      </c>
      <c r="H8" s="20">
        <f>Theory!$D$4/(SIN(RADIANS(Theory!$D$6*360*(('LUT Implementation'!$C$3*B8)/1000000000))))</f>
        <v>153.87468466356373</v>
      </c>
      <c r="I8" s="23">
        <f t="shared" si="1"/>
        <v>146.12531533643627</v>
      </c>
      <c r="J8" s="23">
        <f t="shared" si="2"/>
        <v>177.87468466356373</v>
      </c>
    </row>
    <row r="9" spans="2:10">
      <c r="B9">
        <f t="shared" si="3"/>
        <v>63700</v>
      </c>
      <c r="C9" s="19">
        <f t="array" ref="C9">MATCH(MIN(ABS('LUT Implementation'!$F$9:$F$136-B9)),ABS('LUT Implementation'!$F$9:$F$136-B9),0)</f>
        <v>1</v>
      </c>
      <c r="D9">
        <f>INDEX('LUT Implementation'!$F$9:$F$136,C9)-INDEX('LUT Implementation'!$F$9:$F$136,C9+1)</f>
        <v>3125</v>
      </c>
      <c r="E9">
        <f>INDEX('LUT Implementation'!$C$9:$C$136,'Error plots'!C9)</f>
        <v>300</v>
      </c>
      <c r="F9">
        <f>TRUNC('LUT Implementation'!$C$4*(INDEX('LUT Implementation'!$F$9:$F$136,C9)-B9)/D9,0)</f>
        <v>-324</v>
      </c>
      <c r="G9">
        <f t="shared" si="0"/>
        <v>-24</v>
      </c>
      <c r="H9" s="20">
        <f>Theory!$D$4/(SIN(RADIANS(Theory!$D$6*360*(('LUT Implementation'!$C$3*B9)/1000000000))))</f>
        <v>153.98893854509365</v>
      </c>
      <c r="I9" s="23">
        <f t="shared" si="1"/>
        <v>146.01106145490635</v>
      </c>
      <c r="J9" s="23">
        <f t="shared" si="2"/>
        <v>177.98893854509365</v>
      </c>
    </row>
    <row r="10" spans="2:10">
      <c r="B10">
        <f t="shared" si="3"/>
        <v>63650</v>
      </c>
      <c r="C10" s="19">
        <f t="array" ref="C10">MATCH(MIN(ABS('LUT Implementation'!$F$9:$F$136-B10)),ABS('LUT Implementation'!$F$9:$F$136-B10),0)</f>
        <v>1</v>
      </c>
      <c r="D10">
        <f>INDEX('LUT Implementation'!$F$9:$F$136,C10)-INDEX('LUT Implementation'!$F$9:$F$136,C10+1)</f>
        <v>3125</v>
      </c>
      <c r="E10">
        <f>INDEX('LUT Implementation'!$C$9:$C$136,'Error plots'!C10)</f>
        <v>300</v>
      </c>
      <c r="F10">
        <f>TRUNC('LUT Implementation'!$C$4*(INDEX('LUT Implementation'!$F$9:$F$136,C10)-B10)/D10,0)</f>
        <v>-323</v>
      </c>
      <c r="G10">
        <f t="shared" si="0"/>
        <v>-23</v>
      </c>
      <c r="H10" s="20">
        <f>Theory!$D$4/(SIN(RADIANS(Theory!$D$6*360*(('LUT Implementation'!$C$3*B10)/1000000000))))</f>
        <v>154.10337744327177</v>
      </c>
      <c r="I10" s="23">
        <f t="shared" si="1"/>
        <v>145.89662255672823</v>
      </c>
      <c r="J10" s="23">
        <f t="shared" si="2"/>
        <v>177.10337744327177</v>
      </c>
    </row>
    <row r="11" spans="2:10">
      <c r="B11">
        <f t="shared" si="3"/>
        <v>63600</v>
      </c>
      <c r="C11" s="19">
        <f t="array" ref="C11">MATCH(MIN(ABS('LUT Implementation'!$F$9:$F$136-B11)),ABS('LUT Implementation'!$F$9:$F$136-B11),0)</f>
        <v>1</v>
      </c>
      <c r="D11">
        <f>INDEX('LUT Implementation'!$F$9:$F$136,C11)-INDEX('LUT Implementation'!$F$9:$F$136,C11+1)</f>
        <v>3125</v>
      </c>
      <c r="E11">
        <f>INDEX('LUT Implementation'!$C$9:$C$136,'Error plots'!C11)</f>
        <v>300</v>
      </c>
      <c r="F11">
        <f>TRUNC('LUT Implementation'!$C$4*(INDEX('LUT Implementation'!$F$9:$F$136,C11)-B11)/D11,0)</f>
        <v>-323</v>
      </c>
      <c r="G11">
        <f t="shared" si="0"/>
        <v>-23</v>
      </c>
      <c r="H11" s="20">
        <f>Theory!$D$4/(SIN(RADIANS(Theory!$D$6*360*(('LUT Implementation'!$C$3*B11)/1000000000))))</f>
        <v>154.21800179351212</v>
      </c>
      <c r="I11" s="23">
        <f t="shared" si="1"/>
        <v>145.78199820648788</v>
      </c>
      <c r="J11" s="23">
        <f t="shared" si="2"/>
        <v>177.21800179351212</v>
      </c>
    </row>
    <row r="12" spans="2:10">
      <c r="B12">
        <f t="shared" si="3"/>
        <v>63550</v>
      </c>
      <c r="C12" s="19">
        <f t="array" ref="C12">MATCH(MIN(ABS('LUT Implementation'!$F$9:$F$136-B12)),ABS('LUT Implementation'!$F$9:$F$136-B12),0)</f>
        <v>1</v>
      </c>
      <c r="D12">
        <f>INDEX('LUT Implementation'!$F$9:$F$136,C12)-INDEX('LUT Implementation'!$F$9:$F$136,C12+1)</f>
        <v>3125</v>
      </c>
      <c r="E12">
        <f>INDEX('LUT Implementation'!$C$9:$C$136,'Error plots'!C12)</f>
        <v>300</v>
      </c>
      <c r="F12">
        <f>TRUNC('LUT Implementation'!$C$4*(INDEX('LUT Implementation'!$F$9:$F$136,C12)-B12)/D12,0)</f>
        <v>-322</v>
      </c>
      <c r="G12">
        <f t="shared" si="0"/>
        <v>-22</v>
      </c>
      <c r="H12" s="20">
        <f>Theory!$D$4/(SIN(RADIANS(Theory!$D$6*360*(('LUT Implementation'!$C$3*B12)/1000000000))))</f>
        <v>154.33281203259986</v>
      </c>
      <c r="I12" s="23">
        <f t="shared" si="1"/>
        <v>145.66718796740014</v>
      </c>
      <c r="J12" s="23">
        <f t="shared" si="2"/>
        <v>176.33281203259986</v>
      </c>
    </row>
    <row r="13" spans="2:10">
      <c r="B13">
        <f t="shared" si="3"/>
        <v>63500</v>
      </c>
      <c r="C13" s="19">
        <f t="array" ref="C13">MATCH(MIN(ABS('LUT Implementation'!$F$9:$F$136-B13)),ABS('LUT Implementation'!$F$9:$F$136-B13),0)</f>
        <v>1</v>
      </c>
      <c r="D13">
        <f>INDEX('LUT Implementation'!$F$9:$F$136,C13)-INDEX('LUT Implementation'!$F$9:$F$136,C13+1)</f>
        <v>3125</v>
      </c>
      <c r="E13">
        <f>INDEX('LUT Implementation'!$C$9:$C$136,'Error plots'!C13)</f>
        <v>300</v>
      </c>
      <c r="F13">
        <f>TRUNC('LUT Implementation'!$C$4*(INDEX('LUT Implementation'!$F$9:$F$136,C13)-B13)/D13,0)</f>
        <v>-322</v>
      </c>
      <c r="G13">
        <f t="shared" si="0"/>
        <v>-22</v>
      </c>
      <c r="H13" s="20">
        <f>Theory!$D$4/(SIN(RADIANS(Theory!$D$6*360*(('LUT Implementation'!$C$3*B13)/1000000000))))</f>
        <v>154.44780859869667</v>
      </c>
      <c r="I13" s="23">
        <f t="shared" si="1"/>
        <v>145.55219140130333</v>
      </c>
      <c r="J13" s="23">
        <f t="shared" si="2"/>
        <v>176.44780859869667</v>
      </c>
    </row>
    <row r="14" spans="2:10">
      <c r="B14">
        <f t="shared" si="3"/>
        <v>63450</v>
      </c>
      <c r="C14" s="19">
        <f t="array" ref="C14">MATCH(MIN(ABS('LUT Implementation'!$F$9:$F$136-B14)),ABS('LUT Implementation'!$F$9:$F$136-B14),0)</f>
        <v>1</v>
      </c>
      <c r="D14">
        <f>INDEX('LUT Implementation'!$F$9:$F$136,C14)-INDEX('LUT Implementation'!$F$9:$F$136,C14+1)</f>
        <v>3125</v>
      </c>
      <c r="E14">
        <f>INDEX('LUT Implementation'!$C$9:$C$136,'Error plots'!C14)</f>
        <v>300</v>
      </c>
      <c r="F14">
        <f>TRUNC('LUT Implementation'!$C$4*(INDEX('LUT Implementation'!$F$9:$F$136,C14)-B14)/D14,0)</f>
        <v>-321</v>
      </c>
      <c r="G14">
        <f t="shared" si="0"/>
        <v>-21</v>
      </c>
      <c r="H14" s="20">
        <f>Theory!$D$4/(SIN(RADIANS(Theory!$D$6*360*(('LUT Implementation'!$C$3*B14)/1000000000))))</f>
        <v>154.56299193134626</v>
      </c>
      <c r="I14" s="23">
        <f t="shared" si="1"/>
        <v>145.43700806865374</v>
      </c>
      <c r="J14" s="23">
        <f t="shared" si="2"/>
        <v>175.56299193134626</v>
      </c>
    </row>
    <row r="15" spans="2:10">
      <c r="B15">
        <f t="shared" si="3"/>
        <v>63400</v>
      </c>
      <c r="C15" s="19">
        <f t="array" ref="C15">MATCH(MIN(ABS('LUT Implementation'!$F$9:$F$136-B15)),ABS('LUT Implementation'!$F$9:$F$136-B15),0)</f>
        <v>1</v>
      </c>
      <c r="D15">
        <f>INDEX('LUT Implementation'!$F$9:$F$136,C15)-INDEX('LUT Implementation'!$F$9:$F$136,C15+1)</f>
        <v>3125</v>
      </c>
      <c r="E15">
        <f>INDEX('LUT Implementation'!$C$9:$C$136,'Error plots'!C15)</f>
        <v>300</v>
      </c>
      <c r="F15">
        <f>TRUNC('LUT Implementation'!$C$4*(INDEX('LUT Implementation'!$F$9:$F$136,C15)-B15)/D15,0)</f>
        <v>-321</v>
      </c>
      <c r="G15">
        <f t="shared" si="0"/>
        <v>-21</v>
      </c>
      <c r="H15" s="20">
        <f>Theory!$D$4/(SIN(RADIANS(Theory!$D$6*360*(('LUT Implementation'!$C$3*B15)/1000000000))))</f>
        <v>154.67836247147986</v>
      </c>
      <c r="I15" s="23">
        <f t="shared" si="1"/>
        <v>145.32163752852014</v>
      </c>
      <c r="J15" s="23">
        <f t="shared" si="2"/>
        <v>175.67836247147986</v>
      </c>
    </row>
    <row r="16" spans="2:10">
      <c r="B16">
        <f t="shared" si="3"/>
        <v>63350</v>
      </c>
      <c r="C16" s="19">
        <f t="array" ref="C16">MATCH(MIN(ABS('LUT Implementation'!$F$9:$F$136-B16)),ABS('LUT Implementation'!$F$9:$F$136-B16),0)</f>
        <v>1</v>
      </c>
      <c r="D16">
        <f>INDEX('LUT Implementation'!$F$9:$F$136,C16)-INDEX('LUT Implementation'!$F$9:$F$136,C16+1)</f>
        <v>3125</v>
      </c>
      <c r="E16">
        <f>INDEX('LUT Implementation'!$C$9:$C$136,'Error plots'!C16)</f>
        <v>300</v>
      </c>
      <c r="F16">
        <f>TRUNC('LUT Implementation'!$C$4*(INDEX('LUT Implementation'!$F$9:$F$136,C16)-B16)/D16,0)</f>
        <v>-320</v>
      </c>
      <c r="G16">
        <f t="shared" si="0"/>
        <v>-20</v>
      </c>
      <c r="H16" s="20">
        <f>Theory!$D$4/(SIN(RADIANS(Theory!$D$6*360*(('LUT Implementation'!$C$3*B16)/1000000000))))</f>
        <v>154.79392066142151</v>
      </c>
      <c r="I16" s="23">
        <f t="shared" si="1"/>
        <v>145.20607933857849</v>
      </c>
      <c r="J16" s="23">
        <f t="shared" si="2"/>
        <v>174.79392066142151</v>
      </c>
    </row>
    <row r="17" spans="2:10">
      <c r="B17">
        <f t="shared" si="3"/>
        <v>63300</v>
      </c>
      <c r="C17" s="19">
        <f t="array" ref="C17">MATCH(MIN(ABS('LUT Implementation'!$F$9:$F$136-B17)),ABS('LUT Implementation'!$F$9:$F$136-B17),0)</f>
        <v>1</v>
      </c>
      <c r="D17">
        <f>INDEX('LUT Implementation'!$F$9:$F$136,C17)-INDEX('LUT Implementation'!$F$9:$F$136,C17+1)</f>
        <v>3125</v>
      </c>
      <c r="E17">
        <f>INDEX('LUT Implementation'!$C$9:$C$136,'Error plots'!C17)</f>
        <v>300</v>
      </c>
      <c r="F17">
        <f>TRUNC('LUT Implementation'!$C$4*(INDEX('LUT Implementation'!$F$9:$F$136,C17)-B17)/D17,0)</f>
        <v>-320</v>
      </c>
      <c r="G17">
        <f t="shared" si="0"/>
        <v>-20</v>
      </c>
      <c r="H17" s="20">
        <f>Theory!$D$4/(SIN(RADIANS(Theory!$D$6*360*(('LUT Implementation'!$C$3*B17)/1000000000))))</f>
        <v>154.90966694489373</v>
      </c>
      <c r="I17" s="23">
        <f t="shared" si="1"/>
        <v>145.09033305510627</v>
      </c>
      <c r="J17" s="23">
        <f t="shared" si="2"/>
        <v>174.90966694489373</v>
      </c>
    </row>
    <row r="18" spans="2:10">
      <c r="B18">
        <f t="shared" si="3"/>
        <v>63250</v>
      </c>
      <c r="C18" s="19">
        <f t="array" ref="C18">MATCH(MIN(ABS('LUT Implementation'!$F$9:$F$136-B18)),ABS('LUT Implementation'!$F$9:$F$136-B18),0)</f>
        <v>1</v>
      </c>
      <c r="D18">
        <f>INDEX('LUT Implementation'!$F$9:$F$136,C18)-INDEX('LUT Implementation'!$F$9:$F$136,C18+1)</f>
        <v>3125</v>
      </c>
      <c r="E18">
        <f>INDEX('LUT Implementation'!$C$9:$C$136,'Error plots'!C18)</f>
        <v>300</v>
      </c>
      <c r="F18">
        <f>TRUNC('LUT Implementation'!$C$4*(INDEX('LUT Implementation'!$F$9:$F$136,C18)-B18)/D18,0)</f>
        <v>-319</v>
      </c>
      <c r="G18">
        <f t="shared" si="0"/>
        <v>-19</v>
      </c>
      <c r="H18" s="20">
        <f>Theory!$D$4/(SIN(RADIANS(Theory!$D$6*360*(('LUT Implementation'!$C$3*B18)/1000000000))))</f>
        <v>155.02560176702295</v>
      </c>
      <c r="I18" s="23">
        <f t="shared" si="1"/>
        <v>144.97439823297705</v>
      </c>
      <c r="J18" s="23">
        <f t="shared" si="2"/>
        <v>174.02560176702295</v>
      </c>
    </row>
    <row r="19" spans="2:10">
      <c r="B19">
        <f t="shared" si="3"/>
        <v>63200</v>
      </c>
      <c r="C19" s="19">
        <f t="array" ref="C19">MATCH(MIN(ABS('LUT Implementation'!$F$9:$F$136-B19)),ABS('LUT Implementation'!$F$9:$F$136-B19),0)</f>
        <v>1</v>
      </c>
      <c r="D19">
        <f>INDEX('LUT Implementation'!$F$9:$F$136,C19)-INDEX('LUT Implementation'!$F$9:$F$136,C19+1)</f>
        <v>3125</v>
      </c>
      <c r="E19">
        <f>INDEX('LUT Implementation'!$C$9:$C$136,'Error plots'!C19)</f>
        <v>300</v>
      </c>
      <c r="F19">
        <f>TRUNC('LUT Implementation'!$C$4*(INDEX('LUT Implementation'!$F$9:$F$136,C19)-B19)/D19,0)</f>
        <v>-319</v>
      </c>
      <c r="G19">
        <f t="shared" si="0"/>
        <v>-19</v>
      </c>
      <c r="H19" s="20">
        <f>Theory!$D$4/(SIN(RADIANS(Theory!$D$6*360*(('LUT Implementation'!$C$3*B19)/1000000000))))</f>
        <v>155.14172557434514</v>
      </c>
      <c r="I19" s="23">
        <f t="shared" si="1"/>
        <v>144.85827442565486</v>
      </c>
      <c r="J19" s="23">
        <f t="shared" si="2"/>
        <v>174.14172557434514</v>
      </c>
    </row>
    <row r="20" spans="2:10">
      <c r="B20">
        <f t="shared" si="3"/>
        <v>63150</v>
      </c>
      <c r="C20" s="19">
        <f t="array" ref="C20">MATCH(MIN(ABS('LUT Implementation'!$F$9:$F$136-B20)),ABS('LUT Implementation'!$F$9:$F$136-B20),0)</f>
        <v>1</v>
      </c>
      <c r="D20">
        <f>INDEX('LUT Implementation'!$F$9:$F$136,C20)-INDEX('LUT Implementation'!$F$9:$F$136,C20+1)</f>
        <v>3125</v>
      </c>
      <c r="E20">
        <f>INDEX('LUT Implementation'!$C$9:$C$136,'Error plots'!C20)</f>
        <v>300</v>
      </c>
      <c r="F20">
        <f>TRUNC('LUT Implementation'!$C$4*(INDEX('LUT Implementation'!$F$9:$F$136,C20)-B20)/D20,0)</f>
        <v>-318</v>
      </c>
      <c r="G20">
        <f t="shared" si="0"/>
        <v>-18</v>
      </c>
      <c r="H20" s="20">
        <f>Theory!$D$4/(SIN(RADIANS(Theory!$D$6*360*(('LUT Implementation'!$C$3*B20)/1000000000))))</f>
        <v>155.25803881481133</v>
      </c>
      <c r="I20" s="23">
        <f t="shared" si="1"/>
        <v>144.74196118518867</v>
      </c>
      <c r="J20" s="23">
        <f t="shared" si="2"/>
        <v>173.25803881481133</v>
      </c>
    </row>
    <row r="21" spans="2:10">
      <c r="B21">
        <f t="shared" si="3"/>
        <v>63100</v>
      </c>
      <c r="C21" s="19">
        <f t="array" ref="C21">MATCH(MIN(ABS('LUT Implementation'!$F$9:$F$136-B21)),ABS('LUT Implementation'!$F$9:$F$136-B21),0)</f>
        <v>1</v>
      </c>
      <c r="D21">
        <f>INDEX('LUT Implementation'!$F$9:$F$136,C21)-INDEX('LUT Implementation'!$F$9:$F$136,C21+1)</f>
        <v>3125</v>
      </c>
      <c r="E21">
        <f>INDEX('LUT Implementation'!$C$9:$C$136,'Error plots'!C21)</f>
        <v>300</v>
      </c>
      <c r="F21">
        <f>TRUNC('LUT Implementation'!$C$4*(INDEX('LUT Implementation'!$F$9:$F$136,C21)-B21)/D21,0)</f>
        <v>-317</v>
      </c>
      <c r="G21">
        <f t="shared" si="0"/>
        <v>-17</v>
      </c>
      <c r="H21" s="20">
        <f>Theory!$D$4/(SIN(RADIANS(Theory!$D$6*360*(('LUT Implementation'!$C$3*B21)/1000000000))))</f>
        <v>155.37454193779325</v>
      </c>
      <c r="I21" s="23">
        <f t="shared" si="1"/>
        <v>144.62545806220675</v>
      </c>
      <c r="J21" s="23">
        <f t="shared" si="2"/>
        <v>172.37454193779325</v>
      </c>
    </row>
    <row r="22" spans="2:10">
      <c r="B22">
        <f t="shared" si="3"/>
        <v>63050</v>
      </c>
      <c r="C22" s="19">
        <f t="array" ref="C22">MATCH(MIN(ABS('LUT Implementation'!$F$9:$F$136-B22)),ABS('LUT Implementation'!$F$9:$F$136-B22),0)</f>
        <v>1</v>
      </c>
      <c r="D22">
        <f>INDEX('LUT Implementation'!$F$9:$F$136,C22)-INDEX('LUT Implementation'!$F$9:$F$136,C22+1)</f>
        <v>3125</v>
      </c>
      <c r="E22">
        <f>INDEX('LUT Implementation'!$C$9:$C$136,'Error plots'!C22)</f>
        <v>300</v>
      </c>
      <c r="F22">
        <f>TRUNC('LUT Implementation'!$C$4*(INDEX('LUT Implementation'!$F$9:$F$136,C22)-B22)/D22,0)</f>
        <v>-317</v>
      </c>
      <c r="G22">
        <f t="shared" si="0"/>
        <v>-17</v>
      </c>
      <c r="H22" s="20">
        <f>Theory!$D$4/(SIN(RADIANS(Theory!$D$6*360*(('LUT Implementation'!$C$3*B22)/1000000000))))</f>
        <v>155.4912353940889</v>
      </c>
      <c r="I22" s="23">
        <f t="shared" si="1"/>
        <v>144.5087646059111</v>
      </c>
      <c r="J22" s="23">
        <f t="shared" si="2"/>
        <v>172.4912353940889</v>
      </c>
    </row>
    <row r="23" spans="2:10">
      <c r="B23">
        <f t="shared" si="3"/>
        <v>63000</v>
      </c>
      <c r="C23" s="19">
        <f t="array" ref="C23">MATCH(MIN(ABS('LUT Implementation'!$F$9:$F$136-B23)),ABS('LUT Implementation'!$F$9:$F$136-B23),0)</f>
        <v>1</v>
      </c>
      <c r="D23">
        <f>INDEX('LUT Implementation'!$F$9:$F$136,C23)-INDEX('LUT Implementation'!$F$9:$F$136,C23+1)</f>
        <v>3125</v>
      </c>
      <c r="E23">
        <f>INDEX('LUT Implementation'!$C$9:$C$136,'Error plots'!C23)</f>
        <v>300</v>
      </c>
      <c r="F23">
        <f>TRUNC('LUT Implementation'!$C$4*(INDEX('LUT Implementation'!$F$9:$F$136,C23)-B23)/D23,0)</f>
        <v>-316</v>
      </c>
      <c r="G23">
        <f t="shared" si="0"/>
        <v>-16</v>
      </c>
      <c r="H23" s="20">
        <f>Theory!$D$4/(SIN(RADIANS(Theory!$D$6*360*(('LUT Implementation'!$C$3*B23)/1000000000))))</f>
        <v>155.60811963592838</v>
      </c>
      <c r="I23" s="23">
        <f t="shared" si="1"/>
        <v>144.39188036407162</v>
      </c>
      <c r="J23" s="23">
        <f t="shared" si="2"/>
        <v>171.60811963592838</v>
      </c>
    </row>
    <row r="24" spans="2:10">
      <c r="B24">
        <f t="shared" si="3"/>
        <v>62950</v>
      </c>
      <c r="C24" s="19">
        <f t="array" ref="C24">MATCH(MIN(ABS('LUT Implementation'!$F$9:$F$136-B24)),ABS('LUT Implementation'!$F$9:$F$136-B24),0)</f>
        <v>1</v>
      </c>
      <c r="D24">
        <f>INDEX('LUT Implementation'!$F$9:$F$136,C24)-INDEX('LUT Implementation'!$F$9:$F$136,C24+1)</f>
        <v>3125</v>
      </c>
      <c r="E24">
        <f>INDEX('LUT Implementation'!$C$9:$C$136,'Error plots'!C24)</f>
        <v>300</v>
      </c>
      <c r="F24">
        <f>TRUNC('LUT Implementation'!$C$4*(INDEX('LUT Implementation'!$F$9:$F$136,C24)-B24)/D24,0)</f>
        <v>-316</v>
      </c>
      <c r="G24">
        <f t="shared" si="0"/>
        <v>-16</v>
      </c>
      <c r="H24" s="20">
        <f>Theory!$D$4/(SIN(RADIANS(Theory!$D$6*360*(('LUT Implementation'!$C$3*B24)/1000000000))))</f>
        <v>155.72519511697925</v>
      </c>
      <c r="I24" s="23">
        <f t="shared" si="1"/>
        <v>144.27480488302075</v>
      </c>
      <c r="J24" s="23">
        <f t="shared" si="2"/>
        <v>171.72519511697925</v>
      </c>
    </row>
    <row r="25" spans="2:10">
      <c r="B25">
        <f t="shared" si="3"/>
        <v>62900</v>
      </c>
      <c r="C25" s="19">
        <f t="array" ref="C25">MATCH(MIN(ABS('LUT Implementation'!$F$9:$F$136-B25)),ABS('LUT Implementation'!$F$9:$F$136-B25),0)</f>
        <v>1</v>
      </c>
      <c r="D25">
        <f>INDEX('LUT Implementation'!$F$9:$F$136,C25)-INDEX('LUT Implementation'!$F$9:$F$136,C25+1)</f>
        <v>3125</v>
      </c>
      <c r="E25">
        <f>INDEX('LUT Implementation'!$C$9:$C$136,'Error plots'!C25)</f>
        <v>300</v>
      </c>
      <c r="F25">
        <f>TRUNC('LUT Implementation'!$C$4*(INDEX('LUT Implementation'!$F$9:$F$136,C25)-B25)/D25,0)</f>
        <v>-315</v>
      </c>
      <c r="G25">
        <f t="shared" si="0"/>
        <v>-15</v>
      </c>
      <c r="H25" s="20">
        <f>Theory!$D$4/(SIN(RADIANS(Theory!$D$6*360*(('LUT Implementation'!$C$3*B25)/1000000000))))</f>
        <v>155.84246229235268</v>
      </c>
      <c r="I25" s="23">
        <f t="shared" si="1"/>
        <v>144.15753770764732</v>
      </c>
      <c r="J25" s="23">
        <f t="shared" si="2"/>
        <v>170.84246229235268</v>
      </c>
    </row>
    <row r="26" spans="2:10">
      <c r="B26">
        <f t="shared" si="3"/>
        <v>62850</v>
      </c>
      <c r="C26" s="19">
        <f t="array" ref="C26">MATCH(MIN(ABS('LUT Implementation'!$F$9:$F$136-B26)),ABS('LUT Implementation'!$F$9:$F$136-B26),0)</f>
        <v>1</v>
      </c>
      <c r="D26">
        <f>INDEX('LUT Implementation'!$F$9:$F$136,C26)-INDEX('LUT Implementation'!$F$9:$F$136,C26+1)</f>
        <v>3125</v>
      </c>
      <c r="E26">
        <f>INDEX('LUT Implementation'!$C$9:$C$136,'Error plots'!C26)</f>
        <v>300</v>
      </c>
      <c r="F26">
        <f>TRUNC('LUT Implementation'!$C$4*(INDEX('LUT Implementation'!$F$9:$F$136,C26)-B26)/D26,0)</f>
        <v>-315</v>
      </c>
      <c r="G26">
        <f t="shared" si="0"/>
        <v>-15</v>
      </c>
      <c r="H26" s="20">
        <f>Theory!$D$4/(SIN(RADIANS(Theory!$D$6*360*(('LUT Implementation'!$C$3*B26)/1000000000))))</f>
        <v>155.95992161860877</v>
      </c>
      <c r="I26" s="23">
        <f t="shared" si="1"/>
        <v>144.04007838139123</v>
      </c>
      <c r="J26" s="23">
        <f t="shared" si="2"/>
        <v>170.95992161860877</v>
      </c>
    </row>
    <row r="27" spans="2:10">
      <c r="B27">
        <f t="shared" si="3"/>
        <v>62800</v>
      </c>
      <c r="C27" s="19">
        <f t="array" ref="C27">MATCH(MIN(ABS('LUT Implementation'!$F$9:$F$136-B27)),ABS('LUT Implementation'!$F$9:$F$136-B27),0)</f>
        <v>1</v>
      </c>
      <c r="D27">
        <f>INDEX('LUT Implementation'!$F$9:$F$136,C27)-INDEX('LUT Implementation'!$F$9:$F$136,C27+1)</f>
        <v>3125</v>
      </c>
      <c r="E27">
        <f>INDEX('LUT Implementation'!$C$9:$C$136,'Error plots'!C27)</f>
        <v>300</v>
      </c>
      <c r="F27">
        <f>TRUNC('LUT Implementation'!$C$4*(INDEX('LUT Implementation'!$F$9:$F$136,C27)-B27)/D27,0)</f>
        <v>-314</v>
      </c>
      <c r="G27">
        <f t="shared" si="0"/>
        <v>-14</v>
      </c>
      <c r="H27" s="20">
        <f>Theory!$D$4/(SIN(RADIANS(Theory!$D$6*360*(('LUT Implementation'!$C$3*B27)/1000000000))))</f>
        <v>156.07757355376265</v>
      </c>
      <c r="I27" s="23">
        <f t="shared" si="1"/>
        <v>143.92242644623735</v>
      </c>
      <c r="J27" s="23">
        <f t="shared" si="2"/>
        <v>170.07757355376265</v>
      </c>
    </row>
    <row r="28" spans="2:10">
      <c r="B28">
        <f t="shared" si="3"/>
        <v>62750</v>
      </c>
      <c r="C28" s="19">
        <f t="array" ref="C28">MATCH(MIN(ABS('LUT Implementation'!$F$9:$F$136-B28)),ABS('LUT Implementation'!$F$9:$F$136-B28),0)</f>
        <v>1</v>
      </c>
      <c r="D28">
        <f>INDEX('LUT Implementation'!$F$9:$F$136,C28)-INDEX('LUT Implementation'!$F$9:$F$136,C28+1)</f>
        <v>3125</v>
      </c>
      <c r="E28">
        <f>INDEX('LUT Implementation'!$C$9:$C$136,'Error plots'!C28)</f>
        <v>300</v>
      </c>
      <c r="F28">
        <f>TRUNC('LUT Implementation'!$C$4*(INDEX('LUT Implementation'!$F$9:$F$136,C28)-B28)/D28,0)</f>
        <v>-314</v>
      </c>
      <c r="G28">
        <f t="shared" si="0"/>
        <v>-14</v>
      </c>
      <c r="H28" s="20">
        <f>Theory!$D$4/(SIN(RADIANS(Theory!$D$6*360*(('LUT Implementation'!$C$3*B28)/1000000000))))</f>
        <v>156.19541855729003</v>
      </c>
      <c r="I28" s="23">
        <f t="shared" si="1"/>
        <v>143.80458144270997</v>
      </c>
      <c r="J28" s="23">
        <f t="shared" si="2"/>
        <v>170.19541855729003</v>
      </c>
    </row>
    <row r="29" spans="2:10">
      <c r="B29">
        <f t="shared" si="3"/>
        <v>62700</v>
      </c>
      <c r="C29" s="19">
        <f t="array" ref="C29">MATCH(MIN(ABS('LUT Implementation'!$F$9:$F$136-B29)),ABS('LUT Implementation'!$F$9:$F$136-B29),0)</f>
        <v>1</v>
      </c>
      <c r="D29">
        <f>INDEX('LUT Implementation'!$F$9:$F$136,C29)-INDEX('LUT Implementation'!$F$9:$F$136,C29+1)</f>
        <v>3125</v>
      </c>
      <c r="E29">
        <f>INDEX('LUT Implementation'!$C$9:$C$136,'Error plots'!C29)</f>
        <v>300</v>
      </c>
      <c r="F29">
        <f>TRUNC('LUT Implementation'!$C$4*(INDEX('LUT Implementation'!$F$9:$F$136,C29)-B29)/D29,0)</f>
        <v>-313</v>
      </c>
      <c r="G29">
        <f t="shared" si="0"/>
        <v>-13</v>
      </c>
      <c r="H29" s="20">
        <f>Theory!$D$4/(SIN(RADIANS(Theory!$D$6*360*(('LUT Implementation'!$C$3*B29)/1000000000))))</f>
        <v>156.31345709013317</v>
      </c>
      <c r="I29" s="23">
        <f t="shared" si="1"/>
        <v>143.68654290986683</v>
      </c>
      <c r="J29" s="23">
        <f t="shared" si="2"/>
        <v>169.31345709013317</v>
      </c>
    </row>
    <row r="30" spans="2:10">
      <c r="B30">
        <f t="shared" si="3"/>
        <v>62650</v>
      </c>
      <c r="C30" s="19">
        <f t="array" ref="C30">MATCH(MIN(ABS('LUT Implementation'!$F$9:$F$136-B30)),ABS('LUT Implementation'!$F$9:$F$136-B30),0)</f>
        <v>1</v>
      </c>
      <c r="D30">
        <f>INDEX('LUT Implementation'!$F$9:$F$136,C30)-INDEX('LUT Implementation'!$F$9:$F$136,C30+1)</f>
        <v>3125</v>
      </c>
      <c r="E30">
        <f>INDEX('LUT Implementation'!$C$9:$C$136,'Error plots'!C30)</f>
        <v>300</v>
      </c>
      <c r="F30">
        <f>TRUNC('LUT Implementation'!$C$4*(INDEX('LUT Implementation'!$F$9:$F$136,C30)-B30)/D30,0)</f>
        <v>-313</v>
      </c>
      <c r="G30">
        <f t="shared" si="0"/>
        <v>-13</v>
      </c>
      <c r="H30" s="20">
        <f>Theory!$D$4/(SIN(RADIANS(Theory!$D$6*360*(('LUT Implementation'!$C$3*B30)/1000000000))))</f>
        <v>156.43168961470676</v>
      </c>
      <c r="I30" s="23">
        <f t="shared" si="1"/>
        <v>143.56831038529324</v>
      </c>
      <c r="J30" s="23">
        <f t="shared" si="2"/>
        <v>169.43168961470676</v>
      </c>
    </row>
    <row r="31" spans="2:10">
      <c r="B31">
        <f t="shared" si="3"/>
        <v>62600</v>
      </c>
      <c r="C31" s="19">
        <f t="array" ref="C31">MATCH(MIN(ABS('LUT Implementation'!$F$9:$F$136-B31)),ABS('LUT Implementation'!$F$9:$F$136-B31),0)</f>
        <v>1</v>
      </c>
      <c r="D31">
        <f>INDEX('LUT Implementation'!$F$9:$F$136,C31)-INDEX('LUT Implementation'!$F$9:$F$136,C31+1)</f>
        <v>3125</v>
      </c>
      <c r="E31">
        <f>INDEX('LUT Implementation'!$C$9:$C$136,'Error plots'!C31)</f>
        <v>300</v>
      </c>
      <c r="F31">
        <f>TRUNC('LUT Implementation'!$C$4*(INDEX('LUT Implementation'!$F$9:$F$136,C31)-B31)/D31,0)</f>
        <v>-312</v>
      </c>
      <c r="G31">
        <f t="shared" si="0"/>
        <v>-12</v>
      </c>
      <c r="H31" s="20">
        <f>Theory!$D$4/(SIN(RADIANS(Theory!$D$6*360*(('LUT Implementation'!$C$3*B31)/1000000000))))</f>
        <v>156.55011659490359</v>
      </c>
      <c r="I31" s="23">
        <f t="shared" si="1"/>
        <v>143.44988340509641</v>
      </c>
      <c r="J31" s="23">
        <f t="shared" si="2"/>
        <v>168.55011659490359</v>
      </c>
    </row>
    <row r="32" spans="2:10">
      <c r="B32">
        <f t="shared" si="3"/>
        <v>62550</v>
      </c>
      <c r="C32" s="19">
        <f t="array" ref="C32">MATCH(MIN(ABS('LUT Implementation'!$F$9:$F$136-B32)),ABS('LUT Implementation'!$F$9:$F$136-B32),0)</f>
        <v>1</v>
      </c>
      <c r="D32">
        <f>INDEX('LUT Implementation'!$F$9:$F$136,C32)-INDEX('LUT Implementation'!$F$9:$F$136,C32+1)</f>
        <v>3125</v>
      </c>
      <c r="E32">
        <f>INDEX('LUT Implementation'!$C$9:$C$136,'Error plots'!C32)</f>
        <v>300</v>
      </c>
      <c r="F32">
        <f>TRUNC('LUT Implementation'!$C$4*(INDEX('LUT Implementation'!$F$9:$F$136,C32)-B32)/D32,0)</f>
        <v>-312</v>
      </c>
      <c r="G32">
        <f t="shared" si="0"/>
        <v>-12</v>
      </c>
      <c r="H32" s="20">
        <f>Theory!$D$4/(SIN(RADIANS(Theory!$D$6*360*(('LUT Implementation'!$C$3*B32)/1000000000))))</f>
        <v>156.6687384961007</v>
      </c>
      <c r="I32" s="23">
        <f t="shared" si="1"/>
        <v>143.3312615038993</v>
      </c>
      <c r="J32" s="23">
        <f t="shared" si="2"/>
        <v>168.6687384961007</v>
      </c>
    </row>
    <row r="33" spans="2:10">
      <c r="B33">
        <f t="shared" si="3"/>
        <v>62500</v>
      </c>
      <c r="C33" s="19">
        <f t="array" ref="C33">MATCH(MIN(ABS('LUT Implementation'!$F$9:$F$136-B33)),ABS('LUT Implementation'!$F$9:$F$136-B33),0)</f>
        <v>1</v>
      </c>
      <c r="D33">
        <f>INDEX('LUT Implementation'!$F$9:$F$136,C33)-INDEX('LUT Implementation'!$F$9:$F$136,C33+1)</f>
        <v>3125</v>
      </c>
      <c r="E33">
        <f>INDEX('LUT Implementation'!$C$9:$C$136,'Error plots'!C33)</f>
        <v>300</v>
      </c>
      <c r="F33">
        <f>TRUNC('LUT Implementation'!$C$4*(INDEX('LUT Implementation'!$F$9:$F$136,C33)-B33)/D33,0)</f>
        <v>-311</v>
      </c>
      <c r="G33">
        <f t="shared" si="0"/>
        <v>-11</v>
      </c>
      <c r="H33" s="20">
        <f>Theory!$D$4/(SIN(RADIANS(Theory!$D$6*360*(('LUT Implementation'!$C$3*B33)/1000000000))))</f>
        <v>156.78755578516518</v>
      </c>
      <c r="I33" s="23">
        <f t="shared" si="1"/>
        <v>143.21244421483482</v>
      </c>
      <c r="J33" s="23">
        <f t="shared" si="2"/>
        <v>167.78755578516518</v>
      </c>
    </row>
    <row r="34" spans="2:10">
      <c r="B34">
        <f t="shared" si="3"/>
        <v>62450</v>
      </c>
      <c r="C34" s="19">
        <f t="array" ref="C34">MATCH(MIN(ABS('LUT Implementation'!$F$9:$F$136-B34)),ABS('LUT Implementation'!$F$9:$F$136-B34),0)</f>
        <v>1</v>
      </c>
      <c r="D34">
        <f>INDEX('LUT Implementation'!$F$9:$F$136,C34)-INDEX('LUT Implementation'!$F$9:$F$136,C34+1)</f>
        <v>3125</v>
      </c>
      <c r="E34">
        <f>INDEX('LUT Implementation'!$C$9:$C$136,'Error plots'!C34)</f>
        <v>300</v>
      </c>
      <c r="F34">
        <f>TRUNC('LUT Implementation'!$C$4*(INDEX('LUT Implementation'!$F$9:$F$136,C34)-B34)/D34,0)</f>
        <v>-311</v>
      </c>
      <c r="G34">
        <f t="shared" si="0"/>
        <v>-11</v>
      </c>
      <c r="H34" s="20">
        <f>Theory!$D$4/(SIN(RADIANS(Theory!$D$6*360*(('LUT Implementation'!$C$3*B34)/1000000000))))</f>
        <v>156.9065689304602</v>
      </c>
      <c r="I34" s="23">
        <f t="shared" si="1"/>
        <v>143.0934310695398</v>
      </c>
      <c r="J34" s="23">
        <f t="shared" si="2"/>
        <v>167.9065689304602</v>
      </c>
    </row>
    <row r="35" spans="2:10">
      <c r="B35">
        <f t="shared" si="3"/>
        <v>62400</v>
      </c>
      <c r="C35" s="19">
        <f t="array" ref="C35">MATCH(MIN(ABS('LUT Implementation'!$F$9:$F$136-B35)),ABS('LUT Implementation'!$F$9:$F$136-B35),0)</f>
        <v>1</v>
      </c>
      <c r="D35">
        <f>INDEX('LUT Implementation'!$F$9:$F$136,C35)-INDEX('LUT Implementation'!$F$9:$F$136,C35+1)</f>
        <v>3125</v>
      </c>
      <c r="E35">
        <f>INDEX('LUT Implementation'!$C$9:$C$136,'Error plots'!C35)</f>
        <v>300</v>
      </c>
      <c r="F35">
        <f>TRUNC('LUT Implementation'!$C$4*(INDEX('LUT Implementation'!$F$9:$F$136,C35)-B35)/D35,0)</f>
        <v>-310</v>
      </c>
      <c r="G35">
        <f t="shared" si="0"/>
        <v>-10</v>
      </c>
      <c r="H35" s="20">
        <f>Theory!$D$4/(SIN(RADIANS(Theory!$D$6*360*(('LUT Implementation'!$C$3*B35)/1000000000))))</f>
        <v>157.02577840185089</v>
      </c>
      <c r="I35" s="23">
        <f t="shared" si="1"/>
        <v>142.97422159814911</v>
      </c>
      <c r="J35" s="23">
        <f t="shared" si="2"/>
        <v>167.02577840185089</v>
      </c>
    </row>
    <row r="36" spans="2:10">
      <c r="B36">
        <f t="shared" si="3"/>
        <v>62350</v>
      </c>
      <c r="C36" s="19">
        <f t="array" ref="C36">MATCH(MIN(ABS('LUT Implementation'!$F$9:$F$136-B36)),ABS('LUT Implementation'!$F$9:$F$136-B36),0)</f>
        <v>1</v>
      </c>
      <c r="D36">
        <f>INDEX('LUT Implementation'!$F$9:$F$136,C36)-INDEX('LUT Implementation'!$F$9:$F$136,C36+1)</f>
        <v>3125</v>
      </c>
      <c r="E36">
        <f>INDEX('LUT Implementation'!$C$9:$C$136,'Error plots'!C36)</f>
        <v>300</v>
      </c>
      <c r="F36">
        <f>TRUNC('LUT Implementation'!$C$4*(INDEX('LUT Implementation'!$F$9:$F$136,C36)-B36)/D36,0)</f>
        <v>-310</v>
      </c>
      <c r="G36">
        <f t="shared" si="0"/>
        <v>-10</v>
      </c>
      <c r="H36" s="20">
        <f>Theory!$D$4/(SIN(RADIANS(Theory!$D$6*360*(('LUT Implementation'!$C$3*B36)/1000000000))))</f>
        <v>157.14518467071051</v>
      </c>
      <c r="I36" s="23">
        <f t="shared" si="1"/>
        <v>142.85481532928949</v>
      </c>
      <c r="J36" s="23">
        <f t="shared" si="2"/>
        <v>167.14518467071051</v>
      </c>
    </row>
    <row r="37" spans="2:10">
      <c r="B37">
        <f t="shared" si="3"/>
        <v>62300</v>
      </c>
      <c r="C37" s="19">
        <f t="array" ref="C37">MATCH(MIN(ABS('LUT Implementation'!$F$9:$F$136-B37)),ABS('LUT Implementation'!$F$9:$F$136-B37),0)</f>
        <v>1</v>
      </c>
      <c r="D37">
        <f>INDEX('LUT Implementation'!$F$9:$F$136,C37)-INDEX('LUT Implementation'!$F$9:$F$136,C37+1)</f>
        <v>3125</v>
      </c>
      <c r="E37">
        <f>INDEX('LUT Implementation'!$C$9:$C$136,'Error plots'!C37)</f>
        <v>300</v>
      </c>
      <c r="F37">
        <f>TRUNC('LUT Implementation'!$C$4*(INDEX('LUT Implementation'!$F$9:$F$136,C37)-B37)/D37,0)</f>
        <v>-309</v>
      </c>
      <c r="G37">
        <f t="shared" si="0"/>
        <v>-9</v>
      </c>
      <c r="H37" s="20">
        <f>Theory!$D$4/(SIN(RADIANS(Theory!$D$6*360*(('LUT Implementation'!$C$3*B37)/1000000000))))</f>
        <v>157.26478820992648</v>
      </c>
      <c r="I37" s="23">
        <f t="shared" si="1"/>
        <v>142.73521179007352</v>
      </c>
      <c r="J37" s="23">
        <f t="shared" si="2"/>
        <v>166.26478820992648</v>
      </c>
    </row>
    <row r="38" spans="2:10">
      <c r="B38">
        <f t="shared" si="3"/>
        <v>62250</v>
      </c>
      <c r="C38" s="19">
        <f t="array" ref="C38">MATCH(MIN(ABS('LUT Implementation'!$F$9:$F$136-B38)),ABS('LUT Implementation'!$F$9:$F$136-B38),0)</f>
        <v>1</v>
      </c>
      <c r="D38">
        <f>INDEX('LUT Implementation'!$F$9:$F$136,C38)-INDEX('LUT Implementation'!$F$9:$F$136,C38+1)</f>
        <v>3125</v>
      </c>
      <c r="E38">
        <f>INDEX('LUT Implementation'!$C$9:$C$136,'Error plots'!C38)</f>
        <v>300</v>
      </c>
      <c r="F38">
        <f>TRUNC('LUT Implementation'!$C$4*(INDEX('LUT Implementation'!$F$9:$F$136,C38)-B38)/D38,0)</f>
        <v>-309</v>
      </c>
      <c r="G38">
        <f t="shared" si="0"/>
        <v>-9</v>
      </c>
      <c r="H38" s="20">
        <f>Theory!$D$4/(SIN(RADIANS(Theory!$D$6*360*(('LUT Implementation'!$C$3*B38)/1000000000))))</f>
        <v>157.38458949390633</v>
      </c>
      <c r="I38" s="23">
        <f t="shared" si="1"/>
        <v>142.61541050609367</v>
      </c>
      <c r="J38" s="23">
        <f t="shared" si="2"/>
        <v>166.38458949390633</v>
      </c>
    </row>
    <row r="39" spans="2:10">
      <c r="B39">
        <f t="shared" si="3"/>
        <v>62200</v>
      </c>
      <c r="C39" s="19">
        <f t="array" ref="C39">MATCH(MIN(ABS('LUT Implementation'!$F$9:$F$136-B39)),ABS('LUT Implementation'!$F$9:$F$136-B39),0)</f>
        <v>1</v>
      </c>
      <c r="D39">
        <f>INDEX('LUT Implementation'!$F$9:$F$136,C39)-INDEX('LUT Implementation'!$F$9:$F$136,C39+1)</f>
        <v>3125</v>
      </c>
      <c r="E39">
        <f>INDEX('LUT Implementation'!$C$9:$C$136,'Error plots'!C39)</f>
        <v>300</v>
      </c>
      <c r="F39">
        <f>TRUNC('LUT Implementation'!$C$4*(INDEX('LUT Implementation'!$F$9:$F$136,C39)-B39)/D39,0)</f>
        <v>-308</v>
      </c>
      <c r="G39">
        <f t="shared" si="0"/>
        <v>-8</v>
      </c>
      <c r="H39" s="20">
        <f>Theory!$D$4/(SIN(RADIANS(Theory!$D$6*360*(('LUT Implementation'!$C$3*B39)/1000000000))))</f>
        <v>157.50458899858393</v>
      </c>
      <c r="I39" s="23">
        <f t="shared" si="1"/>
        <v>142.49541100141607</v>
      </c>
      <c r="J39" s="23">
        <f t="shared" si="2"/>
        <v>165.50458899858393</v>
      </c>
    </row>
    <row r="40" spans="2:10">
      <c r="B40">
        <f t="shared" si="3"/>
        <v>62150</v>
      </c>
      <c r="C40" s="19">
        <f t="array" ref="C40">MATCH(MIN(ABS('LUT Implementation'!$F$9:$F$136-B40)),ABS('LUT Implementation'!$F$9:$F$136-B40),0)</f>
        <v>1</v>
      </c>
      <c r="D40">
        <f>INDEX('LUT Implementation'!$F$9:$F$136,C40)-INDEX('LUT Implementation'!$F$9:$F$136,C40+1)</f>
        <v>3125</v>
      </c>
      <c r="E40">
        <f>INDEX('LUT Implementation'!$C$9:$C$136,'Error plots'!C40)</f>
        <v>300</v>
      </c>
      <c r="F40">
        <f>TRUNC('LUT Implementation'!$C$4*(INDEX('LUT Implementation'!$F$9:$F$136,C40)-B40)/D40,0)</f>
        <v>-308</v>
      </c>
      <c r="G40">
        <f t="shared" si="0"/>
        <v>-8</v>
      </c>
      <c r="H40" s="20">
        <f>Theory!$D$4/(SIN(RADIANS(Theory!$D$6*360*(('LUT Implementation'!$C$3*B40)/1000000000))))</f>
        <v>157.62478720142556</v>
      </c>
      <c r="I40" s="23">
        <f t="shared" si="1"/>
        <v>142.37521279857444</v>
      </c>
      <c r="J40" s="23">
        <f t="shared" si="2"/>
        <v>165.62478720142556</v>
      </c>
    </row>
    <row r="41" spans="2:10">
      <c r="B41">
        <f t="shared" si="3"/>
        <v>62100</v>
      </c>
      <c r="C41" s="19">
        <f t="array" ref="C41">MATCH(MIN(ABS('LUT Implementation'!$F$9:$F$136-B41)),ABS('LUT Implementation'!$F$9:$F$136-B41),0)</f>
        <v>1</v>
      </c>
      <c r="D41">
        <f>INDEX('LUT Implementation'!$F$9:$F$136,C41)-INDEX('LUT Implementation'!$F$9:$F$136,C41+1)</f>
        <v>3125</v>
      </c>
      <c r="E41">
        <f>INDEX('LUT Implementation'!$C$9:$C$136,'Error plots'!C41)</f>
        <v>300</v>
      </c>
      <c r="F41">
        <f>TRUNC('LUT Implementation'!$C$4*(INDEX('LUT Implementation'!$F$9:$F$136,C41)-B41)/D41,0)</f>
        <v>-307</v>
      </c>
      <c r="G41">
        <f t="shared" si="0"/>
        <v>-7</v>
      </c>
      <c r="H41" s="20">
        <f>Theory!$D$4/(SIN(RADIANS(Theory!$D$6*360*(('LUT Implementation'!$C$3*B41)/1000000000))))</f>
        <v>157.74518458143621</v>
      </c>
      <c r="I41" s="23">
        <f t="shared" si="1"/>
        <v>142.25481541856379</v>
      </c>
      <c r="J41" s="23">
        <f t="shared" si="2"/>
        <v>164.74518458143621</v>
      </c>
    </row>
    <row r="42" spans="2:10">
      <c r="B42">
        <f t="shared" si="3"/>
        <v>62050</v>
      </c>
      <c r="C42" s="19">
        <f t="array" ref="C42">MATCH(MIN(ABS('LUT Implementation'!$F$9:$F$136-B42)),ABS('LUT Implementation'!$F$9:$F$136-B42),0)</f>
        <v>1</v>
      </c>
      <c r="D42">
        <f>INDEX('LUT Implementation'!$F$9:$F$136,C42)-INDEX('LUT Implementation'!$F$9:$F$136,C42+1)</f>
        <v>3125</v>
      </c>
      <c r="E42">
        <f>INDEX('LUT Implementation'!$C$9:$C$136,'Error plots'!C42)</f>
        <v>300</v>
      </c>
      <c r="F42">
        <f>TRUNC('LUT Implementation'!$C$4*(INDEX('LUT Implementation'!$F$9:$F$136,C42)-B42)/D42,0)</f>
        <v>-307</v>
      </c>
      <c r="G42">
        <f t="shared" si="0"/>
        <v>-7</v>
      </c>
      <c r="H42" s="20">
        <f>Theory!$D$4/(SIN(RADIANS(Theory!$D$6*360*(('LUT Implementation'!$C$3*B42)/1000000000))))</f>
        <v>157.86578161916563</v>
      </c>
      <c r="I42" s="23">
        <f t="shared" si="1"/>
        <v>142.13421838083437</v>
      </c>
      <c r="J42" s="23">
        <f t="shared" si="2"/>
        <v>164.86578161916563</v>
      </c>
    </row>
    <row r="43" spans="2:10">
      <c r="B43">
        <f t="shared" si="3"/>
        <v>62000</v>
      </c>
      <c r="C43" s="19">
        <f t="array" ref="C43">MATCH(MIN(ABS('LUT Implementation'!$F$9:$F$136-B43)),ABS('LUT Implementation'!$F$9:$F$136-B43),0)</f>
        <v>1</v>
      </c>
      <c r="D43">
        <f>INDEX('LUT Implementation'!$F$9:$F$136,C43)-INDEX('LUT Implementation'!$F$9:$F$136,C43+1)</f>
        <v>3125</v>
      </c>
      <c r="E43">
        <f>INDEX('LUT Implementation'!$C$9:$C$136,'Error plots'!C43)</f>
        <v>300</v>
      </c>
      <c r="F43">
        <f>TRUNC('LUT Implementation'!$C$4*(INDEX('LUT Implementation'!$F$9:$F$136,C43)-B43)/D43,0)</f>
        <v>-306</v>
      </c>
      <c r="G43">
        <f t="shared" si="0"/>
        <v>-6</v>
      </c>
      <c r="H43" s="20">
        <f>Theory!$D$4/(SIN(RADIANS(Theory!$D$6*360*(('LUT Implementation'!$C$3*B43)/1000000000))))</f>
        <v>157.98657879671453</v>
      </c>
      <c r="I43" s="23">
        <f t="shared" si="1"/>
        <v>142.01342120328547</v>
      </c>
      <c r="J43" s="23">
        <f t="shared" si="2"/>
        <v>163.98657879671453</v>
      </c>
    </row>
    <row r="44" spans="2:10">
      <c r="B44">
        <f t="shared" si="3"/>
        <v>61950</v>
      </c>
      <c r="C44" s="19">
        <f t="array" ref="C44">MATCH(MIN(ABS('LUT Implementation'!$F$9:$F$136-B44)),ABS('LUT Implementation'!$F$9:$F$136-B44),0)</f>
        <v>1</v>
      </c>
      <c r="D44">
        <f>INDEX('LUT Implementation'!$F$9:$F$136,C44)-INDEX('LUT Implementation'!$F$9:$F$136,C44+1)</f>
        <v>3125</v>
      </c>
      <c r="E44">
        <f>INDEX('LUT Implementation'!$C$9:$C$136,'Error plots'!C44)</f>
        <v>300</v>
      </c>
      <c r="F44">
        <f>TRUNC('LUT Implementation'!$C$4*(INDEX('LUT Implementation'!$F$9:$F$136,C44)-B44)/D44,0)</f>
        <v>-306</v>
      </c>
      <c r="G44">
        <f t="shared" si="0"/>
        <v>-6</v>
      </c>
      <c r="H44" s="20">
        <f>Theory!$D$4/(SIN(RADIANS(Theory!$D$6*360*(('LUT Implementation'!$C$3*B44)/1000000000))))</f>
        <v>158.10757659774103</v>
      </c>
      <c r="I44" s="23">
        <f t="shared" si="1"/>
        <v>141.89242340225897</v>
      </c>
      <c r="J44" s="23">
        <f t="shared" si="2"/>
        <v>164.10757659774103</v>
      </c>
    </row>
    <row r="45" spans="2:10">
      <c r="B45">
        <f t="shared" si="3"/>
        <v>61900</v>
      </c>
      <c r="C45" s="19">
        <f t="array" ref="C45">MATCH(MIN(ABS('LUT Implementation'!$F$9:$F$136-B45)),ABS('LUT Implementation'!$F$9:$F$136-B45),0)</f>
        <v>1</v>
      </c>
      <c r="D45">
        <f>INDEX('LUT Implementation'!$F$9:$F$136,C45)-INDEX('LUT Implementation'!$F$9:$F$136,C45+1)</f>
        <v>3125</v>
      </c>
      <c r="E45">
        <f>INDEX('LUT Implementation'!$C$9:$C$136,'Error plots'!C45)</f>
        <v>300</v>
      </c>
      <c r="F45">
        <f>TRUNC('LUT Implementation'!$C$4*(INDEX('LUT Implementation'!$F$9:$F$136,C45)-B45)/D45,0)</f>
        <v>-305</v>
      </c>
      <c r="G45">
        <f t="shared" si="0"/>
        <v>-5</v>
      </c>
      <c r="H45" s="20">
        <f>Theory!$D$4/(SIN(RADIANS(Theory!$D$6*360*(('LUT Implementation'!$C$3*B45)/1000000000))))</f>
        <v>158.22877550746682</v>
      </c>
      <c r="I45" s="23">
        <f t="shared" si="1"/>
        <v>141.77122449253318</v>
      </c>
      <c r="J45" s="23">
        <f t="shared" si="2"/>
        <v>163.22877550746682</v>
      </c>
    </row>
    <row r="46" spans="2:10">
      <c r="B46">
        <f t="shared" si="3"/>
        <v>61850</v>
      </c>
      <c r="C46" s="19">
        <f t="array" ref="C46">MATCH(MIN(ABS('LUT Implementation'!$F$9:$F$136-B46)),ABS('LUT Implementation'!$F$9:$F$136-B46),0)</f>
        <v>1</v>
      </c>
      <c r="D46">
        <f>INDEX('LUT Implementation'!$F$9:$F$136,C46)-INDEX('LUT Implementation'!$F$9:$F$136,C46+1)</f>
        <v>3125</v>
      </c>
      <c r="E46">
        <f>INDEX('LUT Implementation'!$C$9:$C$136,'Error plots'!C46)</f>
        <v>300</v>
      </c>
      <c r="F46">
        <f>TRUNC('LUT Implementation'!$C$4*(INDEX('LUT Implementation'!$F$9:$F$136,C46)-B46)/D46,0)</f>
        <v>-305</v>
      </c>
      <c r="G46">
        <f t="shared" si="0"/>
        <v>-5</v>
      </c>
      <c r="H46" s="20">
        <f>Theory!$D$4/(SIN(RADIANS(Theory!$D$6*360*(('LUT Implementation'!$C$3*B46)/1000000000))))</f>
        <v>158.35017601268348</v>
      </c>
      <c r="I46" s="23">
        <f t="shared" si="1"/>
        <v>141.64982398731652</v>
      </c>
      <c r="J46" s="23">
        <f t="shared" si="2"/>
        <v>163.35017601268348</v>
      </c>
    </row>
    <row r="47" spans="2:10">
      <c r="B47">
        <f t="shared" si="3"/>
        <v>61800</v>
      </c>
      <c r="C47" s="19">
        <f t="array" ref="C47">MATCH(MIN(ABS('LUT Implementation'!$F$9:$F$136-B47)),ABS('LUT Implementation'!$F$9:$F$136-B47),0)</f>
        <v>1</v>
      </c>
      <c r="D47">
        <f>INDEX('LUT Implementation'!$F$9:$F$136,C47)-INDEX('LUT Implementation'!$F$9:$F$136,C47+1)</f>
        <v>3125</v>
      </c>
      <c r="E47">
        <f>INDEX('LUT Implementation'!$C$9:$C$136,'Error plots'!C47)</f>
        <v>300</v>
      </c>
      <c r="F47">
        <f>TRUNC('LUT Implementation'!$C$4*(INDEX('LUT Implementation'!$F$9:$F$136,C47)-B47)/D47,0)</f>
        <v>-304</v>
      </c>
      <c r="G47">
        <f t="shared" si="0"/>
        <v>-4</v>
      </c>
      <c r="H47" s="20">
        <f>Theory!$D$4/(SIN(RADIANS(Theory!$D$6*360*(('LUT Implementation'!$C$3*B47)/1000000000))))</f>
        <v>158.47177860175887</v>
      </c>
      <c r="I47" s="23">
        <f t="shared" si="1"/>
        <v>141.52822139824113</v>
      </c>
      <c r="J47" s="23">
        <f t="shared" si="2"/>
        <v>162.47177860175887</v>
      </c>
    </row>
    <row r="48" spans="2:10">
      <c r="B48">
        <f t="shared" si="3"/>
        <v>61750</v>
      </c>
      <c r="C48" s="19">
        <f t="array" ref="C48">MATCH(MIN(ABS('LUT Implementation'!$F$9:$F$136-B48)),ABS('LUT Implementation'!$F$9:$F$136-B48),0)</f>
        <v>1</v>
      </c>
      <c r="D48">
        <f>INDEX('LUT Implementation'!$F$9:$F$136,C48)-INDEX('LUT Implementation'!$F$9:$F$136,C48+1)</f>
        <v>3125</v>
      </c>
      <c r="E48">
        <f>INDEX('LUT Implementation'!$C$9:$C$136,'Error plots'!C48)</f>
        <v>300</v>
      </c>
      <c r="F48">
        <f>TRUNC('LUT Implementation'!$C$4*(INDEX('LUT Implementation'!$F$9:$F$136,C48)-B48)/D48,0)</f>
        <v>-304</v>
      </c>
      <c r="G48">
        <f t="shared" si="0"/>
        <v>-4</v>
      </c>
      <c r="H48" s="20">
        <f>Theory!$D$4/(SIN(RADIANS(Theory!$D$6*360*(('LUT Implementation'!$C$3*B48)/1000000000))))</f>
        <v>158.59358376464345</v>
      </c>
      <c r="I48" s="23">
        <f t="shared" si="1"/>
        <v>141.40641623535655</v>
      </c>
      <c r="J48" s="23">
        <f t="shared" si="2"/>
        <v>162.59358376464345</v>
      </c>
    </row>
    <row r="49" spans="2:10">
      <c r="B49">
        <f t="shared" si="3"/>
        <v>61700</v>
      </c>
      <c r="C49" s="19">
        <f t="array" ref="C49">MATCH(MIN(ABS('LUT Implementation'!$F$9:$F$136-B49)),ABS('LUT Implementation'!$F$9:$F$136-B49),0)</f>
        <v>1</v>
      </c>
      <c r="D49">
        <f>INDEX('LUT Implementation'!$F$9:$F$136,C49)-INDEX('LUT Implementation'!$F$9:$F$136,C49+1)</f>
        <v>3125</v>
      </c>
      <c r="E49">
        <f>INDEX('LUT Implementation'!$C$9:$C$136,'Error plots'!C49)</f>
        <v>300</v>
      </c>
      <c r="F49">
        <f>TRUNC('LUT Implementation'!$C$4*(INDEX('LUT Implementation'!$F$9:$F$136,C49)-B49)/D49,0)</f>
        <v>-303</v>
      </c>
      <c r="G49">
        <f t="shared" si="0"/>
        <v>-3</v>
      </c>
      <c r="H49" s="20">
        <f>Theory!$D$4/(SIN(RADIANS(Theory!$D$6*360*(('LUT Implementation'!$C$3*B49)/1000000000))))</f>
        <v>158.7155919928768</v>
      </c>
      <c r="I49" s="23">
        <f t="shared" si="1"/>
        <v>141.2844080071232</v>
      </c>
      <c r="J49" s="23">
        <f t="shared" si="2"/>
        <v>161.7155919928768</v>
      </c>
    </row>
    <row r="50" spans="2:10">
      <c r="B50">
        <f t="shared" si="3"/>
        <v>61650</v>
      </c>
      <c r="C50" s="19">
        <f t="array" ref="C50">MATCH(MIN(ABS('LUT Implementation'!$F$9:$F$136-B50)),ABS('LUT Implementation'!$F$9:$F$136-B50),0)</f>
        <v>1</v>
      </c>
      <c r="D50">
        <f>INDEX('LUT Implementation'!$F$9:$F$136,C50)-INDEX('LUT Implementation'!$F$9:$F$136,C50+1)</f>
        <v>3125</v>
      </c>
      <c r="E50">
        <f>INDEX('LUT Implementation'!$C$9:$C$136,'Error plots'!C50)</f>
        <v>300</v>
      </c>
      <c r="F50">
        <f>TRUNC('LUT Implementation'!$C$4*(INDEX('LUT Implementation'!$F$9:$F$136,C50)-B50)/D50,0)</f>
        <v>-303</v>
      </c>
      <c r="G50">
        <f t="shared" si="0"/>
        <v>-3</v>
      </c>
      <c r="H50" s="20">
        <f>Theory!$D$4/(SIN(RADIANS(Theory!$D$6*360*(('LUT Implementation'!$C$3*B50)/1000000000))))</f>
        <v>158.83780377959386</v>
      </c>
      <c r="I50" s="23">
        <f t="shared" si="1"/>
        <v>141.16219622040614</v>
      </c>
      <c r="J50" s="23">
        <f t="shared" si="2"/>
        <v>161.83780377959386</v>
      </c>
    </row>
    <row r="51" spans="2:10">
      <c r="B51">
        <f t="shared" si="3"/>
        <v>61600</v>
      </c>
      <c r="C51" s="19">
        <f t="array" ref="C51">MATCH(MIN(ABS('LUT Implementation'!$F$9:$F$136-B51)),ABS('LUT Implementation'!$F$9:$F$136-B51),0)</f>
        <v>1</v>
      </c>
      <c r="D51">
        <f>INDEX('LUT Implementation'!$F$9:$F$136,C51)-INDEX('LUT Implementation'!$F$9:$F$136,C51+1)</f>
        <v>3125</v>
      </c>
      <c r="E51">
        <f>INDEX('LUT Implementation'!$C$9:$C$136,'Error plots'!C51)</f>
        <v>300</v>
      </c>
      <c r="F51">
        <f>TRUNC('LUT Implementation'!$C$4*(INDEX('LUT Implementation'!$F$9:$F$136,C51)-B51)/D51,0)</f>
        <v>-302</v>
      </c>
      <c r="G51">
        <f t="shared" si="0"/>
        <v>-2</v>
      </c>
      <c r="H51" s="20">
        <f>Theory!$D$4/(SIN(RADIANS(Theory!$D$6*360*(('LUT Implementation'!$C$3*B51)/1000000000))))</f>
        <v>158.96021961953181</v>
      </c>
      <c r="I51" s="23">
        <f t="shared" si="1"/>
        <v>141.03978038046819</v>
      </c>
      <c r="J51" s="23">
        <f t="shared" si="2"/>
        <v>160.96021961953181</v>
      </c>
    </row>
    <row r="52" spans="2:10">
      <c r="B52">
        <f t="shared" si="3"/>
        <v>61550</v>
      </c>
      <c r="C52" s="19">
        <f t="array" ref="C52">MATCH(MIN(ABS('LUT Implementation'!$F$9:$F$136-B52)),ABS('LUT Implementation'!$F$9:$F$136-B52),0)</f>
        <v>1</v>
      </c>
      <c r="D52">
        <f>INDEX('LUT Implementation'!$F$9:$F$136,C52)-INDEX('LUT Implementation'!$F$9:$F$136,C52+1)</f>
        <v>3125</v>
      </c>
      <c r="E52">
        <f>INDEX('LUT Implementation'!$C$9:$C$136,'Error plots'!C52)</f>
        <v>300</v>
      </c>
      <c r="F52">
        <f>TRUNC('LUT Implementation'!$C$4*(INDEX('LUT Implementation'!$F$9:$F$136,C52)-B52)/D52,0)</f>
        <v>-302</v>
      </c>
      <c r="G52">
        <f t="shared" si="0"/>
        <v>-2</v>
      </c>
      <c r="H52" s="20">
        <f>Theory!$D$4/(SIN(RADIANS(Theory!$D$6*360*(('LUT Implementation'!$C$3*B52)/1000000000))))</f>
        <v>159.082840009036</v>
      </c>
      <c r="I52" s="23">
        <f t="shared" si="1"/>
        <v>140.917159990964</v>
      </c>
      <c r="J52" s="23">
        <f t="shared" si="2"/>
        <v>161.082840009036</v>
      </c>
    </row>
    <row r="53" spans="2:10">
      <c r="B53">
        <f t="shared" si="3"/>
        <v>61500</v>
      </c>
      <c r="C53" s="19">
        <f t="array" ref="C53">MATCH(MIN(ABS('LUT Implementation'!$F$9:$F$136-B53)),ABS('LUT Implementation'!$F$9:$F$136-B53),0)</f>
        <v>1</v>
      </c>
      <c r="D53">
        <f>INDEX('LUT Implementation'!$F$9:$F$136,C53)-INDEX('LUT Implementation'!$F$9:$F$136,C53+1)</f>
        <v>3125</v>
      </c>
      <c r="E53">
        <f>INDEX('LUT Implementation'!$C$9:$C$136,'Error plots'!C53)</f>
        <v>300</v>
      </c>
      <c r="F53">
        <f>TRUNC('LUT Implementation'!$C$4*(INDEX('LUT Implementation'!$F$9:$F$136,C53)-B53)/D53,0)</f>
        <v>-301</v>
      </c>
      <c r="G53">
        <f t="shared" si="0"/>
        <v>-1</v>
      </c>
      <c r="H53" s="20">
        <f>Theory!$D$4/(SIN(RADIANS(Theory!$D$6*360*(('LUT Implementation'!$C$3*B53)/1000000000))))</f>
        <v>159.205665446067</v>
      </c>
      <c r="I53" s="23">
        <f t="shared" si="1"/>
        <v>140.794334553933</v>
      </c>
      <c r="J53" s="23">
        <f t="shared" si="2"/>
        <v>160.205665446067</v>
      </c>
    </row>
    <row r="54" spans="2:10">
      <c r="B54">
        <f t="shared" si="3"/>
        <v>61450</v>
      </c>
      <c r="C54" s="19">
        <f t="array" ref="C54">MATCH(MIN(ABS('LUT Implementation'!$F$9:$F$136-B54)),ABS('LUT Implementation'!$F$9:$F$136-B54),0)</f>
        <v>1</v>
      </c>
      <c r="D54">
        <f>INDEX('LUT Implementation'!$F$9:$F$136,C54)-INDEX('LUT Implementation'!$F$9:$F$136,C54+1)</f>
        <v>3125</v>
      </c>
      <c r="E54">
        <f>INDEX('LUT Implementation'!$C$9:$C$136,'Error plots'!C54)</f>
        <v>300</v>
      </c>
      <c r="F54">
        <f>TRUNC('LUT Implementation'!$C$4*(INDEX('LUT Implementation'!$F$9:$F$136,C54)-B54)/D54,0)</f>
        <v>-301</v>
      </c>
      <c r="G54">
        <f t="shared" si="0"/>
        <v>-1</v>
      </c>
      <c r="H54" s="20">
        <f>Theory!$D$4/(SIN(RADIANS(Theory!$D$6*360*(('LUT Implementation'!$C$3*B54)/1000000000))))</f>
        <v>159.32869643020689</v>
      </c>
      <c r="I54" s="23">
        <f t="shared" si="1"/>
        <v>140.67130356979311</v>
      </c>
      <c r="J54" s="23">
        <f t="shared" si="2"/>
        <v>160.32869643020689</v>
      </c>
    </row>
    <row r="55" spans="2:10">
      <c r="B55">
        <f t="shared" si="3"/>
        <v>61400</v>
      </c>
      <c r="C55" s="19">
        <f t="array" ref="C55">MATCH(MIN(ABS('LUT Implementation'!$F$9:$F$136-B55)),ABS('LUT Implementation'!$F$9:$F$136-B55),0)</f>
        <v>1</v>
      </c>
      <c r="D55">
        <f>INDEX('LUT Implementation'!$F$9:$F$136,C55)-INDEX('LUT Implementation'!$F$9:$F$136,C55+1)</f>
        <v>3125</v>
      </c>
      <c r="E55">
        <f>INDEX('LUT Implementation'!$C$9:$C$136,'Error plots'!C55)</f>
        <v>300</v>
      </c>
      <c r="F55">
        <f>TRUNC('LUT Implementation'!$C$4*(INDEX('LUT Implementation'!$F$9:$F$136,C55)-B55)/D55,0)</f>
        <v>-300</v>
      </c>
      <c r="G55">
        <f t="shared" si="0"/>
        <v>0</v>
      </c>
      <c r="H55" s="20">
        <f>Theory!$D$4/(SIN(RADIANS(Theory!$D$6*360*(('LUT Implementation'!$C$3*B55)/1000000000))))</f>
        <v>159.45193346266598</v>
      </c>
      <c r="I55" s="23">
        <f t="shared" si="1"/>
        <v>140.54806653733402</v>
      </c>
      <c r="J55" s="23">
        <f t="shared" si="2"/>
        <v>159.45193346266598</v>
      </c>
    </row>
    <row r="56" spans="2:10">
      <c r="B56">
        <f t="shared" si="3"/>
        <v>61350</v>
      </c>
      <c r="C56" s="19">
        <f t="array" ref="C56">MATCH(MIN(ABS('LUT Implementation'!$F$9:$F$136-B56)),ABS('LUT Implementation'!$F$9:$F$136-B56),0)</f>
        <v>1</v>
      </c>
      <c r="D56">
        <f>INDEX('LUT Implementation'!$F$9:$F$136,C56)-INDEX('LUT Implementation'!$F$9:$F$136,C56+1)</f>
        <v>3125</v>
      </c>
      <c r="E56">
        <f>INDEX('LUT Implementation'!$C$9:$C$136,'Error plots'!C56)</f>
        <v>300</v>
      </c>
      <c r="F56">
        <f>TRUNC('LUT Implementation'!$C$4*(INDEX('LUT Implementation'!$F$9:$F$136,C56)-B56)/D56,0)</f>
        <v>-300</v>
      </c>
      <c r="G56">
        <f t="shared" si="0"/>
        <v>0</v>
      </c>
      <c r="H56" s="20">
        <f>Theory!$D$4/(SIN(RADIANS(Theory!$D$6*360*(('LUT Implementation'!$C$3*B56)/1000000000))))</f>
        <v>159.57537704628933</v>
      </c>
      <c r="I56" s="23">
        <f t="shared" si="1"/>
        <v>140.42462295371067</v>
      </c>
      <c r="J56" s="23">
        <f t="shared" si="2"/>
        <v>159.57537704628933</v>
      </c>
    </row>
    <row r="57" spans="2:10">
      <c r="B57">
        <f t="shared" si="3"/>
        <v>61300</v>
      </c>
      <c r="C57" s="19">
        <f t="array" ref="C57">MATCH(MIN(ABS('LUT Implementation'!$F$9:$F$136-B57)),ABS('LUT Implementation'!$F$9:$F$136-B57),0)</f>
        <v>1</v>
      </c>
      <c r="D57">
        <f>INDEX('LUT Implementation'!$F$9:$F$136,C57)-INDEX('LUT Implementation'!$F$9:$F$136,C57+1)</f>
        <v>3125</v>
      </c>
      <c r="E57">
        <f>INDEX('LUT Implementation'!$C$9:$C$136,'Error plots'!C57)</f>
        <v>300</v>
      </c>
      <c r="F57">
        <f>TRUNC('LUT Implementation'!$C$4*(INDEX('LUT Implementation'!$F$9:$F$136,C57)-B57)/D57,0)</f>
        <v>-299</v>
      </c>
      <c r="G57">
        <f t="shared" si="0"/>
        <v>1</v>
      </c>
      <c r="H57" s="20">
        <f>Theory!$D$4/(SIN(RADIANS(Theory!$D$6*360*(('LUT Implementation'!$C$3*B57)/1000000000))))</f>
        <v>159.69902768556355</v>
      </c>
      <c r="I57" s="23">
        <f t="shared" si="1"/>
        <v>140.30097231443645</v>
      </c>
      <c r="J57" s="23">
        <f t="shared" si="2"/>
        <v>158.69902768556355</v>
      </c>
    </row>
    <row r="58" spans="2:10">
      <c r="B58">
        <f t="shared" si="3"/>
        <v>61250</v>
      </c>
      <c r="C58" s="19">
        <f t="array" ref="C58">MATCH(MIN(ABS('LUT Implementation'!$F$9:$F$136-B58)),ABS('LUT Implementation'!$F$9:$F$136-B58),0)</f>
        <v>1</v>
      </c>
      <c r="D58">
        <f>INDEX('LUT Implementation'!$F$9:$F$136,C58)-INDEX('LUT Implementation'!$F$9:$F$136,C58+1)</f>
        <v>3125</v>
      </c>
      <c r="E58">
        <f>INDEX('LUT Implementation'!$C$9:$C$136,'Error plots'!C58)</f>
        <v>300</v>
      </c>
      <c r="F58">
        <f>TRUNC('LUT Implementation'!$C$4*(INDEX('LUT Implementation'!$F$9:$F$136,C58)-B58)/D58,0)</f>
        <v>-299</v>
      </c>
      <c r="G58">
        <f t="shared" si="0"/>
        <v>1</v>
      </c>
      <c r="H58" s="20">
        <f>Theory!$D$4/(SIN(RADIANS(Theory!$D$6*360*(('LUT Implementation'!$C$3*B58)/1000000000))))</f>
        <v>159.82288588662351</v>
      </c>
      <c r="I58" s="23">
        <f t="shared" si="1"/>
        <v>140.17711411337649</v>
      </c>
      <c r="J58" s="23">
        <f t="shared" si="2"/>
        <v>158.82288588662351</v>
      </c>
    </row>
    <row r="59" spans="2:10">
      <c r="B59">
        <f t="shared" si="3"/>
        <v>61200</v>
      </c>
      <c r="C59" s="19">
        <f t="array" ref="C59">MATCH(MIN(ABS('LUT Implementation'!$F$9:$F$136-B59)),ABS('LUT Implementation'!$F$9:$F$136-B59),0)</f>
        <v>1</v>
      </c>
      <c r="D59">
        <f>INDEX('LUT Implementation'!$F$9:$F$136,C59)-INDEX('LUT Implementation'!$F$9:$F$136,C59+1)</f>
        <v>3125</v>
      </c>
      <c r="E59">
        <f>INDEX('LUT Implementation'!$C$9:$C$136,'Error plots'!C59)</f>
        <v>300</v>
      </c>
      <c r="F59">
        <f>TRUNC('LUT Implementation'!$C$4*(INDEX('LUT Implementation'!$F$9:$F$136,C59)-B59)/D59,0)</f>
        <v>-298</v>
      </c>
      <c r="G59">
        <f t="shared" si="0"/>
        <v>2</v>
      </c>
      <c r="H59" s="20">
        <f>Theory!$D$4/(SIN(RADIANS(Theory!$D$6*360*(('LUT Implementation'!$C$3*B59)/1000000000))))</f>
        <v>159.94695215725886</v>
      </c>
      <c r="I59" s="23">
        <f t="shared" si="1"/>
        <v>140.05304784274114</v>
      </c>
      <c r="J59" s="23">
        <f t="shared" si="2"/>
        <v>157.94695215725886</v>
      </c>
    </row>
    <row r="60" spans="2:10">
      <c r="B60">
        <f t="shared" si="3"/>
        <v>61150</v>
      </c>
      <c r="C60" s="19">
        <f t="array" ref="C60">MATCH(MIN(ABS('LUT Implementation'!$F$9:$F$136-B60)),ABS('LUT Implementation'!$F$9:$F$136-B60),0)</f>
        <v>1</v>
      </c>
      <c r="D60">
        <f>INDEX('LUT Implementation'!$F$9:$F$136,C60)-INDEX('LUT Implementation'!$F$9:$F$136,C60+1)</f>
        <v>3125</v>
      </c>
      <c r="E60">
        <f>INDEX('LUT Implementation'!$C$9:$C$136,'Error plots'!C60)</f>
        <v>300</v>
      </c>
      <c r="F60">
        <f>TRUNC('LUT Implementation'!$C$4*(INDEX('LUT Implementation'!$F$9:$F$136,C60)-B60)/D60,0)</f>
        <v>-298</v>
      </c>
      <c r="G60">
        <f t="shared" si="0"/>
        <v>2</v>
      </c>
      <c r="H60" s="20">
        <f>Theory!$D$4/(SIN(RADIANS(Theory!$D$6*360*(('LUT Implementation'!$C$3*B60)/1000000000))))</f>
        <v>160.07122700692099</v>
      </c>
      <c r="I60" s="23">
        <f t="shared" si="1"/>
        <v>139.92877299307901</v>
      </c>
      <c r="J60" s="23">
        <f t="shared" si="2"/>
        <v>158.07122700692099</v>
      </c>
    </row>
    <row r="61" spans="2:10">
      <c r="B61">
        <f t="shared" si="3"/>
        <v>61100</v>
      </c>
      <c r="C61" s="19">
        <f t="array" ref="C61">MATCH(MIN(ABS('LUT Implementation'!$F$9:$F$136-B61)),ABS('LUT Implementation'!$F$9:$F$136-B61),0)</f>
        <v>1</v>
      </c>
      <c r="D61">
        <f>INDEX('LUT Implementation'!$F$9:$F$136,C61)-INDEX('LUT Implementation'!$F$9:$F$136,C61+1)</f>
        <v>3125</v>
      </c>
      <c r="E61">
        <f>INDEX('LUT Implementation'!$C$9:$C$136,'Error plots'!C61)</f>
        <v>300</v>
      </c>
      <c r="F61">
        <f>TRUNC('LUT Implementation'!$C$4*(INDEX('LUT Implementation'!$F$9:$F$136,C61)-B61)/D61,0)</f>
        <v>-297</v>
      </c>
      <c r="G61">
        <f t="shared" si="0"/>
        <v>3</v>
      </c>
      <c r="H61" s="20">
        <f>Theory!$D$4/(SIN(RADIANS(Theory!$D$6*360*(('LUT Implementation'!$C$3*B61)/1000000000))))</f>
        <v>160.19571094672986</v>
      </c>
      <c r="I61" s="23">
        <f t="shared" si="1"/>
        <v>139.80428905327014</v>
      </c>
      <c r="J61" s="23">
        <f t="shared" si="2"/>
        <v>157.19571094672986</v>
      </c>
    </row>
    <row r="62" spans="2:10">
      <c r="B62">
        <f t="shared" si="3"/>
        <v>61050</v>
      </c>
      <c r="C62" s="19">
        <f t="array" ref="C62">MATCH(MIN(ABS('LUT Implementation'!$F$9:$F$136-B62)),ABS('LUT Implementation'!$F$9:$F$136-B62),0)</f>
        <v>1</v>
      </c>
      <c r="D62">
        <f>INDEX('LUT Implementation'!$F$9:$F$136,C62)-INDEX('LUT Implementation'!$F$9:$F$136,C62+1)</f>
        <v>3125</v>
      </c>
      <c r="E62">
        <f>INDEX('LUT Implementation'!$C$9:$C$136,'Error plots'!C62)</f>
        <v>300</v>
      </c>
      <c r="F62">
        <f>TRUNC('LUT Implementation'!$C$4*(INDEX('LUT Implementation'!$F$9:$F$136,C62)-B62)/D62,0)</f>
        <v>-296</v>
      </c>
      <c r="G62">
        <f t="shared" si="0"/>
        <v>4</v>
      </c>
      <c r="H62" s="20">
        <f>Theory!$D$4/(SIN(RADIANS(Theory!$D$6*360*(('LUT Implementation'!$C$3*B62)/1000000000))))</f>
        <v>160.32040448948058</v>
      </c>
      <c r="I62" s="23">
        <f t="shared" si="1"/>
        <v>139.67959551051942</v>
      </c>
      <c r="J62" s="23">
        <f t="shared" si="2"/>
        <v>156.32040448948058</v>
      </c>
    </row>
    <row r="63" spans="2:10">
      <c r="B63">
        <f t="shared" si="3"/>
        <v>61000</v>
      </c>
      <c r="C63" s="19">
        <f t="array" ref="C63">MATCH(MIN(ABS('LUT Implementation'!$F$9:$F$136-B63)),ABS('LUT Implementation'!$F$9:$F$136-B63),0)</f>
        <v>1</v>
      </c>
      <c r="D63">
        <f>INDEX('LUT Implementation'!$F$9:$F$136,C63)-INDEX('LUT Implementation'!$F$9:$F$136,C63+1)</f>
        <v>3125</v>
      </c>
      <c r="E63">
        <f>INDEX('LUT Implementation'!$C$9:$C$136,'Error plots'!C63)</f>
        <v>300</v>
      </c>
      <c r="F63">
        <f>TRUNC('LUT Implementation'!$C$4*(INDEX('LUT Implementation'!$F$9:$F$136,C63)-B63)/D63,0)</f>
        <v>-296</v>
      </c>
      <c r="G63">
        <f t="shared" si="0"/>
        <v>4</v>
      </c>
      <c r="H63" s="20">
        <f>Theory!$D$4/(SIN(RADIANS(Theory!$D$6*360*(('LUT Implementation'!$C$3*B63)/1000000000))))</f>
        <v>160.44530814965066</v>
      </c>
      <c r="I63" s="23">
        <f t="shared" si="1"/>
        <v>139.55469185034934</v>
      </c>
      <c r="J63" s="23">
        <f t="shared" si="2"/>
        <v>156.44530814965066</v>
      </c>
    </row>
    <row r="64" spans="2:10">
      <c r="B64">
        <f t="shared" si="3"/>
        <v>60950</v>
      </c>
      <c r="C64" s="19">
        <f t="array" ref="C64">MATCH(MIN(ABS('LUT Implementation'!$F$9:$F$136-B64)),ABS('LUT Implementation'!$F$9:$F$136-B64),0)</f>
        <v>1</v>
      </c>
      <c r="D64">
        <f>INDEX('LUT Implementation'!$F$9:$F$136,C64)-INDEX('LUT Implementation'!$F$9:$F$136,C64+1)</f>
        <v>3125</v>
      </c>
      <c r="E64">
        <f>INDEX('LUT Implementation'!$C$9:$C$136,'Error plots'!C64)</f>
        <v>300</v>
      </c>
      <c r="F64">
        <f>TRUNC('LUT Implementation'!$C$4*(INDEX('LUT Implementation'!$F$9:$F$136,C64)-B64)/D64,0)</f>
        <v>-295</v>
      </c>
      <c r="G64">
        <f t="shared" si="0"/>
        <v>5</v>
      </c>
      <c r="H64" s="20">
        <f>Theory!$D$4/(SIN(RADIANS(Theory!$D$6*360*(('LUT Implementation'!$C$3*B64)/1000000000))))</f>
        <v>160.57042244340653</v>
      </c>
      <c r="I64" s="23">
        <f t="shared" si="1"/>
        <v>139.42957755659347</v>
      </c>
      <c r="J64" s="23">
        <f t="shared" si="2"/>
        <v>155.57042244340653</v>
      </c>
    </row>
    <row r="65" spans="2:10">
      <c r="B65">
        <f t="shared" si="3"/>
        <v>60900</v>
      </c>
      <c r="C65" s="19">
        <f t="array" ref="C65">MATCH(MIN(ABS('LUT Implementation'!$F$9:$F$136-B65)),ABS('LUT Implementation'!$F$9:$F$136-B65),0)</f>
        <v>1</v>
      </c>
      <c r="D65">
        <f>INDEX('LUT Implementation'!$F$9:$F$136,C65)-INDEX('LUT Implementation'!$F$9:$F$136,C65+1)</f>
        <v>3125</v>
      </c>
      <c r="E65">
        <f>INDEX('LUT Implementation'!$C$9:$C$136,'Error plots'!C65)</f>
        <v>300</v>
      </c>
      <c r="F65">
        <f>TRUNC('LUT Implementation'!$C$4*(INDEX('LUT Implementation'!$F$9:$F$136,C65)-B65)/D65,0)</f>
        <v>-295</v>
      </c>
      <c r="G65">
        <f t="shared" si="0"/>
        <v>5</v>
      </c>
      <c r="H65" s="20">
        <f>Theory!$D$4/(SIN(RADIANS(Theory!$D$6*360*(('LUT Implementation'!$C$3*B65)/1000000000))))</f>
        <v>160.69574788861064</v>
      </c>
      <c r="I65" s="23">
        <f t="shared" si="1"/>
        <v>139.30425211138936</v>
      </c>
      <c r="J65" s="23">
        <f t="shared" si="2"/>
        <v>155.69574788861064</v>
      </c>
    </row>
    <row r="66" spans="2:10">
      <c r="B66">
        <f t="shared" si="3"/>
        <v>60850</v>
      </c>
      <c r="C66" s="19">
        <f t="array" ref="C66">MATCH(MIN(ABS('LUT Implementation'!$F$9:$F$136-B66)),ABS('LUT Implementation'!$F$9:$F$136-B66),0)</f>
        <v>1</v>
      </c>
      <c r="D66">
        <f>INDEX('LUT Implementation'!$F$9:$F$136,C66)-INDEX('LUT Implementation'!$F$9:$F$136,C66+1)</f>
        <v>3125</v>
      </c>
      <c r="E66">
        <f>INDEX('LUT Implementation'!$C$9:$C$136,'Error plots'!C66)</f>
        <v>300</v>
      </c>
      <c r="F66">
        <f>TRUNC('LUT Implementation'!$C$4*(INDEX('LUT Implementation'!$F$9:$F$136,C66)-B66)/D66,0)</f>
        <v>-294</v>
      </c>
      <c r="G66">
        <f t="shared" si="0"/>
        <v>6</v>
      </c>
      <c r="H66" s="20">
        <f>Theory!$D$4/(SIN(RADIANS(Theory!$D$6*360*(('LUT Implementation'!$C$3*B66)/1000000000))))</f>
        <v>160.82128500482855</v>
      </c>
      <c r="I66" s="23">
        <f t="shared" si="1"/>
        <v>139.17871499517145</v>
      </c>
      <c r="J66" s="23">
        <f t="shared" si="2"/>
        <v>154.82128500482855</v>
      </c>
    </row>
    <row r="67" spans="2:10">
      <c r="B67">
        <f t="shared" si="3"/>
        <v>60800</v>
      </c>
      <c r="C67" s="19">
        <f t="array" ref="C67">MATCH(MIN(ABS('LUT Implementation'!$F$9:$F$136-B67)),ABS('LUT Implementation'!$F$9:$F$136-B67),0)</f>
        <v>1</v>
      </c>
      <c r="D67">
        <f>INDEX('LUT Implementation'!$F$9:$F$136,C67)-INDEX('LUT Implementation'!$F$9:$F$136,C67+1)</f>
        <v>3125</v>
      </c>
      <c r="E67">
        <f>INDEX('LUT Implementation'!$C$9:$C$136,'Error plots'!C67)</f>
        <v>300</v>
      </c>
      <c r="F67">
        <f>TRUNC('LUT Implementation'!$C$4*(INDEX('LUT Implementation'!$F$9:$F$136,C67)-B67)/D67,0)</f>
        <v>-294</v>
      </c>
      <c r="G67">
        <f t="shared" si="0"/>
        <v>6</v>
      </c>
      <c r="H67" s="20">
        <f>Theory!$D$4/(SIN(RADIANS(Theory!$D$6*360*(('LUT Implementation'!$C$3*B67)/1000000000))))</f>
        <v>160.94703431333573</v>
      </c>
      <c r="I67" s="23">
        <f t="shared" si="1"/>
        <v>139.05296568666427</v>
      </c>
      <c r="J67" s="23">
        <f t="shared" si="2"/>
        <v>154.94703431333573</v>
      </c>
    </row>
    <row r="68" spans="2:10">
      <c r="B68">
        <f t="shared" si="3"/>
        <v>60750</v>
      </c>
      <c r="C68" s="19">
        <f t="array" ref="C68">MATCH(MIN(ABS('LUT Implementation'!$F$9:$F$136-B68)),ABS('LUT Implementation'!$F$9:$F$136-B68),0)</f>
        <v>1</v>
      </c>
      <c r="D68">
        <f>INDEX('LUT Implementation'!$F$9:$F$136,C68)-INDEX('LUT Implementation'!$F$9:$F$136,C68+1)</f>
        <v>3125</v>
      </c>
      <c r="E68">
        <f>INDEX('LUT Implementation'!$C$9:$C$136,'Error plots'!C68)</f>
        <v>300</v>
      </c>
      <c r="F68">
        <f>TRUNC('LUT Implementation'!$C$4*(INDEX('LUT Implementation'!$F$9:$F$136,C68)-B68)/D68,0)</f>
        <v>-293</v>
      </c>
      <c r="G68">
        <f t="shared" ref="G68:G131" si="4">E68+F68</f>
        <v>7</v>
      </c>
      <c r="H68" s="20">
        <f>Theory!$D$4/(SIN(RADIANS(Theory!$D$6*360*(('LUT Implementation'!$C$3*B68)/1000000000))))</f>
        <v>161.07299633712466</v>
      </c>
      <c r="I68" s="23">
        <f t="shared" ref="I68:I131" si="5">ABS(E68-H68)</f>
        <v>138.92700366287534</v>
      </c>
      <c r="J68" s="23">
        <f t="shared" ref="J68:J131" si="6">ABS(G68-H68)</f>
        <v>154.07299633712466</v>
      </c>
    </row>
    <row r="69" spans="2:10">
      <c r="B69">
        <f t="shared" ref="B69:B132" si="7">B68-50</f>
        <v>60700</v>
      </c>
      <c r="C69" s="19">
        <f t="array" ref="C69">MATCH(MIN(ABS('LUT Implementation'!$F$9:$F$136-B69)),ABS('LUT Implementation'!$F$9:$F$136-B69),0)</f>
        <v>1</v>
      </c>
      <c r="D69">
        <f>INDEX('LUT Implementation'!$F$9:$F$136,C69)-INDEX('LUT Implementation'!$F$9:$F$136,C69+1)</f>
        <v>3125</v>
      </c>
      <c r="E69">
        <f>INDEX('LUT Implementation'!$C$9:$C$136,'Error plots'!C69)</f>
        <v>300</v>
      </c>
      <c r="F69">
        <f>TRUNC('LUT Implementation'!$C$4*(INDEX('LUT Implementation'!$F$9:$F$136,C69)-B69)/D69,0)</f>
        <v>-293</v>
      </c>
      <c r="G69">
        <f t="shared" si="4"/>
        <v>7</v>
      </c>
      <c r="H69" s="20">
        <f>Theory!$D$4/(SIN(RADIANS(Theory!$D$6*360*(('LUT Implementation'!$C$3*B69)/1000000000))))</f>
        <v>161.19917160091191</v>
      </c>
      <c r="I69" s="23">
        <f t="shared" si="5"/>
        <v>138.80082839908809</v>
      </c>
      <c r="J69" s="23">
        <f t="shared" si="6"/>
        <v>154.19917160091191</v>
      </c>
    </row>
    <row r="70" spans="2:10">
      <c r="B70">
        <f t="shared" si="7"/>
        <v>60650</v>
      </c>
      <c r="C70" s="19">
        <f t="array" ref="C70">MATCH(MIN(ABS('LUT Implementation'!$F$9:$F$136-B70)),ABS('LUT Implementation'!$F$9:$F$136-B70),0)</f>
        <v>1</v>
      </c>
      <c r="D70">
        <f>INDEX('LUT Implementation'!$F$9:$F$136,C70)-INDEX('LUT Implementation'!$F$9:$F$136,C70+1)</f>
        <v>3125</v>
      </c>
      <c r="E70">
        <f>INDEX('LUT Implementation'!$C$9:$C$136,'Error plots'!C70)</f>
        <v>300</v>
      </c>
      <c r="F70">
        <f>TRUNC('LUT Implementation'!$C$4*(INDEX('LUT Implementation'!$F$9:$F$136,C70)-B70)/D70,0)</f>
        <v>-292</v>
      </c>
      <c r="G70">
        <f t="shared" si="4"/>
        <v>8</v>
      </c>
      <c r="H70" s="20">
        <f>Theory!$D$4/(SIN(RADIANS(Theory!$D$6*360*(('LUT Implementation'!$C$3*B70)/1000000000))))</f>
        <v>161.32556063114535</v>
      </c>
      <c r="I70" s="23">
        <f t="shared" si="5"/>
        <v>138.67443936885465</v>
      </c>
      <c r="J70" s="23">
        <f t="shared" si="6"/>
        <v>153.32556063114535</v>
      </c>
    </row>
    <row r="71" spans="2:10">
      <c r="B71">
        <f t="shared" si="7"/>
        <v>60600</v>
      </c>
      <c r="C71" s="19">
        <f t="array" ref="C71">MATCH(MIN(ABS('LUT Implementation'!$F$9:$F$136-B71)),ABS('LUT Implementation'!$F$9:$F$136-B71),0)</f>
        <v>1</v>
      </c>
      <c r="D71">
        <f>INDEX('LUT Implementation'!$F$9:$F$136,C71)-INDEX('LUT Implementation'!$F$9:$F$136,C71+1)</f>
        <v>3125</v>
      </c>
      <c r="E71">
        <f>INDEX('LUT Implementation'!$C$9:$C$136,'Error plots'!C71)</f>
        <v>300</v>
      </c>
      <c r="F71">
        <f>TRUNC('LUT Implementation'!$C$4*(INDEX('LUT Implementation'!$F$9:$F$136,C71)-B71)/D71,0)</f>
        <v>-292</v>
      </c>
      <c r="G71">
        <f t="shared" si="4"/>
        <v>8</v>
      </c>
      <c r="H71" s="20">
        <f>Theory!$D$4/(SIN(RADIANS(Theory!$D$6*360*(('LUT Implementation'!$C$3*B71)/1000000000))))</f>
        <v>161.45216395601105</v>
      </c>
      <c r="I71" s="23">
        <f t="shared" si="5"/>
        <v>138.54783604398895</v>
      </c>
      <c r="J71" s="23">
        <f t="shared" si="6"/>
        <v>153.45216395601105</v>
      </c>
    </row>
    <row r="72" spans="2:10">
      <c r="B72">
        <f t="shared" si="7"/>
        <v>60550</v>
      </c>
      <c r="C72" s="19">
        <f t="array" ref="C72">MATCH(MIN(ABS('LUT Implementation'!$F$9:$F$136-B72)),ABS('LUT Implementation'!$F$9:$F$136-B72),0)</f>
        <v>1</v>
      </c>
      <c r="D72">
        <f>INDEX('LUT Implementation'!$F$9:$F$136,C72)-INDEX('LUT Implementation'!$F$9:$F$136,C72+1)</f>
        <v>3125</v>
      </c>
      <c r="E72">
        <f>INDEX('LUT Implementation'!$C$9:$C$136,'Error plots'!C72)</f>
        <v>300</v>
      </c>
      <c r="F72">
        <f>TRUNC('LUT Implementation'!$C$4*(INDEX('LUT Implementation'!$F$9:$F$136,C72)-B72)/D72,0)</f>
        <v>-291</v>
      </c>
      <c r="G72">
        <f t="shared" si="4"/>
        <v>9</v>
      </c>
      <c r="H72" s="20">
        <f>Theory!$D$4/(SIN(RADIANS(Theory!$D$6*360*(('LUT Implementation'!$C$3*B72)/1000000000))))</f>
        <v>161.57898210544076</v>
      </c>
      <c r="I72" s="23">
        <f t="shared" si="5"/>
        <v>138.42101789455924</v>
      </c>
      <c r="J72" s="23">
        <f t="shared" si="6"/>
        <v>152.57898210544076</v>
      </c>
    </row>
    <row r="73" spans="2:10">
      <c r="B73">
        <f t="shared" si="7"/>
        <v>60500</v>
      </c>
      <c r="C73" s="19">
        <f t="array" ref="C73">MATCH(MIN(ABS('LUT Implementation'!$F$9:$F$136-B73)),ABS('LUT Implementation'!$F$9:$F$136-B73),0)</f>
        <v>1</v>
      </c>
      <c r="D73">
        <f>INDEX('LUT Implementation'!$F$9:$F$136,C73)-INDEX('LUT Implementation'!$F$9:$F$136,C73+1)</f>
        <v>3125</v>
      </c>
      <c r="E73">
        <f>INDEX('LUT Implementation'!$C$9:$C$136,'Error plots'!C73)</f>
        <v>300</v>
      </c>
      <c r="F73">
        <f>TRUNC('LUT Implementation'!$C$4*(INDEX('LUT Implementation'!$F$9:$F$136,C73)-B73)/D73,0)</f>
        <v>-291</v>
      </c>
      <c r="G73">
        <f t="shared" si="4"/>
        <v>9</v>
      </c>
      <c r="H73" s="20">
        <f>Theory!$D$4/(SIN(RADIANS(Theory!$D$6*360*(('LUT Implementation'!$C$3*B73)/1000000000))))</f>
        <v>161.70601561111877</v>
      </c>
      <c r="I73" s="23">
        <f t="shared" si="5"/>
        <v>138.29398438888123</v>
      </c>
      <c r="J73" s="23">
        <f t="shared" si="6"/>
        <v>152.70601561111877</v>
      </c>
    </row>
    <row r="74" spans="2:10">
      <c r="B74">
        <f t="shared" si="7"/>
        <v>60450</v>
      </c>
      <c r="C74" s="19">
        <f t="array" ref="C74">MATCH(MIN(ABS('LUT Implementation'!$F$9:$F$136-B74)),ABS('LUT Implementation'!$F$9:$F$136-B74),0)</f>
        <v>1</v>
      </c>
      <c r="D74">
        <f>INDEX('LUT Implementation'!$F$9:$F$136,C74)-INDEX('LUT Implementation'!$F$9:$F$136,C74+1)</f>
        <v>3125</v>
      </c>
      <c r="E74">
        <f>INDEX('LUT Implementation'!$C$9:$C$136,'Error plots'!C74)</f>
        <v>300</v>
      </c>
      <c r="F74">
        <f>TRUNC('LUT Implementation'!$C$4*(INDEX('LUT Implementation'!$F$9:$F$136,C74)-B74)/D74,0)</f>
        <v>-290</v>
      </c>
      <c r="G74">
        <f t="shared" si="4"/>
        <v>10</v>
      </c>
      <c r="H74" s="20">
        <f>Theory!$D$4/(SIN(RADIANS(Theory!$D$6*360*(('LUT Implementation'!$C$3*B74)/1000000000))))</f>
        <v>161.83326500648957</v>
      </c>
      <c r="I74" s="23">
        <f t="shared" si="5"/>
        <v>138.16673499351043</v>
      </c>
      <c r="J74" s="23">
        <f t="shared" si="6"/>
        <v>151.83326500648957</v>
      </c>
    </row>
    <row r="75" spans="2:10">
      <c r="B75">
        <f t="shared" si="7"/>
        <v>60400</v>
      </c>
      <c r="C75" s="19">
        <f t="array" ref="C75">MATCH(MIN(ABS('LUT Implementation'!$F$9:$F$136-B75)),ABS('LUT Implementation'!$F$9:$F$136-B75),0)</f>
        <v>1</v>
      </c>
      <c r="D75">
        <f>INDEX('LUT Implementation'!$F$9:$F$136,C75)-INDEX('LUT Implementation'!$F$9:$F$136,C75+1)</f>
        <v>3125</v>
      </c>
      <c r="E75">
        <f>INDEX('LUT Implementation'!$C$9:$C$136,'Error plots'!C75)</f>
        <v>300</v>
      </c>
      <c r="F75">
        <f>TRUNC('LUT Implementation'!$C$4*(INDEX('LUT Implementation'!$F$9:$F$136,C75)-B75)/D75,0)</f>
        <v>-290</v>
      </c>
      <c r="G75">
        <f t="shared" si="4"/>
        <v>10</v>
      </c>
      <c r="H75" s="20">
        <f>Theory!$D$4/(SIN(RADIANS(Theory!$D$6*360*(('LUT Implementation'!$C$3*B75)/1000000000))))</f>
        <v>161.96073082676475</v>
      </c>
      <c r="I75" s="23">
        <f t="shared" si="5"/>
        <v>138.03926917323525</v>
      </c>
      <c r="J75" s="23">
        <f t="shared" si="6"/>
        <v>151.96073082676475</v>
      </c>
    </row>
    <row r="76" spans="2:10">
      <c r="B76">
        <f t="shared" si="7"/>
        <v>60350</v>
      </c>
      <c r="C76" s="19">
        <f t="array" ref="C76">MATCH(MIN(ABS('LUT Implementation'!$F$9:$F$136-B76)),ABS('LUT Implementation'!$F$9:$F$136-B76),0)</f>
        <v>1</v>
      </c>
      <c r="D76">
        <f>INDEX('LUT Implementation'!$F$9:$F$136,C76)-INDEX('LUT Implementation'!$F$9:$F$136,C76+1)</f>
        <v>3125</v>
      </c>
      <c r="E76">
        <f>INDEX('LUT Implementation'!$C$9:$C$136,'Error plots'!C76)</f>
        <v>300</v>
      </c>
      <c r="F76">
        <f>TRUNC('LUT Implementation'!$C$4*(INDEX('LUT Implementation'!$F$9:$F$136,C76)-B76)/D76,0)</f>
        <v>-289</v>
      </c>
      <c r="G76">
        <f t="shared" si="4"/>
        <v>11</v>
      </c>
      <c r="H76" s="20">
        <f>Theory!$D$4/(SIN(RADIANS(Theory!$D$6*360*(('LUT Implementation'!$C$3*B76)/1000000000))))</f>
        <v>162.08841360893055</v>
      </c>
      <c r="I76" s="23">
        <f t="shared" si="5"/>
        <v>137.91158639106945</v>
      </c>
      <c r="J76" s="23">
        <f t="shared" si="6"/>
        <v>151.08841360893055</v>
      </c>
    </row>
    <row r="77" spans="2:10">
      <c r="B77">
        <f t="shared" si="7"/>
        <v>60300</v>
      </c>
      <c r="C77" s="19">
        <f t="array" ref="C77">MATCH(MIN(ABS('LUT Implementation'!$F$9:$F$136-B77)),ABS('LUT Implementation'!$F$9:$F$136-B77),0)</f>
        <v>1</v>
      </c>
      <c r="D77">
        <f>INDEX('LUT Implementation'!$F$9:$F$136,C77)-INDEX('LUT Implementation'!$F$9:$F$136,C77+1)</f>
        <v>3125</v>
      </c>
      <c r="E77">
        <f>INDEX('LUT Implementation'!$C$9:$C$136,'Error plots'!C77)</f>
        <v>300</v>
      </c>
      <c r="F77">
        <f>TRUNC('LUT Implementation'!$C$4*(INDEX('LUT Implementation'!$F$9:$F$136,C77)-B77)/D77,0)</f>
        <v>-289</v>
      </c>
      <c r="G77">
        <f t="shared" si="4"/>
        <v>11</v>
      </c>
      <c r="H77" s="20">
        <f>Theory!$D$4/(SIN(RADIANS(Theory!$D$6*360*(('LUT Implementation'!$C$3*B77)/1000000000))))</f>
        <v>162.21631389175519</v>
      </c>
      <c r="I77" s="23">
        <f t="shared" si="5"/>
        <v>137.78368610824481</v>
      </c>
      <c r="J77" s="23">
        <f t="shared" si="6"/>
        <v>151.21631389175519</v>
      </c>
    </row>
    <row r="78" spans="2:10">
      <c r="B78">
        <f t="shared" si="7"/>
        <v>60250</v>
      </c>
      <c r="C78" s="19">
        <f t="array" ref="C78">MATCH(MIN(ABS('LUT Implementation'!$F$9:$F$136-B78)),ABS('LUT Implementation'!$F$9:$F$136-B78),0)</f>
        <v>1</v>
      </c>
      <c r="D78">
        <f>INDEX('LUT Implementation'!$F$9:$F$136,C78)-INDEX('LUT Implementation'!$F$9:$F$136,C78+1)</f>
        <v>3125</v>
      </c>
      <c r="E78">
        <f>INDEX('LUT Implementation'!$C$9:$C$136,'Error plots'!C78)</f>
        <v>300</v>
      </c>
      <c r="F78">
        <f>TRUNC('LUT Implementation'!$C$4*(INDEX('LUT Implementation'!$F$9:$F$136,C78)-B78)/D78,0)</f>
        <v>-288</v>
      </c>
      <c r="G78">
        <f t="shared" si="4"/>
        <v>12</v>
      </c>
      <c r="H78" s="20">
        <f>Theory!$D$4/(SIN(RADIANS(Theory!$D$6*360*(('LUT Implementation'!$C$3*B78)/1000000000))))</f>
        <v>162.34443221579616</v>
      </c>
      <c r="I78" s="23">
        <f t="shared" si="5"/>
        <v>137.65556778420384</v>
      </c>
      <c r="J78" s="23">
        <f t="shared" si="6"/>
        <v>150.34443221579616</v>
      </c>
    </row>
    <row r="79" spans="2:10">
      <c r="B79">
        <f t="shared" si="7"/>
        <v>60200</v>
      </c>
      <c r="C79" s="19">
        <f t="array" ref="C79">MATCH(MIN(ABS('LUT Implementation'!$F$9:$F$136-B79)),ABS('LUT Implementation'!$F$9:$F$136-B79),0)</f>
        <v>1</v>
      </c>
      <c r="D79">
        <f>INDEX('LUT Implementation'!$F$9:$F$136,C79)-INDEX('LUT Implementation'!$F$9:$F$136,C79+1)</f>
        <v>3125</v>
      </c>
      <c r="E79">
        <f>INDEX('LUT Implementation'!$C$9:$C$136,'Error plots'!C79)</f>
        <v>300</v>
      </c>
      <c r="F79">
        <f>TRUNC('LUT Implementation'!$C$4*(INDEX('LUT Implementation'!$F$9:$F$136,C79)-B79)/D79,0)</f>
        <v>-288</v>
      </c>
      <c r="G79">
        <f t="shared" si="4"/>
        <v>12</v>
      </c>
      <c r="H79" s="20">
        <f>Theory!$D$4/(SIN(RADIANS(Theory!$D$6*360*(('LUT Implementation'!$C$3*B79)/1000000000))))</f>
        <v>162.47276912340774</v>
      </c>
      <c r="I79" s="23">
        <f t="shared" si="5"/>
        <v>137.52723087659226</v>
      </c>
      <c r="J79" s="23">
        <f t="shared" si="6"/>
        <v>150.47276912340774</v>
      </c>
    </row>
    <row r="80" spans="2:10">
      <c r="B80">
        <f t="shared" si="7"/>
        <v>60150</v>
      </c>
      <c r="C80" s="19">
        <f t="array" ref="C80">MATCH(MIN(ABS('LUT Implementation'!$F$9:$F$136-B80)),ABS('LUT Implementation'!$F$9:$F$136-B80),0)</f>
        <v>1</v>
      </c>
      <c r="D80">
        <f>INDEX('LUT Implementation'!$F$9:$F$136,C80)-INDEX('LUT Implementation'!$F$9:$F$136,C80+1)</f>
        <v>3125</v>
      </c>
      <c r="E80">
        <f>INDEX('LUT Implementation'!$C$9:$C$136,'Error plots'!C80)</f>
        <v>300</v>
      </c>
      <c r="F80">
        <f>TRUNC('LUT Implementation'!$C$4*(INDEX('LUT Implementation'!$F$9:$F$136,C80)-B80)/D80,0)</f>
        <v>-287</v>
      </c>
      <c r="G80">
        <f t="shared" si="4"/>
        <v>13</v>
      </c>
      <c r="H80" s="20">
        <f>Theory!$D$4/(SIN(RADIANS(Theory!$D$6*360*(('LUT Implementation'!$C$3*B80)/1000000000))))</f>
        <v>162.60132515874849</v>
      </c>
      <c r="I80" s="23">
        <f t="shared" si="5"/>
        <v>137.39867484125151</v>
      </c>
      <c r="J80" s="23">
        <f t="shared" si="6"/>
        <v>149.60132515874849</v>
      </c>
    </row>
    <row r="81" spans="2:10">
      <c r="B81">
        <f t="shared" si="7"/>
        <v>60100</v>
      </c>
      <c r="C81" s="19">
        <f t="array" ref="C81">MATCH(MIN(ABS('LUT Implementation'!$F$9:$F$136-B81)),ABS('LUT Implementation'!$F$9:$F$136-B81),0)</f>
        <v>1</v>
      </c>
      <c r="D81">
        <f>INDEX('LUT Implementation'!$F$9:$F$136,C81)-INDEX('LUT Implementation'!$F$9:$F$136,C81+1)</f>
        <v>3125</v>
      </c>
      <c r="E81">
        <f>INDEX('LUT Implementation'!$C$9:$C$136,'Error plots'!C81)</f>
        <v>300</v>
      </c>
      <c r="F81">
        <f>TRUNC('LUT Implementation'!$C$4*(INDEX('LUT Implementation'!$F$9:$F$136,C81)-B81)/D81,0)</f>
        <v>-287</v>
      </c>
      <c r="G81">
        <f t="shared" si="4"/>
        <v>13</v>
      </c>
      <c r="H81" s="20">
        <f>Theory!$D$4/(SIN(RADIANS(Theory!$D$6*360*(('LUT Implementation'!$C$3*B81)/1000000000))))</f>
        <v>162.73010086778868</v>
      </c>
      <c r="I81" s="23">
        <f t="shared" si="5"/>
        <v>137.26989913221132</v>
      </c>
      <c r="J81" s="23">
        <f t="shared" si="6"/>
        <v>149.73010086778868</v>
      </c>
    </row>
    <row r="82" spans="2:10">
      <c r="B82">
        <f t="shared" si="7"/>
        <v>60050</v>
      </c>
      <c r="C82" s="19">
        <f t="array" ref="C82">MATCH(MIN(ABS('LUT Implementation'!$F$9:$F$136-B82)),ABS('LUT Implementation'!$F$9:$F$136-B82),0)</f>
        <v>1</v>
      </c>
      <c r="D82">
        <f>INDEX('LUT Implementation'!$F$9:$F$136,C82)-INDEX('LUT Implementation'!$F$9:$F$136,C82+1)</f>
        <v>3125</v>
      </c>
      <c r="E82">
        <f>INDEX('LUT Implementation'!$C$9:$C$136,'Error plots'!C82)</f>
        <v>300</v>
      </c>
      <c r="F82">
        <f>TRUNC('LUT Implementation'!$C$4*(INDEX('LUT Implementation'!$F$9:$F$136,C82)-B82)/D82,0)</f>
        <v>-286</v>
      </c>
      <c r="G82">
        <f t="shared" si="4"/>
        <v>14</v>
      </c>
      <c r="H82" s="20">
        <f>Theory!$D$4/(SIN(RADIANS(Theory!$D$6*360*(('LUT Implementation'!$C$3*B82)/1000000000))))</f>
        <v>162.85909679831781</v>
      </c>
      <c r="I82" s="23">
        <f t="shared" si="5"/>
        <v>137.14090320168219</v>
      </c>
      <c r="J82" s="23">
        <f t="shared" si="6"/>
        <v>148.85909679831781</v>
      </c>
    </row>
    <row r="83" spans="2:10">
      <c r="B83">
        <f t="shared" si="7"/>
        <v>60000</v>
      </c>
      <c r="C83" s="19">
        <f t="array" ref="C83">MATCH(MIN(ABS('LUT Implementation'!$F$9:$F$136-B83)),ABS('LUT Implementation'!$F$9:$F$136-B83),0)</f>
        <v>1</v>
      </c>
      <c r="D83">
        <f>INDEX('LUT Implementation'!$F$9:$F$136,C83)-INDEX('LUT Implementation'!$F$9:$F$136,C83+1)</f>
        <v>3125</v>
      </c>
      <c r="E83">
        <f>INDEX('LUT Implementation'!$C$9:$C$136,'Error plots'!C83)</f>
        <v>300</v>
      </c>
      <c r="F83">
        <f>TRUNC('LUT Implementation'!$C$4*(INDEX('LUT Implementation'!$F$9:$F$136,C83)-B83)/D83,0)</f>
        <v>-286</v>
      </c>
      <c r="G83">
        <f t="shared" si="4"/>
        <v>14</v>
      </c>
      <c r="H83" s="20">
        <f>Theory!$D$4/(SIN(RADIANS(Theory!$D$6*360*(('LUT Implementation'!$C$3*B83)/1000000000))))</f>
        <v>162.98831349995228</v>
      </c>
      <c r="I83" s="23">
        <f t="shared" si="5"/>
        <v>137.01168650004772</v>
      </c>
      <c r="J83" s="23">
        <f t="shared" si="6"/>
        <v>148.98831349995228</v>
      </c>
    </row>
    <row r="84" spans="2:10">
      <c r="B84">
        <f t="shared" si="7"/>
        <v>59950</v>
      </c>
      <c r="C84" s="19">
        <f t="array" ref="C84">MATCH(MIN(ABS('LUT Implementation'!$F$9:$F$136-B84)),ABS('LUT Implementation'!$F$9:$F$136-B84),0)</f>
        <v>1</v>
      </c>
      <c r="D84">
        <f>INDEX('LUT Implementation'!$F$9:$F$136,C84)-INDEX('LUT Implementation'!$F$9:$F$136,C84+1)</f>
        <v>3125</v>
      </c>
      <c r="E84">
        <f>INDEX('LUT Implementation'!$C$9:$C$136,'Error plots'!C84)</f>
        <v>300</v>
      </c>
      <c r="F84">
        <f>TRUNC('LUT Implementation'!$C$4*(INDEX('LUT Implementation'!$F$9:$F$136,C84)-B84)/D84,0)</f>
        <v>-285</v>
      </c>
      <c r="G84">
        <f t="shared" si="4"/>
        <v>15</v>
      </c>
      <c r="H84" s="20">
        <f>Theory!$D$4/(SIN(RADIANS(Theory!$D$6*360*(('LUT Implementation'!$C$3*B84)/1000000000))))</f>
        <v>163.1177515241431</v>
      </c>
      <c r="I84" s="23">
        <f t="shared" si="5"/>
        <v>136.8822484758569</v>
      </c>
      <c r="J84" s="23">
        <f t="shared" si="6"/>
        <v>148.1177515241431</v>
      </c>
    </row>
    <row r="85" spans="2:10">
      <c r="B85">
        <f t="shared" si="7"/>
        <v>59900</v>
      </c>
      <c r="C85" s="19">
        <f t="array" ref="C85">MATCH(MIN(ABS('LUT Implementation'!$F$9:$F$136-B85)),ABS('LUT Implementation'!$F$9:$F$136-B85),0)</f>
        <v>1</v>
      </c>
      <c r="D85">
        <f>INDEX('LUT Implementation'!$F$9:$F$136,C85)-INDEX('LUT Implementation'!$F$9:$F$136,C85+1)</f>
        <v>3125</v>
      </c>
      <c r="E85">
        <f>INDEX('LUT Implementation'!$C$9:$C$136,'Error plots'!C85)</f>
        <v>300</v>
      </c>
      <c r="F85">
        <f>TRUNC('LUT Implementation'!$C$4*(INDEX('LUT Implementation'!$F$9:$F$136,C85)-B85)/D85,0)</f>
        <v>-285</v>
      </c>
      <c r="G85">
        <f t="shared" si="4"/>
        <v>15</v>
      </c>
      <c r="H85" s="20">
        <f>Theory!$D$4/(SIN(RADIANS(Theory!$D$6*360*(('LUT Implementation'!$C$3*B85)/1000000000))))</f>
        <v>163.24741142418318</v>
      </c>
      <c r="I85" s="23">
        <f t="shared" si="5"/>
        <v>136.75258857581682</v>
      </c>
      <c r="J85" s="23">
        <f t="shared" si="6"/>
        <v>148.24741142418318</v>
      </c>
    </row>
    <row r="86" spans="2:10">
      <c r="B86">
        <f t="shared" si="7"/>
        <v>59850</v>
      </c>
      <c r="C86" s="19">
        <f t="array" ref="C86">MATCH(MIN(ABS('LUT Implementation'!$F$9:$F$136-B86)),ABS('LUT Implementation'!$F$9:$F$136-B86),0)</f>
        <v>1</v>
      </c>
      <c r="D86">
        <f>INDEX('LUT Implementation'!$F$9:$F$136,C86)-INDEX('LUT Implementation'!$F$9:$F$136,C86+1)</f>
        <v>3125</v>
      </c>
      <c r="E86">
        <f>INDEX('LUT Implementation'!$C$9:$C$136,'Error plots'!C86)</f>
        <v>300</v>
      </c>
      <c r="F86">
        <f>TRUNC('LUT Implementation'!$C$4*(INDEX('LUT Implementation'!$F$9:$F$136,C86)-B86)/D86,0)</f>
        <v>-284</v>
      </c>
      <c r="G86">
        <f t="shared" si="4"/>
        <v>16</v>
      </c>
      <c r="H86" s="20">
        <f>Theory!$D$4/(SIN(RADIANS(Theory!$D$6*360*(('LUT Implementation'!$C$3*B86)/1000000000))))</f>
        <v>163.37729375521548</v>
      </c>
      <c r="I86" s="23">
        <f t="shared" si="5"/>
        <v>136.62270624478452</v>
      </c>
      <c r="J86" s="23">
        <f t="shared" si="6"/>
        <v>147.37729375521548</v>
      </c>
    </row>
    <row r="87" spans="2:10">
      <c r="B87">
        <f t="shared" si="7"/>
        <v>59800</v>
      </c>
      <c r="C87" s="19">
        <f t="array" ref="C87">MATCH(MIN(ABS('LUT Implementation'!$F$9:$F$136-B87)),ABS('LUT Implementation'!$F$9:$F$136-B87),0)</f>
        <v>1</v>
      </c>
      <c r="D87">
        <f>INDEX('LUT Implementation'!$F$9:$F$136,C87)-INDEX('LUT Implementation'!$F$9:$F$136,C87+1)</f>
        <v>3125</v>
      </c>
      <c r="E87">
        <f>INDEX('LUT Implementation'!$C$9:$C$136,'Error plots'!C87)</f>
        <v>300</v>
      </c>
      <c r="F87">
        <f>TRUNC('LUT Implementation'!$C$4*(INDEX('LUT Implementation'!$F$9:$F$136,C87)-B87)/D87,0)</f>
        <v>-284</v>
      </c>
      <c r="G87">
        <f t="shared" si="4"/>
        <v>16</v>
      </c>
      <c r="H87" s="20">
        <f>Theory!$D$4/(SIN(RADIANS(Theory!$D$6*360*(('LUT Implementation'!$C$3*B87)/1000000000))))</f>
        <v>163.50739907424031</v>
      </c>
      <c r="I87" s="23">
        <f t="shared" si="5"/>
        <v>136.49260092575969</v>
      </c>
      <c r="J87" s="23">
        <f t="shared" si="6"/>
        <v>147.50739907424031</v>
      </c>
    </row>
    <row r="88" spans="2:10">
      <c r="B88">
        <f t="shared" si="7"/>
        <v>59750</v>
      </c>
      <c r="C88" s="19">
        <f t="array" ref="C88">MATCH(MIN(ABS('LUT Implementation'!$F$9:$F$136-B88)),ABS('LUT Implementation'!$F$9:$F$136-B88),0)</f>
        <v>1</v>
      </c>
      <c r="D88">
        <f>INDEX('LUT Implementation'!$F$9:$F$136,C88)-INDEX('LUT Implementation'!$F$9:$F$136,C88+1)</f>
        <v>3125</v>
      </c>
      <c r="E88">
        <f>INDEX('LUT Implementation'!$C$9:$C$136,'Error plots'!C88)</f>
        <v>300</v>
      </c>
      <c r="F88">
        <f>TRUNC('LUT Implementation'!$C$4*(INDEX('LUT Implementation'!$F$9:$F$136,C88)-B88)/D88,0)</f>
        <v>-283</v>
      </c>
      <c r="G88">
        <f t="shared" si="4"/>
        <v>17</v>
      </c>
      <c r="H88" s="20">
        <f>Theory!$D$4/(SIN(RADIANS(Theory!$D$6*360*(('LUT Implementation'!$C$3*B88)/1000000000))))</f>
        <v>163.63772794012354</v>
      </c>
      <c r="I88" s="23">
        <f t="shared" si="5"/>
        <v>136.36227205987646</v>
      </c>
      <c r="J88" s="23">
        <f t="shared" si="6"/>
        <v>146.63772794012354</v>
      </c>
    </row>
    <row r="89" spans="2:10">
      <c r="B89">
        <f t="shared" si="7"/>
        <v>59700</v>
      </c>
      <c r="C89" s="19">
        <f t="array" ref="C89">MATCH(MIN(ABS('LUT Implementation'!$F$9:$F$136-B89)),ABS('LUT Implementation'!$F$9:$F$136-B89),0)</f>
        <v>1</v>
      </c>
      <c r="D89">
        <f>INDEX('LUT Implementation'!$F$9:$F$136,C89)-INDEX('LUT Implementation'!$F$9:$F$136,C89+1)</f>
        <v>3125</v>
      </c>
      <c r="E89">
        <f>INDEX('LUT Implementation'!$C$9:$C$136,'Error plots'!C89)</f>
        <v>300</v>
      </c>
      <c r="F89">
        <f>TRUNC('LUT Implementation'!$C$4*(INDEX('LUT Implementation'!$F$9:$F$136,C89)-B89)/D89,0)</f>
        <v>-283</v>
      </c>
      <c r="G89">
        <f t="shared" si="4"/>
        <v>17</v>
      </c>
      <c r="H89" s="20">
        <f>Theory!$D$4/(SIN(RADIANS(Theory!$D$6*360*(('LUT Implementation'!$C$3*B89)/1000000000))))</f>
        <v>163.76828091360409</v>
      </c>
      <c r="I89" s="23">
        <f t="shared" si="5"/>
        <v>136.23171908639591</v>
      </c>
      <c r="J89" s="23">
        <f t="shared" si="6"/>
        <v>146.76828091360409</v>
      </c>
    </row>
    <row r="90" spans="2:10">
      <c r="B90">
        <f t="shared" si="7"/>
        <v>59650</v>
      </c>
      <c r="C90" s="19">
        <f t="array" ref="C90">MATCH(MIN(ABS('LUT Implementation'!$F$9:$F$136-B90)),ABS('LUT Implementation'!$F$9:$F$136-B90),0)</f>
        <v>1</v>
      </c>
      <c r="D90">
        <f>INDEX('LUT Implementation'!$F$9:$F$136,C90)-INDEX('LUT Implementation'!$F$9:$F$136,C90+1)</f>
        <v>3125</v>
      </c>
      <c r="E90">
        <f>INDEX('LUT Implementation'!$C$9:$C$136,'Error plots'!C90)</f>
        <v>300</v>
      </c>
      <c r="F90">
        <f>TRUNC('LUT Implementation'!$C$4*(INDEX('LUT Implementation'!$F$9:$F$136,C90)-B90)/D90,0)</f>
        <v>-282</v>
      </c>
      <c r="G90">
        <f t="shared" si="4"/>
        <v>18</v>
      </c>
      <c r="H90" s="20">
        <f>Theory!$D$4/(SIN(RADIANS(Theory!$D$6*360*(('LUT Implementation'!$C$3*B90)/1000000000))))</f>
        <v>163.89905855730177</v>
      </c>
      <c r="I90" s="23">
        <f t="shared" si="5"/>
        <v>136.10094144269823</v>
      </c>
      <c r="J90" s="23">
        <f t="shared" si="6"/>
        <v>145.89905855730177</v>
      </c>
    </row>
    <row r="91" spans="2:10">
      <c r="B91">
        <f t="shared" si="7"/>
        <v>59600</v>
      </c>
      <c r="C91" s="19">
        <f t="array" ref="C91">MATCH(MIN(ABS('LUT Implementation'!$F$9:$F$136-B91)),ABS('LUT Implementation'!$F$9:$F$136-B91),0)</f>
        <v>1</v>
      </c>
      <c r="D91">
        <f>INDEX('LUT Implementation'!$F$9:$F$136,C91)-INDEX('LUT Implementation'!$F$9:$F$136,C91+1)</f>
        <v>3125</v>
      </c>
      <c r="E91">
        <f>INDEX('LUT Implementation'!$C$9:$C$136,'Error plots'!C91)</f>
        <v>300</v>
      </c>
      <c r="F91">
        <f>TRUNC('LUT Implementation'!$C$4*(INDEX('LUT Implementation'!$F$9:$F$136,C91)-B91)/D91,0)</f>
        <v>-282</v>
      </c>
      <c r="G91">
        <f t="shared" si="4"/>
        <v>18</v>
      </c>
      <c r="H91" s="20">
        <f>Theory!$D$4/(SIN(RADIANS(Theory!$D$6*360*(('LUT Implementation'!$C$3*B91)/1000000000))))</f>
        <v>164.03006143572546</v>
      </c>
      <c r="I91" s="23">
        <f t="shared" si="5"/>
        <v>135.96993856427454</v>
      </c>
      <c r="J91" s="23">
        <f t="shared" si="6"/>
        <v>146.03006143572546</v>
      </c>
    </row>
    <row r="92" spans="2:10">
      <c r="B92">
        <f t="shared" si="7"/>
        <v>59550</v>
      </c>
      <c r="C92" s="19">
        <f t="array" ref="C92">MATCH(MIN(ABS('LUT Implementation'!$F$9:$F$136-B92)),ABS('LUT Implementation'!$F$9:$F$136-B92),0)</f>
        <v>1</v>
      </c>
      <c r="D92">
        <f>INDEX('LUT Implementation'!$F$9:$F$136,C92)-INDEX('LUT Implementation'!$F$9:$F$136,C92+1)</f>
        <v>3125</v>
      </c>
      <c r="E92">
        <f>INDEX('LUT Implementation'!$C$9:$C$136,'Error plots'!C92)</f>
        <v>300</v>
      </c>
      <c r="F92">
        <f>TRUNC('LUT Implementation'!$C$4*(INDEX('LUT Implementation'!$F$9:$F$136,C92)-B92)/D92,0)</f>
        <v>-281</v>
      </c>
      <c r="G92">
        <f t="shared" si="4"/>
        <v>19</v>
      </c>
      <c r="H92" s="20">
        <f>Theory!$D$4/(SIN(RADIANS(Theory!$D$6*360*(('LUT Implementation'!$C$3*B92)/1000000000))))</f>
        <v>164.16129011528074</v>
      </c>
      <c r="I92" s="23">
        <f t="shared" si="5"/>
        <v>135.83870988471926</v>
      </c>
      <c r="J92" s="23">
        <f t="shared" si="6"/>
        <v>145.16129011528074</v>
      </c>
    </row>
    <row r="93" spans="2:10">
      <c r="B93">
        <f t="shared" si="7"/>
        <v>59500</v>
      </c>
      <c r="C93" s="19">
        <f t="array" ref="C93">MATCH(MIN(ABS('LUT Implementation'!$F$9:$F$136-B93)),ABS('LUT Implementation'!$F$9:$F$136-B93),0)</f>
        <v>1</v>
      </c>
      <c r="D93">
        <f>INDEX('LUT Implementation'!$F$9:$F$136,C93)-INDEX('LUT Implementation'!$F$9:$F$136,C93+1)</f>
        <v>3125</v>
      </c>
      <c r="E93">
        <f>INDEX('LUT Implementation'!$C$9:$C$136,'Error plots'!C93)</f>
        <v>300</v>
      </c>
      <c r="F93">
        <f>TRUNC('LUT Implementation'!$C$4*(INDEX('LUT Implementation'!$F$9:$F$136,C93)-B93)/D93,0)</f>
        <v>-281</v>
      </c>
      <c r="G93">
        <f t="shared" si="4"/>
        <v>19</v>
      </c>
      <c r="H93" s="20">
        <f>Theory!$D$4/(SIN(RADIANS(Theory!$D$6*360*(('LUT Implementation'!$C$3*B93)/1000000000))))</f>
        <v>164.29274516427807</v>
      </c>
      <c r="I93" s="23">
        <f t="shared" si="5"/>
        <v>135.70725483572193</v>
      </c>
      <c r="J93" s="23">
        <f t="shared" si="6"/>
        <v>145.29274516427807</v>
      </c>
    </row>
    <row r="94" spans="2:10">
      <c r="B94">
        <f t="shared" si="7"/>
        <v>59450</v>
      </c>
      <c r="C94" s="19">
        <f t="array" ref="C94">MATCH(MIN(ABS('LUT Implementation'!$F$9:$F$136-B94)),ABS('LUT Implementation'!$F$9:$F$136-B94),0)</f>
        <v>1</v>
      </c>
      <c r="D94">
        <f>INDEX('LUT Implementation'!$F$9:$F$136,C94)-INDEX('LUT Implementation'!$F$9:$F$136,C94+1)</f>
        <v>3125</v>
      </c>
      <c r="E94">
        <f>INDEX('LUT Implementation'!$C$9:$C$136,'Error plots'!C94)</f>
        <v>300</v>
      </c>
      <c r="F94">
        <f>TRUNC('LUT Implementation'!$C$4*(INDEX('LUT Implementation'!$F$9:$F$136,C94)-B94)/D94,0)</f>
        <v>-280</v>
      </c>
      <c r="G94">
        <f t="shared" si="4"/>
        <v>20</v>
      </c>
      <c r="H94" s="20">
        <f>Theory!$D$4/(SIN(RADIANS(Theory!$D$6*360*(('LUT Implementation'!$C$3*B94)/1000000000))))</f>
        <v>164.42442715294067</v>
      </c>
      <c r="I94" s="23">
        <f t="shared" si="5"/>
        <v>135.57557284705933</v>
      </c>
      <c r="J94" s="23">
        <f t="shared" si="6"/>
        <v>144.42442715294067</v>
      </c>
    </row>
    <row r="95" spans="2:10">
      <c r="B95">
        <f t="shared" si="7"/>
        <v>59400</v>
      </c>
      <c r="C95" s="19">
        <f t="array" ref="C95">MATCH(MIN(ABS('LUT Implementation'!$F$9:$F$136-B95)),ABS('LUT Implementation'!$F$9:$F$136-B95),0)</f>
        <v>1</v>
      </c>
      <c r="D95">
        <f>INDEX('LUT Implementation'!$F$9:$F$136,C95)-INDEX('LUT Implementation'!$F$9:$F$136,C95+1)</f>
        <v>3125</v>
      </c>
      <c r="E95">
        <f>INDEX('LUT Implementation'!$C$9:$C$136,'Error plots'!C95)</f>
        <v>300</v>
      </c>
      <c r="F95">
        <f>TRUNC('LUT Implementation'!$C$4*(INDEX('LUT Implementation'!$F$9:$F$136,C95)-B95)/D95,0)</f>
        <v>-280</v>
      </c>
      <c r="G95">
        <f t="shared" si="4"/>
        <v>20</v>
      </c>
      <c r="H95" s="20">
        <f>Theory!$D$4/(SIN(RADIANS(Theory!$D$6*360*(('LUT Implementation'!$C$3*B95)/1000000000))))</f>
        <v>164.55633665341247</v>
      </c>
      <c r="I95" s="23">
        <f t="shared" si="5"/>
        <v>135.44366334658753</v>
      </c>
      <c r="J95" s="23">
        <f t="shared" si="6"/>
        <v>144.55633665341247</v>
      </c>
    </row>
    <row r="96" spans="2:10">
      <c r="B96">
        <f t="shared" si="7"/>
        <v>59350</v>
      </c>
      <c r="C96" s="19">
        <f t="array" ref="C96">MATCH(MIN(ABS('LUT Implementation'!$F$9:$F$136-B96)),ABS('LUT Implementation'!$F$9:$F$136-B96),0)</f>
        <v>1</v>
      </c>
      <c r="D96">
        <f>INDEX('LUT Implementation'!$F$9:$F$136,C96)-INDEX('LUT Implementation'!$F$9:$F$136,C96+1)</f>
        <v>3125</v>
      </c>
      <c r="E96">
        <f>INDEX('LUT Implementation'!$C$9:$C$136,'Error plots'!C96)</f>
        <v>300</v>
      </c>
      <c r="F96">
        <f>TRUNC('LUT Implementation'!$C$4*(INDEX('LUT Implementation'!$F$9:$F$136,C96)-B96)/D96,0)</f>
        <v>-279</v>
      </c>
      <c r="G96">
        <f t="shared" si="4"/>
        <v>21</v>
      </c>
      <c r="H96" s="20">
        <f>Theory!$D$4/(SIN(RADIANS(Theory!$D$6*360*(('LUT Implementation'!$C$3*B96)/1000000000))))</f>
        <v>164.68847423976652</v>
      </c>
      <c r="I96" s="23">
        <f t="shared" si="5"/>
        <v>135.31152576023348</v>
      </c>
      <c r="J96" s="23">
        <f t="shared" si="6"/>
        <v>143.68847423976652</v>
      </c>
    </row>
    <row r="97" spans="2:10">
      <c r="B97">
        <f t="shared" si="7"/>
        <v>59300</v>
      </c>
      <c r="C97" s="19">
        <f t="array" ref="C97">MATCH(MIN(ABS('LUT Implementation'!$F$9:$F$136-B97)),ABS('LUT Implementation'!$F$9:$F$136-B97),0)</f>
        <v>1</v>
      </c>
      <c r="D97">
        <f>INDEX('LUT Implementation'!$F$9:$F$136,C97)-INDEX('LUT Implementation'!$F$9:$F$136,C97+1)</f>
        <v>3125</v>
      </c>
      <c r="E97">
        <f>INDEX('LUT Implementation'!$C$9:$C$136,'Error plots'!C97)</f>
        <v>300</v>
      </c>
      <c r="F97">
        <f>TRUNC('LUT Implementation'!$C$4*(INDEX('LUT Implementation'!$F$9:$F$136,C97)-B97)/D97,0)</f>
        <v>-279</v>
      </c>
      <c r="G97">
        <f t="shared" si="4"/>
        <v>21</v>
      </c>
      <c r="H97" s="20">
        <f>Theory!$D$4/(SIN(RADIANS(Theory!$D$6*360*(('LUT Implementation'!$C$3*B97)/1000000000))))</f>
        <v>164.82084048801292</v>
      </c>
      <c r="I97" s="23">
        <f t="shared" si="5"/>
        <v>135.17915951198708</v>
      </c>
      <c r="J97" s="23">
        <f t="shared" si="6"/>
        <v>143.82084048801292</v>
      </c>
    </row>
    <row r="98" spans="2:10">
      <c r="B98">
        <f t="shared" si="7"/>
        <v>59250</v>
      </c>
      <c r="C98" s="19">
        <f t="array" ref="C98">MATCH(MIN(ABS('LUT Implementation'!$F$9:$F$136-B98)),ABS('LUT Implementation'!$F$9:$F$136-B98),0)</f>
        <v>1</v>
      </c>
      <c r="D98">
        <f>INDEX('LUT Implementation'!$F$9:$F$136,C98)-INDEX('LUT Implementation'!$F$9:$F$136,C98+1)</f>
        <v>3125</v>
      </c>
      <c r="E98">
        <f>INDEX('LUT Implementation'!$C$9:$C$136,'Error plots'!C98)</f>
        <v>300</v>
      </c>
      <c r="F98">
        <f>TRUNC('LUT Implementation'!$C$4*(INDEX('LUT Implementation'!$F$9:$F$136,C98)-B98)/D98,0)</f>
        <v>-278</v>
      </c>
      <c r="G98">
        <f t="shared" si="4"/>
        <v>22</v>
      </c>
      <c r="H98" s="20">
        <f>Theory!$D$4/(SIN(RADIANS(Theory!$D$6*360*(('LUT Implementation'!$C$3*B98)/1000000000))))</f>
        <v>164.95343597610696</v>
      </c>
      <c r="I98" s="23">
        <f t="shared" si="5"/>
        <v>135.04656402389304</v>
      </c>
      <c r="J98" s="23">
        <f t="shared" si="6"/>
        <v>142.95343597610696</v>
      </c>
    </row>
    <row r="99" spans="2:10">
      <c r="B99">
        <f t="shared" si="7"/>
        <v>59200</v>
      </c>
      <c r="C99" s="19">
        <f t="array" ref="C99">MATCH(MIN(ABS('LUT Implementation'!$F$9:$F$136-B99)),ABS('LUT Implementation'!$F$9:$F$136-B99),0)</f>
        <v>1</v>
      </c>
      <c r="D99">
        <f>INDEX('LUT Implementation'!$F$9:$F$136,C99)-INDEX('LUT Implementation'!$F$9:$F$136,C99+1)</f>
        <v>3125</v>
      </c>
      <c r="E99">
        <f>INDEX('LUT Implementation'!$C$9:$C$136,'Error plots'!C99)</f>
        <v>300</v>
      </c>
      <c r="F99">
        <f>TRUNC('LUT Implementation'!$C$4*(INDEX('LUT Implementation'!$F$9:$F$136,C99)-B99)/D99,0)</f>
        <v>-278</v>
      </c>
      <c r="G99">
        <f t="shared" si="4"/>
        <v>22</v>
      </c>
      <c r="H99" s="20">
        <f>Theory!$D$4/(SIN(RADIANS(Theory!$D$6*360*(('LUT Implementation'!$C$3*B99)/1000000000))))</f>
        <v>165.0862612839573</v>
      </c>
      <c r="I99" s="23">
        <f t="shared" si="5"/>
        <v>134.9137387160427</v>
      </c>
      <c r="J99" s="23">
        <f t="shared" si="6"/>
        <v>143.0862612839573</v>
      </c>
    </row>
    <row r="100" spans="2:10">
      <c r="B100">
        <f t="shared" si="7"/>
        <v>59150</v>
      </c>
      <c r="C100" s="19">
        <f t="array" ref="C100">MATCH(MIN(ABS('LUT Implementation'!$F$9:$F$136-B100)),ABS('LUT Implementation'!$F$9:$F$136-B100),0)</f>
        <v>1</v>
      </c>
      <c r="D100">
        <f>INDEX('LUT Implementation'!$F$9:$F$136,C100)-INDEX('LUT Implementation'!$F$9:$F$136,C100+1)</f>
        <v>3125</v>
      </c>
      <c r="E100">
        <f>INDEX('LUT Implementation'!$C$9:$C$136,'Error plots'!C100)</f>
        <v>300</v>
      </c>
      <c r="F100">
        <f>TRUNC('LUT Implementation'!$C$4*(INDEX('LUT Implementation'!$F$9:$F$136,C100)-B100)/D100,0)</f>
        <v>-277</v>
      </c>
      <c r="G100">
        <f t="shared" si="4"/>
        <v>23</v>
      </c>
      <c r="H100" s="20">
        <f>Theory!$D$4/(SIN(RADIANS(Theory!$D$6*360*(('LUT Implementation'!$C$3*B100)/1000000000))))</f>
        <v>165.21931699343455</v>
      </c>
      <c r="I100" s="23">
        <f t="shared" si="5"/>
        <v>134.78068300656545</v>
      </c>
      <c r="J100" s="23">
        <f t="shared" si="6"/>
        <v>142.21931699343455</v>
      </c>
    </row>
    <row r="101" spans="2:10">
      <c r="B101">
        <f t="shared" si="7"/>
        <v>59100</v>
      </c>
      <c r="C101" s="19">
        <f t="array" ref="C101">MATCH(MIN(ABS('LUT Implementation'!$F$9:$F$136-B101)),ABS('LUT Implementation'!$F$9:$F$136-B101),0)</f>
        <v>1</v>
      </c>
      <c r="D101">
        <f>INDEX('LUT Implementation'!$F$9:$F$136,C101)-INDEX('LUT Implementation'!$F$9:$F$136,C101+1)</f>
        <v>3125</v>
      </c>
      <c r="E101">
        <f>INDEX('LUT Implementation'!$C$9:$C$136,'Error plots'!C101)</f>
        <v>300</v>
      </c>
      <c r="F101">
        <f>TRUNC('LUT Implementation'!$C$4*(INDEX('LUT Implementation'!$F$9:$F$136,C101)-B101)/D101,0)</f>
        <v>-277</v>
      </c>
      <c r="G101">
        <f t="shared" si="4"/>
        <v>23</v>
      </c>
      <c r="H101" s="20">
        <f>Theory!$D$4/(SIN(RADIANS(Theory!$D$6*360*(('LUT Implementation'!$C$3*B101)/1000000000))))</f>
        <v>165.35260368837911</v>
      </c>
      <c r="I101" s="23">
        <f t="shared" si="5"/>
        <v>134.64739631162089</v>
      </c>
      <c r="J101" s="23">
        <f t="shared" si="6"/>
        <v>142.35260368837911</v>
      </c>
    </row>
    <row r="102" spans="2:10">
      <c r="B102">
        <f t="shared" si="7"/>
        <v>59050</v>
      </c>
      <c r="C102" s="19">
        <f t="array" ref="C102">MATCH(MIN(ABS('LUT Implementation'!$F$9:$F$136-B102)),ABS('LUT Implementation'!$F$9:$F$136-B102),0)</f>
        <v>1</v>
      </c>
      <c r="D102">
        <f>INDEX('LUT Implementation'!$F$9:$F$136,C102)-INDEX('LUT Implementation'!$F$9:$F$136,C102+1)</f>
        <v>3125</v>
      </c>
      <c r="E102">
        <f>INDEX('LUT Implementation'!$C$9:$C$136,'Error plots'!C102)</f>
        <v>300</v>
      </c>
      <c r="F102">
        <f>TRUNC('LUT Implementation'!$C$4*(INDEX('LUT Implementation'!$F$9:$F$136,C102)-B102)/D102,0)</f>
        <v>-276</v>
      </c>
      <c r="G102">
        <f t="shared" si="4"/>
        <v>24</v>
      </c>
      <c r="H102" s="20">
        <f>Theory!$D$4/(SIN(RADIANS(Theory!$D$6*360*(('LUT Implementation'!$C$3*B102)/1000000000))))</f>
        <v>165.48612195460981</v>
      </c>
      <c r="I102" s="23">
        <f t="shared" si="5"/>
        <v>134.51387804539019</v>
      </c>
      <c r="J102" s="23">
        <f t="shared" si="6"/>
        <v>141.48612195460981</v>
      </c>
    </row>
    <row r="103" spans="2:10">
      <c r="B103">
        <f t="shared" si="7"/>
        <v>59000</v>
      </c>
      <c r="C103" s="19">
        <f t="array" ref="C103">MATCH(MIN(ABS('LUT Implementation'!$F$9:$F$136-B103)),ABS('LUT Implementation'!$F$9:$F$136-B103),0)</f>
        <v>1</v>
      </c>
      <c r="D103">
        <f>INDEX('LUT Implementation'!$F$9:$F$136,C103)-INDEX('LUT Implementation'!$F$9:$F$136,C103+1)</f>
        <v>3125</v>
      </c>
      <c r="E103">
        <f>INDEX('LUT Implementation'!$C$9:$C$136,'Error plots'!C103)</f>
        <v>300</v>
      </c>
      <c r="F103">
        <f>TRUNC('LUT Implementation'!$C$4*(INDEX('LUT Implementation'!$F$9:$F$136,C103)-B103)/D103,0)</f>
        <v>-275</v>
      </c>
      <c r="G103">
        <f t="shared" si="4"/>
        <v>25</v>
      </c>
      <c r="H103" s="20">
        <f>Theory!$D$4/(SIN(RADIANS(Theory!$D$6*360*(('LUT Implementation'!$C$3*B103)/1000000000))))</f>
        <v>165.61987237993225</v>
      </c>
      <c r="I103" s="23">
        <f t="shared" si="5"/>
        <v>134.38012762006775</v>
      </c>
      <c r="J103" s="23">
        <f t="shared" si="6"/>
        <v>140.61987237993225</v>
      </c>
    </row>
    <row r="104" spans="2:10">
      <c r="B104">
        <f t="shared" si="7"/>
        <v>58950</v>
      </c>
      <c r="C104" s="19">
        <f t="array" ref="C104">MATCH(MIN(ABS('LUT Implementation'!$F$9:$F$136-B104)),ABS('LUT Implementation'!$F$9:$F$136-B104),0)</f>
        <v>1</v>
      </c>
      <c r="D104">
        <f>INDEX('LUT Implementation'!$F$9:$F$136,C104)-INDEX('LUT Implementation'!$F$9:$F$136,C104+1)</f>
        <v>3125</v>
      </c>
      <c r="E104">
        <f>INDEX('LUT Implementation'!$C$9:$C$136,'Error plots'!C104)</f>
        <v>300</v>
      </c>
      <c r="F104">
        <f>TRUNC('LUT Implementation'!$C$4*(INDEX('LUT Implementation'!$F$9:$F$136,C104)-B104)/D104,0)</f>
        <v>-275</v>
      </c>
      <c r="G104">
        <f t="shared" si="4"/>
        <v>25</v>
      </c>
      <c r="H104" s="20">
        <f>Theory!$D$4/(SIN(RADIANS(Theory!$D$6*360*(('LUT Implementation'!$C$3*B104)/1000000000))))</f>
        <v>165.75385555414709</v>
      </c>
      <c r="I104" s="23">
        <f t="shared" si="5"/>
        <v>134.24614444585291</v>
      </c>
      <c r="J104" s="23">
        <f t="shared" si="6"/>
        <v>140.75385555414709</v>
      </c>
    </row>
    <row r="105" spans="2:10">
      <c r="B105">
        <f t="shared" si="7"/>
        <v>58900</v>
      </c>
      <c r="C105" s="19">
        <f t="array" ref="C105">MATCH(MIN(ABS('LUT Implementation'!$F$9:$F$136-B105)),ABS('LUT Implementation'!$F$9:$F$136-B105),0)</f>
        <v>1</v>
      </c>
      <c r="D105">
        <f>INDEX('LUT Implementation'!$F$9:$F$136,C105)-INDEX('LUT Implementation'!$F$9:$F$136,C105+1)</f>
        <v>3125</v>
      </c>
      <c r="E105">
        <f>INDEX('LUT Implementation'!$C$9:$C$136,'Error plots'!C105)</f>
        <v>300</v>
      </c>
      <c r="F105">
        <f>TRUNC('LUT Implementation'!$C$4*(INDEX('LUT Implementation'!$F$9:$F$136,C105)-B105)/D105,0)</f>
        <v>-274</v>
      </c>
      <c r="G105">
        <f t="shared" si="4"/>
        <v>26</v>
      </c>
      <c r="H105" s="20">
        <f>Theory!$D$4/(SIN(RADIANS(Theory!$D$6*360*(('LUT Implementation'!$C$3*B105)/1000000000))))</f>
        <v>165.88807206905875</v>
      </c>
      <c r="I105" s="23">
        <f t="shared" si="5"/>
        <v>134.11192793094125</v>
      </c>
      <c r="J105" s="23">
        <f t="shared" si="6"/>
        <v>139.88807206905875</v>
      </c>
    </row>
    <row r="106" spans="2:10">
      <c r="B106">
        <f t="shared" si="7"/>
        <v>58850</v>
      </c>
      <c r="C106" s="19">
        <f t="array" ref="C106">MATCH(MIN(ABS('LUT Implementation'!$F$9:$F$136-B106)),ABS('LUT Implementation'!$F$9:$F$136-B106),0)</f>
        <v>1</v>
      </c>
      <c r="D106">
        <f>INDEX('LUT Implementation'!$F$9:$F$136,C106)-INDEX('LUT Implementation'!$F$9:$F$136,C106+1)</f>
        <v>3125</v>
      </c>
      <c r="E106">
        <f>INDEX('LUT Implementation'!$C$9:$C$136,'Error plots'!C106)</f>
        <v>300</v>
      </c>
      <c r="F106">
        <f>TRUNC('LUT Implementation'!$C$4*(INDEX('LUT Implementation'!$F$9:$F$136,C106)-B106)/D106,0)</f>
        <v>-274</v>
      </c>
      <c r="G106">
        <f t="shared" si="4"/>
        <v>26</v>
      </c>
      <c r="H106" s="20">
        <f>Theory!$D$4/(SIN(RADIANS(Theory!$D$6*360*(('LUT Implementation'!$C$3*B106)/1000000000))))</f>
        <v>166.02252251848373</v>
      </c>
      <c r="I106" s="23">
        <f t="shared" si="5"/>
        <v>133.97747748151627</v>
      </c>
      <c r="J106" s="23">
        <f t="shared" si="6"/>
        <v>140.02252251848373</v>
      </c>
    </row>
    <row r="107" spans="2:10">
      <c r="B107">
        <f t="shared" si="7"/>
        <v>58800</v>
      </c>
      <c r="C107" s="19">
        <f t="array" ref="C107">MATCH(MIN(ABS('LUT Implementation'!$F$9:$F$136-B107)),ABS('LUT Implementation'!$F$9:$F$136-B107),0)</f>
        <v>1</v>
      </c>
      <c r="D107">
        <f>INDEX('LUT Implementation'!$F$9:$F$136,C107)-INDEX('LUT Implementation'!$F$9:$F$136,C107+1)</f>
        <v>3125</v>
      </c>
      <c r="E107">
        <f>INDEX('LUT Implementation'!$C$9:$C$136,'Error plots'!C107)</f>
        <v>300</v>
      </c>
      <c r="F107">
        <f>TRUNC('LUT Implementation'!$C$4*(INDEX('LUT Implementation'!$F$9:$F$136,C107)-B107)/D107,0)</f>
        <v>-273</v>
      </c>
      <c r="G107">
        <f t="shared" si="4"/>
        <v>27</v>
      </c>
      <c r="H107" s="20">
        <f>Theory!$D$4/(SIN(RADIANS(Theory!$D$6*360*(('LUT Implementation'!$C$3*B107)/1000000000))))</f>
        <v>166.15720749825914</v>
      </c>
      <c r="I107" s="23">
        <f t="shared" si="5"/>
        <v>133.84279250174086</v>
      </c>
      <c r="J107" s="23">
        <f t="shared" si="6"/>
        <v>139.15720749825914</v>
      </c>
    </row>
    <row r="108" spans="2:10">
      <c r="B108">
        <f t="shared" si="7"/>
        <v>58750</v>
      </c>
      <c r="C108" s="19">
        <f t="array" ref="C108">MATCH(MIN(ABS('LUT Implementation'!$F$9:$F$136-B108)),ABS('LUT Implementation'!$F$9:$F$136-B108),0)</f>
        <v>1</v>
      </c>
      <c r="D108">
        <f>INDEX('LUT Implementation'!$F$9:$F$136,C108)-INDEX('LUT Implementation'!$F$9:$F$136,C108+1)</f>
        <v>3125</v>
      </c>
      <c r="E108">
        <f>INDEX('LUT Implementation'!$C$9:$C$136,'Error plots'!C108)</f>
        <v>300</v>
      </c>
      <c r="F108">
        <f>TRUNC('LUT Implementation'!$C$4*(INDEX('LUT Implementation'!$F$9:$F$136,C108)-B108)/D108,0)</f>
        <v>-273</v>
      </c>
      <c r="G108">
        <f t="shared" si="4"/>
        <v>27</v>
      </c>
      <c r="H108" s="20">
        <f>Theory!$D$4/(SIN(RADIANS(Theory!$D$6*360*(('LUT Implementation'!$C$3*B108)/1000000000))))</f>
        <v>166.29212760625154</v>
      </c>
      <c r="I108" s="23">
        <f t="shared" si="5"/>
        <v>133.70787239374846</v>
      </c>
      <c r="J108" s="23">
        <f t="shared" si="6"/>
        <v>139.29212760625154</v>
      </c>
    </row>
    <row r="109" spans="2:10">
      <c r="B109">
        <f t="shared" si="7"/>
        <v>58700</v>
      </c>
      <c r="C109" s="19">
        <f t="array" ref="C109">MATCH(MIN(ABS('LUT Implementation'!$F$9:$F$136-B109)),ABS('LUT Implementation'!$F$9:$F$136-B109),0)</f>
        <v>1</v>
      </c>
      <c r="D109">
        <f>INDEX('LUT Implementation'!$F$9:$F$136,C109)-INDEX('LUT Implementation'!$F$9:$F$136,C109+1)</f>
        <v>3125</v>
      </c>
      <c r="E109">
        <f>INDEX('LUT Implementation'!$C$9:$C$136,'Error plots'!C109)</f>
        <v>300</v>
      </c>
      <c r="F109">
        <f>TRUNC('LUT Implementation'!$C$4*(INDEX('LUT Implementation'!$F$9:$F$136,C109)-B109)/D109,0)</f>
        <v>-272</v>
      </c>
      <c r="G109">
        <f t="shared" si="4"/>
        <v>28</v>
      </c>
      <c r="H109" s="20">
        <f>Theory!$D$4/(SIN(RADIANS(Theory!$D$6*360*(('LUT Implementation'!$C$3*B109)/1000000000))))</f>
        <v>166.42728344236525</v>
      </c>
      <c r="I109" s="23">
        <f t="shared" si="5"/>
        <v>133.57271655763475</v>
      </c>
      <c r="J109" s="23">
        <f t="shared" si="6"/>
        <v>138.42728344236525</v>
      </c>
    </row>
    <row r="110" spans="2:10">
      <c r="B110">
        <f t="shared" si="7"/>
        <v>58650</v>
      </c>
      <c r="C110" s="19">
        <f t="array" ref="C110">MATCH(MIN(ABS('LUT Implementation'!$F$9:$F$136-B110)),ABS('LUT Implementation'!$F$9:$F$136-B110),0)</f>
        <v>1</v>
      </c>
      <c r="D110">
        <f>INDEX('LUT Implementation'!$F$9:$F$136,C110)-INDEX('LUT Implementation'!$F$9:$F$136,C110+1)</f>
        <v>3125</v>
      </c>
      <c r="E110">
        <f>INDEX('LUT Implementation'!$C$9:$C$136,'Error plots'!C110)</f>
        <v>300</v>
      </c>
      <c r="F110">
        <f>TRUNC('LUT Implementation'!$C$4*(INDEX('LUT Implementation'!$F$9:$F$136,C110)-B110)/D110,0)</f>
        <v>-272</v>
      </c>
      <c r="G110">
        <f t="shared" si="4"/>
        <v>28</v>
      </c>
      <c r="H110" s="20">
        <f>Theory!$D$4/(SIN(RADIANS(Theory!$D$6*360*(('LUT Implementation'!$C$3*B110)/1000000000))))</f>
        <v>166.56267560855139</v>
      </c>
      <c r="I110" s="23">
        <f t="shared" si="5"/>
        <v>133.43732439144861</v>
      </c>
      <c r="J110" s="23">
        <f t="shared" si="6"/>
        <v>138.56267560855139</v>
      </c>
    </row>
    <row r="111" spans="2:10">
      <c r="B111">
        <f t="shared" si="7"/>
        <v>58600</v>
      </c>
      <c r="C111" s="19">
        <f t="array" ref="C111">MATCH(MIN(ABS('LUT Implementation'!$F$9:$F$136-B111)),ABS('LUT Implementation'!$F$9:$F$136-B111),0)</f>
        <v>1</v>
      </c>
      <c r="D111">
        <f>INDEX('LUT Implementation'!$F$9:$F$136,C111)-INDEX('LUT Implementation'!$F$9:$F$136,C111+1)</f>
        <v>3125</v>
      </c>
      <c r="E111">
        <f>INDEX('LUT Implementation'!$C$9:$C$136,'Error plots'!C111)</f>
        <v>300</v>
      </c>
      <c r="F111">
        <f>TRUNC('LUT Implementation'!$C$4*(INDEX('LUT Implementation'!$F$9:$F$136,C111)-B111)/D111,0)</f>
        <v>-271</v>
      </c>
      <c r="G111">
        <f t="shared" si="4"/>
        <v>29</v>
      </c>
      <c r="H111" s="20">
        <f>Theory!$D$4/(SIN(RADIANS(Theory!$D$6*360*(('LUT Implementation'!$C$3*B111)/1000000000))))</f>
        <v>166.69830470881624</v>
      </c>
      <c r="I111" s="23">
        <f t="shared" si="5"/>
        <v>133.30169529118376</v>
      </c>
      <c r="J111" s="23">
        <f t="shared" si="6"/>
        <v>137.69830470881624</v>
      </c>
    </row>
    <row r="112" spans="2:10">
      <c r="B112">
        <f t="shared" si="7"/>
        <v>58550</v>
      </c>
      <c r="C112" s="19">
        <f t="array" ref="C112">MATCH(MIN(ABS('LUT Implementation'!$F$9:$F$136-B112)),ABS('LUT Implementation'!$F$9:$F$136-B112),0)</f>
        <v>1</v>
      </c>
      <c r="D112">
        <f>INDEX('LUT Implementation'!$F$9:$F$136,C112)-INDEX('LUT Implementation'!$F$9:$F$136,C112+1)</f>
        <v>3125</v>
      </c>
      <c r="E112">
        <f>INDEX('LUT Implementation'!$C$9:$C$136,'Error plots'!C112)</f>
        <v>300</v>
      </c>
      <c r="F112">
        <f>TRUNC('LUT Implementation'!$C$4*(INDEX('LUT Implementation'!$F$9:$F$136,C112)-B112)/D112,0)</f>
        <v>-271</v>
      </c>
      <c r="G112">
        <f t="shared" si="4"/>
        <v>29</v>
      </c>
      <c r="H112" s="20">
        <f>Theory!$D$4/(SIN(RADIANS(Theory!$D$6*360*(('LUT Implementation'!$C$3*B112)/1000000000))))</f>
        <v>166.83417134923039</v>
      </c>
      <c r="I112" s="23">
        <f t="shared" si="5"/>
        <v>133.16582865076961</v>
      </c>
      <c r="J112" s="23">
        <f t="shared" si="6"/>
        <v>137.83417134923039</v>
      </c>
    </row>
    <row r="113" spans="2:10">
      <c r="B113">
        <f t="shared" si="7"/>
        <v>58500</v>
      </c>
      <c r="C113" s="19">
        <f t="array" ref="C113">MATCH(MIN(ABS('LUT Implementation'!$F$9:$F$136-B113)),ABS('LUT Implementation'!$F$9:$F$136-B113),0)</f>
        <v>1</v>
      </c>
      <c r="D113">
        <f>INDEX('LUT Implementation'!$F$9:$F$136,C113)-INDEX('LUT Implementation'!$F$9:$F$136,C113+1)</f>
        <v>3125</v>
      </c>
      <c r="E113">
        <f>INDEX('LUT Implementation'!$C$9:$C$136,'Error plots'!C113)</f>
        <v>300</v>
      </c>
      <c r="F113">
        <f>TRUNC('LUT Implementation'!$C$4*(INDEX('LUT Implementation'!$F$9:$F$136,C113)-B113)/D113,0)</f>
        <v>-270</v>
      </c>
      <c r="G113">
        <f t="shared" si="4"/>
        <v>30</v>
      </c>
      <c r="H113" s="20">
        <f>Theory!$D$4/(SIN(RADIANS(Theory!$D$6*360*(('LUT Implementation'!$C$3*B113)/1000000000))))</f>
        <v>166.97027613793728</v>
      </c>
      <c r="I113" s="23">
        <f t="shared" si="5"/>
        <v>133.02972386206272</v>
      </c>
      <c r="J113" s="23">
        <f t="shared" si="6"/>
        <v>136.97027613793728</v>
      </c>
    </row>
    <row r="114" spans="2:10">
      <c r="B114">
        <f t="shared" si="7"/>
        <v>58450</v>
      </c>
      <c r="C114" s="19">
        <f t="array" ref="C114">MATCH(MIN(ABS('LUT Implementation'!$F$9:$F$136-B114)),ABS('LUT Implementation'!$F$9:$F$136-B114),0)</f>
        <v>1</v>
      </c>
      <c r="D114">
        <f>INDEX('LUT Implementation'!$F$9:$F$136,C114)-INDEX('LUT Implementation'!$F$9:$F$136,C114+1)</f>
        <v>3125</v>
      </c>
      <c r="E114">
        <f>INDEX('LUT Implementation'!$C$9:$C$136,'Error plots'!C114)</f>
        <v>300</v>
      </c>
      <c r="F114">
        <f>TRUNC('LUT Implementation'!$C$4*(INDEX('LUT Implementation'!$F$9:$F$136,C114)-B114)/D114,0)</f>
        <v>-270</v>
      </c>
      <c r="G114">
        <f t="shared" si="4"/>
        <v>30</v>
      </c>
      <c r="H114" s="20">
        <f>Theory!$D$4/(SIN(RADIANS(Theory!$D$6*360*(('LUT Implementation'!$C$3*B114)/1000000000))))</f>
        <v>167.10661968516217</v>
      </c>
      <c r="I114" s="23">
        <f t="shared" si="5"/>
        <v>132.89338031483783</v>
      </c>
      <c r="J114" s="23">
        <f t="shared" si="6"/>
        <v>137.10661968516217</v>
      </c>
    </row>
    <row r="115" spans="2:10">
      <c r="B115">
        <f t="shared" si="7"/>
        <v>58400</v>
      </c>
      <c r="C115" s="19">
        <f t="array" ref="C115">MATCH(MIN(ABS('LUT Implementation'!$F$9:$F$136-B115)),ABS('LUT Implementation'!$F$9:$F$136-B115),0)</f>
        <v>1</v>
      </c>
      <c r="D115">
        <f>INDEX('LUT Implementation'!$F$9:$F$136,C115)-INDEX('LUT Implementation'!$F$9:$F$136,C115+1)</f>
        <v>3125</v>
      </c>
      <c r="E115">
        <f>INDEX('LUT Implementation'!$C$9:$C$136,'Error plots'!C115)</f>
        <v>300</v>
      </c>
      <c r="F115">
        <f>TRUNC('LUT Implementation'!$C$4*(INDEX('LUT Implementation'!$F$9:$F$136,C115)-B115)/D115,0)</f>
        <v>-269</v>
      </c>
      <c r="G115">
        <f t="shared" si="4"/>
        <v>31</v>
      </c>
      <c r="H115" s="20">
        <f>Theory!$D$4/(SIN(RADIANS(Theory!$D$6*360*(('LUT Implementation'!$C$3*B115)/1000000000))))</f>
        <v>167.24320260322108</v>
      </c>
      <c r="I115" s="23">
        <f t="shared" si="5"/>
        <v>132.75679739677892</v>
      </c>
      <c r="J115" s="23">
        <f t="shared" si="6"/>
        <v>136.24320260322108</v>
      </c>
    </row>
    <row r="116" spans="2:10">
      <c r="B116">
        <f t="shared" si="7"/>
        <v>58350</v>
      </c>
      <c r="C116" s="19">
        <f t="array" ref="C116">MATCH(MIN(ABS('LUT Implementation'!$F$9:$F$136-B116)),ABS('LUT Implementation'!$F$9:$F$136-B116),0)</f>
        <v>1</v>
      </c>
      <c r="D116">
        <f>INDEX('LUT Implementation'!$F$9:$F$136,C116)-INDEX('LUT Implementation'!$F$9:$F$136,C116+1)</f>
        <v>3125</v>
      </c>
      <c r="E116">
        <f>INDEX('LUT Implementation'!$C$9:$C$136,'Error plots'!C116)</f>
        <v>300</v>
      </c>
      <c r="F116">
        <f>TRUNC('LUT Implementation'!$C$4*(INDEX('LUT Implementation'!$F$9:$F$136,C116)-B116)/D116,0)</f>
        <v>-269</v>
      </c>
      <c r="G116">
        <f t="shared" si="4"/>
        <v>31</v>
      </c>
      <c r="H116" s="20">
        <f>Theory!$D$4/(SIN(RADIANS(Theory!$D$6*360*(('LUT Implementation'!$C$3*B116)/1000000000))))</f>
        <v>167.38002550652965</v>
      </c>
      <c r="I116" s="23">
        <f t="shared" si="5"/>
        <v>132.61997449347035</v>
      </c>
      <c r="J116" s="23">
        <f t="shared" si="6"/>
        <v>136.38002550652965</v>
      </c>
    </row>
    <row r="117" spans="2:10">
      <c r="B117">
        <f t="shared" si="7"/>
        <v>58300</v>
      </c>
      <c r="C117" s="19">
        <f t="array" ref="C117">MATCH(MIN(ABS('LUT Implementation'!$F$9:$F$136-B117)),ABS('LUT Implementation'!$F$9:$F$136-B117),0)</f>
        <v>1</v>
      </c>
      <c r="D117">
        <f>INDEX('LUT Implementation'!$F$9:$F$136,C117)-INDEX('LUT Implementation'!$F$9:$F$136,C117+1)</f>
        <v>3125</v>
      </c>
      <c r="E117">
        <f>INDEX('LUT Implementation'!$C$9:$C$136,'Error plots'!C117)</f>
        <v>300</v>
      </c>
      <c r="F117">
        <f>TRUNC('LUT Implementation'!$C$4*(INDEX('LUT Implementation'!$F$9:$F$136,C117)-B117)/D117,0)</f>
        <v>-268</v>
      </c>
      <c r="G117">
        <f t="shared" si="4"/>
        <v>32</v>
      </c>
      <c r="H117" s="20">
        <f>Theory!$D$4/(SIN(RADIANS(Theory!$D$6*360*(('LUT Implementation'!$C$3*B117)/1000000000))))</f>
        <v>167.51708901161223</v>
      </c>
      <c r="I117" s="23">
        <f t="shared" si="5"/>
        <v>132.48291098838777</v>
      </c>
      <c r="J117" s="23">
        <f t="shared" si="6"/>
        <v>135.51708901161223</v>
      </c>
    </row>
    <row r="118" spans="2:10">
      <c r="B118">
        <f t="shared" si="7"/>
        <v>58250</v>
      </c>
      <c r="C118" s="19">
        <f t="array" ref="C118">MATCH(MIN(ABS('LUT Implementation'!$F$9:$F$136-B118)),ABS('LUT Implementation'!$F$9:$F$136-B118),0)</f>
        <v>1</v>
      </c>
      <c r="D118">
        <f>INDEX('LUT Implementation'!$F$9:$F$136,C118)-INDEX('LUT Implementation'!$F$9:$F$136,C118+1)</f>
        <v>3125</v>
      </c>
      <c r="E118">
        <f>INDEX('LUT Implementation'!$C$9:$C$136,'Error plots'!C118)</f>
        <v>300</v>
      </c>
      <c r="F118">
        <f>TRUNC('LUT Implementation'!$C$4*(INDEX('LUT Implementation'!$F$9:$F$136,C118)-B118)/D118,0)</f>
        <v>-268</v>
      </c>
      <c r="G118">
        <f t="shared" si="4"/>
        <v>32</v>
      </c>
      <c r="H118" s="20">
        <f>Theory!$D$4/(SIN(RADIANS(Theory!$D$6*360*(('LUT Implementation'!$C$3*B118)/1000000000))))</f>
        <v>167.65439373711092</v>
      </c>
      <c r="I118" s="23">
        <f t="shared" si="5"/>
        <v>132.34560626288908</v>
      </c>
      <c r="J118" s="23">
        <f t="shared" si="6"/>
        <v>135.65439373711092</v>
      </c>
    </row>
    <row r="119" spans="2:10">
      <c r="B119">
        <f t="shared" si="7"/>
        <v>58200</v>
      </c>
      <c r="C119" s="19">
        <f t="array" ref="C119">MATCH(MIN(ABS('LUT Implementation'!$F$9:$F$136-B119)),ABS('LUT Implementation'!$F$9:$F$136-B119),0)</f>
        <v>1</v>
      </c>
      <c r="D119">
        <f>INDEX('LUT Implementation'!$F$9:$F$136,C119)-INDEX('LUT Implementation'!$F$9:$F$136,C119+1)</f>
        <v>3125</v>
      </c>
      <c r="E119">
        <f>INDEX('LUT Implementation'!$C$9:$C$136,'Error plots'!C119)</f>
        <v>300</v>
      </c>
      <c r="F119">
        <f>TRUNC('LUT Implementation'!$C$4*(INDEX('LUT Implementation'!$F$9:$F$136,C119)-B119)/D119,0)</f>
        <v>-267</v>
      </c>
      <c r="G119">
        <f t="shared" si="4"/>
        <v>33</v>
      </c>
      <c r="H119" s="20">
        <f>Theory!$D$4/(SIN(RADIANS(Theory!$D$6*360*(('LUT Implementation'!$C$3*B119)/1000000000))))</f>
        <v>167.79194030379477</v>
      </c>
      <c r="I119" s="23">
        <f t="shared" si="5"/>
        <v>132.20805969620523</v>
      </c>
      <c r="J119" s="23">
        <f t="shared" si="6"/>
        <v>134.79194030379477</v>
      </c>
    </row>
    <row r="120" spans="2:10">
      <c r="B120">
        <f t="shared" si="7"/>
        <v>58150</v>
      </c>
      <c r="C120" s="19">
        <f t="array" ref="C120">MATCH(MIN(ABS('LUT Implementation'!$F$9:$F$136-B120)),ABS('LUT Implementation'!$F$9:$F$136-B120),0)</f>
        <v>1</v>
      </c>
      <c r="D120">
        <f>INDEX('LUT Implementation'!$F$9:$F$136,C120)-INDEX('LUT Implementation'!$F$9:$F$136,C120+1)</f>
        <v>3125</v>
      </c>
      <c r="E120">
        <f>INDEX('LUT Implementation'!$C$9:$C$136,'Error plots'!C120)</f>
        <v>300</v>
      </c>
      <c r="F120">
        <f>TRUNC('LUT Implementation'!$C$4*(INDEX('LUT Implementation'!$F$9:$F$136,C120)-B120)/D120,0)</f>
        <v>-267</v>
      </c>
      <c r="G120">
        <f t="shared" si="4"/>
        <v>33</v>
      </c>
      <c r="H120" s="20">
        <f>Theory!$D$4/(SIN(RADIANS(Theory!$D$6*360*(('LUT Implementation'!$C$3*B120)/1000000000))))</f>
        <v>167.92972933456849</v>
      </c>
      <c r="I120" s="23">
        <f t="shared" si="5"/>
        <v>132.07027066543151</v>
      </c>
      <c r="J120" s="23">
        <f t="shared" si="6"/>
        <v>134.92972933456849</v>
      </c>
    </row>
    <row r="121" spans="2:10">
      <c r="B121">
        <f t="shared" si="7"/>
        <v>58100</v>
      </c>
      <c r="C121" s="19">
        <f t="array" ref="C121">MATCH(MIN(ABS('LUT Implementation'!$F$9:$F$136-B121)),ABS('LUT Implementation'!$F$9:$F$136-B121),0)</f>
        <v>1</v>
      </c>
      <c r="D121">
        <f>INDEX('LUT Implementation'!$F$9:$F$136,C121)-INDEX('LUT Implementation'!$F$9:$F$136,C121+1)</f>
        <v>3125</v>
      </c>
      <c r="E121">
        <f>INDEX('LUT Implementation'!$C$9:$C$136,'Error plots'!C121)</f>
        <v>300</v>
      </c>
      <c r="F121">
        <f>TRUNC('LUT Implementation'!$C$4*(INDEX('LUT Implementation'!$F$9:$F$136,C121)-B121)/D121,0)</f>
        <v>-266</v>
      </c>
      <c r="G121">
        <f t="shared" si="4"/>
        <v>34</v>
      </c>
      <c r="H121" s="20">
        <f>Theory!$D$4/(SIN(RADIANS(Theory!$D$6*360*(('LUT Implementation'!$C$3*B121)/1000000000))))</f>
        <v>168.06776145448234</v>
      </c>
      <c r="I121" s="23">
        <f t="shared" si="5"/>
        <v>131.93223854551766</v>
      </c>
      <c r="J121" s="23">
        <f t="shared" si="6"/>
        <v>134.06776145448234</v>
      </c>
    </row>
    <row r="122" spans="2:10">
      <c r="B122">
        <f t="shared" si="7"/>
        <v>58050</v>
      </c>
      <c r="C122" s="19">
        <f t="array" ref="C122">MATCH(MIN(ABS('LUT Implementation'!$F$9:$F$136-B122)),ABS('LUT Implementation'!$F$9:$F$136-B122),0)</f>
        <v>1</v>
      </c>
      <c r="D122">
        <f>INDEX('LUT Implementation'!$F$9:$F$136,C122)-INDEX('LUT Implementation'!$F$9:$F$136,C122+1)</f>
        <v>3125</v>
      </c>
      <c r="E122">
        <f>INDEX('LUT Implementation'!$C$9:$C$136,'Error plots'!C122)</f>
        <v>300</v>
      </c>
      <c r="F122">
        <f>TRUNC('LUT Implementation'!$C$4*(INDEX('LUT Implementation'!$F$9:$F$136,C122)-B122)/D122,0)</f>
        <v>-266</v>
      </c>
      <c r="G122">
        <f t="shared" si="4"/>
        <v>34</v>
      </c>
      <c r="H122" s="20">
        <f>Theory!$D$4/(SIN(RADIANS(Theory!$D$6*360*(('LUT Implementation'!$C$3*B122)/1000000000))))</f>
        <v>168.20603729074068</v>
      </c>
      <c r="I122" s="23">
        <f t="shared" si="5"/>
        <v>131.79396270925932</v>
      </c>
      <c r="J122" s="23">
        <f t="shared" si="6"/>
        <v>134.20603729074068</v>
      </c>
    </row>
    <row r="123" spans="2:10">
      <c r="B123">
        <f t="shared" si="7"/>
        <v>58000</v>
      </c>
      <c r="C123" s="19">
        <f t="array" ref="C123">MATCH(MIN(ABS('LUT Implementation'!$F$9:$F$136-B123)),ABS('LUT Implementation'!$F$9:$F$136-B123),0)</f>
        <v>1</v>
      </c>
      <c r="D123">
        <f>INDEX('LUT Implementation'!$F$9:$F$136,C123)-INDEX('LUT Implementation'!$F$9:$F$136,C123+1)</f>
        <v>3125</v>
      </c>
      <c r="E123">
        <f>INDEX('LUT Implementation'!$C$9:$C$136,'Error plots'!C123)</f>
        <v>300</v>
      </c>
      <c r="F123">
        <f>TRUNC('LUT Implementation'!$C$4*(INDEX('LUT Implementation'!$F$9:$F$136,C123)-B123)/D123,0)</f>
        <v>-265</v>
      </c>
      <c r="G123">
        <f t="shared" si="4"/>
        <v>35</v>
      </c>
      <c r="H123" s="20">
        <f>Theory!$D$4/(SIN(RADIANS(Theory!$D$6*360*(('LUT Implementation'!$C$3*B123)/1000000000))))</f>
        <v>168.34455747271176</v>
      </c>
      <c r="I123" s="23">
        <f t="shared" si="5"/>
        <v>131.65544252728824</v>
      </c>
      <c r="J123" s="23">
        <f t="shared" si="6"/>
        <v>133.34455747271176</v>
      </c>
    </row>
    <row r="124" spans="2:10">
      <c r="B124">
        <f t="shared" si="7"/>
        <v>57950</v>
      </c>
      <c r="C124" s="19">
        <f t="array" ref="C124">MATCH(MIN(ABS('LUT Implementation'!$F$9:$F$136-B124)),ABS('LUT Implementation'!$F$9:$F$136-B124),0)</f>
        <v>1</v>
      </c>
      <c r="D124">
        <f>INDEX('LUT Implementation'!$F$9:$F$136,C124)-INDEX('LUT Implementation'!$F$9:$F$136,C124+1)</f>
        <v>3125</v>
      </c>
      <c r="E124">
        <f>INDEX('LUT Implementation'!$C$9:$C$136,'Error plots'!C124)</f>
        <v>300</v>
      </c>
      <c r="F124">
        <f>TRUNC('LUT Implementation'!$C$4*(INDEX('LUT Implementation'!$F$9:$F$136,C124)-B124)/D124,0)</f>
        <v>-265</v>
      </c>
      <c r="G124">
        <f t="shared" si="4"/>
        <v>35</v>
      </c>
      <c r="H124" s="20">
        <f>Theory!$D$4/(SIN(RADIANS(Theory!$D$6*360*(('LUT Implementation'!$C$3*B124)/1000000000))))</f>
        <v>168.48332263193672</v>
      </c>
      <c r="I124" s="23">
        <f t="shared" si="5"/>
        <v>131.51667736806328</v>
      </c>
      <c r="J124" s="23">
        <f t="shared" si="6"/>
        <v>133.48332263193672</v>
      </c>
    </row>
    <row r="125" spans="2:10">
      <c r="B125">
        <f t="shared" si="7"/>
        <v>57900</v>
      </c>
      <c r="C125" s="19">
        <f t="array" ref="C125">MATCH(MIN(ABS('LUT Implementation'!$F$9:$F$136-B125)),ABS('LUT Implementation'!$F$9:$F$136-B125),0)</f>
        <v>1</v>
      </c>
      <c r="D125">
        <f>INDEX('LUT Implementation'!$F$9:$F$136,C125)-INDEX('LUT Implementation'!$F$9:$F$136,C125+1)</f>
        <v>3125</v>
      </c>
      <c r="E125">
        <f>INDEX('LUT Implementation'!$C$9:$C$136,'Error plots'!C125)</f>
        <v>300</v>
      </c>
      <c r="F125">
        <f>TRUNC('LUT Implementation'!$C$4*(INDEX('LUT Implementation'!$F$9:$F$136,C125)-B125)/D125,0)</f>
        <v>-264</v>
      </c>
      <c r="G125">
        <f t="shared" si="4"/>
        <v>36</v>
      </c>
      <c r="H125" s="20">
        <f>Theory!$D$4/(SIN(RADIANS(Theory!$D$6*360*(('LUT Implementation'!$C$3*B125)/1000000000))))</f>
        <v>168.62233340213913</v>
      </c>
      <c r="I125" s="23">
        <f t="shared" si="5"/>
        <v>131.37766659786087</v>
      </c>
      <c r="J125" s="23">
        <f t="shared" si="6"/>
        <v>132.62233340213913</v>
      </c>
    </row>
    <row r="126" spans="2:10">
      <c r="B126">
        <f t="shared" si="7"/>
        <v>57850</v>
      </c>
      <c r="C126" s="19">
        <f t="array" ref="C126">MATCH(MIN(ABS('LUT Implementation'!$F$9:$F$136-B126)),ABS('LUT Implementation'!$F$9:$F$136-B126),0)</f>
        <v>1</v>
      </c>
      <c r="D126">
        <f>INDEX('LUT Implementation'!$F$9:$F$136,C126)-INDEX('LUT Implementation'!$F$9:$F$136,C126+1)</f>
        <v>3125</v>
      </c>
      <c r="E126">
        <f>INDEX('LUT Implementation'!$C$9:$C$136,'Error plots'!C126)</f>
        <v>300</v>
      </c>
      <c r="F126">
        <f>TRUNC('LUT Implementation'!$C$4*(INDEX('LUT Implementation'!$F$9:$F$136,C126)-B126)/D126,0)</f>
        <v>-264</v>
      </c>
      <c r="G126">
        <f t="shared" si="4"/>
        <v>36</v>
      </c>
      <c r="H126" s="20">
        <f>Theory!$D$4/(SIN(RADIANS(Theory!$D$6*360*(('LUT Implementation'!$C$3*B126)/1000000000))))</f>
        <v>168.76159041923452</v>
      </c>
      <c r="I126" s="23">
        <f t="shared" si="5"/>
        <v>131.23840958076548</v>
      </c>
      <c r="J126" s="23">
        <f t="shared" si="6"/>
        <v>132.76159041923452</v>
      </c>
    </row>
    <row r="127" spans="2:10">
      <c r="B127">
        <f t="shared" si="7"/>
        <v>57800</v>
      </c>
      <c r="C127" s="19">
        <f t="array" ref="C127">MATCH(MIN(ABS('LUT Implementation'!$F$9:$F$136-B127)),ABS('LUT Implementation'!$F$9:$F$136-B127),0)</f>
        <v>1</v>
      </c>
      <c r="D127">
        <f>INDEX('LUT Implementation'!$F$9:$F$136,C127)-INDEX('LUT Implementation'!$F$9:$F$136,C127+1)</f>
        <v>3125</v>
      </c>
      <c r="E127">
        <f>INDEX('LUT Implementation'!$C$9:$C$136,'Error plots'!C127)</f>
        <v>300</v>
      </c>
      <c r="F127">
        <f>TRUNC('LUT Implementation'!$C$4*(INDEX('LUT Implementation'!$F$9:$F$136,C127)-B127)/D127,0)</f>
        <v>-263</v>
      </c>
      <c r="G127">
        <f t="shared" si="4"/>
        <v>37</v>
      </c>
      <c r="H127" s="20">
        <f>Theory!$D$4/(SIN(RADIANS(Theory!$D$6*360*(('LUT Implementation'!$C$3*B127)/1000000000))))</f>
        <v>168.90109432133963</v>
      </c>
      <c r="I127" s="23">
        <f t="shared" si="5"/>
        <v>131.09890567866037</v>
      </c>
      <c r="J127" s="23">
        <f t="shared" si="6"/>
        <v>131.90109432133963</v>
      </c>
    </row>
    <row r="128" spans="2:10">
      <c r="B128">
        <f t="shared" si="7"/>
        <v>57750</v>
      </c>
      <c r="C128" s="19">
        <f t="array" ref="C128">MATCH(MIN(ABS('LUT Implementation'!$F$9:$F$136-B128)),ABS('LUT Implementation'!$F$9:$F$136-B128),0)</f>
        <v>1</v>
      </c>
      <c r="D128">
        <f>INDEX('LUT Implementation'!$F$9:$F$136,C128)-INDEX('LUT Implementation'!$F$9:$F$136,C128+1)</f>
        <v>3125</v>
      </c>
      <c r="E128">
        <f>INDEX('LUT Implementation'!$C$9:$C$136,'Error plots'!C128)</f>
        <v>300</v>
      </c>
      <c r="F128">
        <f>TRUNC('LUT Implementation'!$C$4*(INDEX('LUT Implementation'!$F$9:$F$136,C128)-B128)/D128,0)</f>
        <v>-263</v>
      </c>
      <c r="G128">
        <f t="shared" si="4"/>
        <v>37</v>
      </c>
      <c r="H128" s="20">
        <f>Theory!$D$4/(SIN(RADIANS(Theory!$D$6*360*(('LUT Implementation'!$C$3*B128)/1000000000))))</f>
        <v>169.040845748782</v>
      </c>
      <c r="I128" s="23">
        <f t="shared" si="5"/>
        <v>130.959154251218</v>
      </c>
      <c r="J128" s="23">
        <f t="shared" si="6"/>
        <v>132.040845748782</v>
      </c>
    </row>
    <row r="129" spans="2:10">
      <c r="B129">
        <f t="shared" si="7"/>
        <v>57700</v>
      </c>
      <c r="C129" s="19">
        <f t="array" ref="C129">MATCH(MIN(ABS('LUT Implementation'!$F$9:$F$136-B129)),ABS('LUT Implementation'!$F$9:$F$136-B129),0)</f>
        <v>1</v>
      </c>
      <c r="D129">
        <f>INDEX('LUT Implementation'!$F$9:$F$136,C129)-INDEX('LUT Implementation'!$F$9:$F$136,C129+1)</f>
        <v>3125</v>
      </c>
      <c r="E129">
        <f>INDEX('LUT Implementation'!$C$9:$C$136,'Error plots'!C129)</f>
        <v>300</v>
      </c>
      <c r="F129">
        <f>TRUNC('LUT Implementation'!$C$4*(INDEX('LUT Implementation'!$F$9:$F$136,C129)-B129)/D129,0)</f>
        <v>-262</v>
      </c>
      <c r="G129">
        <f t="shared" si="4"/>
        <v>38</v>
      </c>
      <c r="H129" s="20">
        <f>Theory!$D$4/(SIN(RADIANS(Theory!$D$6*360*(('LUT Implementation'!$C$3*B129)/1000000000))))</f>
        <v>169.18084534410974</v>
      </c>
      <c r="I129" s="23">
        <f t="shared" si="5"/>
        <v>130.81915465589026</v>
      </c>
      <c r="J129" s="23">
        <f t="shared" si="6"/>
        <v>131.18084534410974</v>
      </c>
    </row>
    <row r="130" spans="2:10">
      <c r="B130">
        <f t="shared" si="7"/>
        <v>57650</v>
      </c>
      <c r="C130" s="19">
        <f t="array" ref="C130">MATCH(MIN(ABS('LUT Implementation'!$F$9:$F$136-B130)),ABS('LUT Implementation'!$F$9:$F$136-B130),0)</f>
        <v>1</v>
      </c>
      <c r="D130">
        <f>INDEX('LUT Implementation'!$F$9:$F$136,C130)-INDEX('LUT Implementation'!$F$9:$F$136,C130+1)</f>
        <v>3125</v>
      </c>
      <c r="E130">
        <f>INDEX('LUT Implementation'!$C$9:$C$136,'Error plots'!C130)</f>
        <v>300</v>
      </c>
      <c r="F130">
        <f>TRUNC('LUT Implementation'!$C$4*(INDEX('LUT Implementation'!$F$9:$F$136,C130)-B130)/D130,0)</f>
        <v>-262</v>
      </c>
      <c r="G130">
        <f t="shared" si="4"/>
        <v>38</v>
      </c>
      <c r="H130" s="20">
        <f>Theory!$D$4/(SIN(RADIANS(Theory!$D$6*360*(('LUT Implementation'!$C$3*B130)/1000000000))))</f>
        <v>169.32109375210084</v>
      </c>
      <c r="I130" s="23">
        <f t="shared" si="5"/>
        <v>130.67890624789916</v>
      </c>
      <c r="J130" s="23">
        <f t="shared" si="6"/>
        <v>131.32109375210084</v>
      </c>
    </row>
    <row r="131" spans="2:10">
      <c r="B131">
        <f t="shared" si="7"/>
        <v>57600</v>
      </c>
      <c r="C131" s="19">
        <f t="array" ref="C131">MATCH(MIN(ABS('LUT Implementation'!$F$9:$F$136-B131)),ABS('LUT Implementation'!$F$9:$F$136-B131),0)</f>
        <v>1</v>
      </c>
      <c r="D131">
        <f>INDEX('LUT Implementation'!$F$9:$F$136,C131)-INDEX('LUT Implementation'!$F$9:$F$136,C131+1)</f>
        <v>3125</v>
      </c>
      <c r="E131">
        <f>INDEX('LUT Implementation'!$C$9:$C$136,'Error plots'!C131)</f>
        <v>300</v>
      </c>
      <c r="F131">
        <f>TRUNC('LUT Implementation'!$C$4*(INDEX('LUT Implementation'!$F$9:$F$136,C131)-B131)/D131,0)</f>
        <v>-261</v>
      </c>
      <c r="G131">
        <f t="shared" si="4"/>
        <v>39</v>
      </c>
      <c r="H131" s="20">
        <f>Theory!$D$4/(SIN(RADIANS(Theory!$D$6*360*(('LUT Implementation'!$C$3*B131)/1000000000))))</f>
        <v>169.46159161977323</v>
      </c>
      <c r="I131" s="23">
        <f t="shared" si="5"/>
        <v>130.53840838022677</v>
      </c>
      <c r="J131" s="23">
        <f t="shared" si="6"/>
        <v>130.46159161977323</v>
      </c>
    </row>
    <row r="132" spans="2:10">
      <c r="B132">
        <f t="shared" si="7"/>
        <v>57550</v>
      </c>
      <c r="C132" s="19">
        <f t="array" ref="C132">MATCH(MIN(ABS('LUT Implementation'!$F$9:$F$136-B132)),ABS('LUT Implementation'!$F$9:$F$136-B132),0)</f>
        <v>1</v>
      </c>
      <c r="D132">
        <f>INDEX('LUT Implementation'!$F$9:$F$136,C132)-INDEX('LUT Implementation'!$F$9:$F$136,C132+1)</f>
        <v>3125</v>
      </c>
      <c r="E132">
        <f>INDEX('LUT Implementation'!$C$9:$C$136,'Error plots'!C132)</f>
        <v>300</v>
      </c>
      <c r="F132">
        <f>TRUNC('LUT Implementation'!$C$4*(INDEX('LUT Implementation'!$F$9:$F$136,C132)-B132)/D132,0)</f>
        <v>-261</v>
      </c>
      <c r="G132">
        <f t="shared" ref="G132:G195" si="8">E132+F132</f>
        <v>39</v>
      </c>
      <c r="H132" s="20">
        <f>Theory!$D$4/(SIN(RADIANS(Theory!$D$6*360*(('LUT Implementation'!$C$3*B132)/1000000000))))</f>
        <v>169.60233959639413</v>
      </c>
      <c r="I132" s="23">
        <f t="shared" ref="I132:I195" si="9">ABS(E132-H132)</f>
        <v>130.39766040360587</v>
      </c>
      <c r="J132" s="23">
        <f t="shared" ref="J132:J195" si="10">ABS(G132-H132)</f>
        <v>130.60233959639413</v>
      </c>
    </row>
    <row r="133" spans="2:10">
      <c r="B133">
        <f t="shared" ref="B133:B196" si="11">B132-50</f>
        <v>57500</v>
      </c>
      <c r="C133" s="19">
        <f t="array" ref="C133">MATCH(MIN(ABS('LUT Implementation'!$F$9:$F$136-B133)),ABS('LUT Implementation'!$F$9:$F$136-B133),0)</f>
        <v>1</v>
      </c>
      <c r="D133">
        <f>INDEX('LUT Implementation'!$F$9:$F$136,C133)-INDEX('LUT Implementation'!$F$9:$F$136,C133+1)</f>
        <v>3125</v>
      </c>
      <c r="E133">
        <f>INDEX('LUT Implementation'!$C$9:$C$136,'Error plots'!C133)</f>
        <v>300</v>
      </c>
      <c r="F133">
        <f>TRUNC('LUT Implementation'!$C$4*(INDEX('LUT Implementation'!$F$9:$F$136,C133)-B133)/D133,0)</f>
        <v>-260</v>
      </c>
      <c r="G133">
        <f t="shared" si="8"/>
        <v>40</v>
      </c>
      <c r="H133" s="20">
        <f>Theory!$D$4/(SIN(RADIANS(Theory!$D$6*360*(('LUT Implementation'!$C$3*B133)/1000000000))))</f>
        <v>169.7433383334901</v>
      </c>
      <c r="I133" s="23">
        <f t="shared" si="9"/>
        <v>130.2566616665099</v>
      </c>
      <c r="J133" s="23">
        <f t="shared" si="10"/>
        <v>129.7433383334901</v>
      </c>
    </row>
    <row r="134" spans="2:10">
      <c r="B134">
        <f t="shared" si="11"/>
        <v>57450</v>
      </c>
      <c r="C134" s="19">
        <f t="array" ref="C134">MATCH(MIN(ABS('LUT Implementation'!$F$9:$F$136-B134)),ABS('LUT Implementation'!$F$9:$F$136-B134),0)</f>
        <v>1</v>
      </c>
      <c r="D134">
        <f>INDEX('LUT Implementation'!$F$9:$F$136,C134)-INDEX('LUT Implementation'!$F$9:$F$136,C134+1)</f>
        <v>3125</v>
      </c>
      <c r="E134">
        <f>INDEX('LUT Implementation'!$C$9:$C$136,'Error plots'!C134)</f>
        <v>300</v>
      </c>
      <c r="F134">
        <f>TRUNC('LUT Implementation'!$C$4*(INDEX('LUT Implementation'!$F$9:$F$136,C134)-B134)/D134,0)</f>
        <v>-260</v>
      </c>
      <c r="G134">
        <f t="shared" si="8"/>
        <v>40</v>
      </c>
      <c r="H134" s="20">
        <f>Theory!$D$4/(SIN(RADIANS(Theory!$D$6*360*(('LUT Implementation'!$C$3*B134)/1000000000))))</f>
        <v>169.88458848485669</v>
      </c>
      <c r="I134" s="23">
        <f t="shared" si="9"/>
        <v>130.11541151514331</v>
      </c>
      <c r="J134" s="23">
        <f t="shared" si="10"/>
        <v>129.88458848485669</v>
      </c>
    </row>
    <row r="135" spans="2:10">
      <c r="B135">
        <f t="shared" si="11"/>
        <v>57400</v>
      </c>
      <c r="C135" s="19">
        <f t="array" ref="C135">MATCH(MIN(ABS('LUT Implementation'!$F$9:$F$136-B135)),ABS('LUT Implementation'!$F$9:$F$136-B135),0)</f>
        <v>1</v>
      </c>
      <c r="D135">
        <f>INDEX('LUT Implementation'!$F$9:$F$136,C135)-INDEX('LUT Implementation'!$F$9:$F$136,C135+1)</f>
        <v>3125</v>
      </c>
      <c r="E135">
        <f>INDEX('LUT Implementation'!$C$9:$C$136,'Error plots'!C135)</f>
        <v>300</v>
      </c>
      <c r="F135">
        <f>TRUNC('LUT Implementation'!$C$4*(INDEX('LUT Implementation'!$F$9:$F$136,C135)-B135)/D135,0)</f>
        <v>-259</v>
      </c>
      <c r="G135">
        <f t="shared" si="8"/>
        <v>41</v>
      </c>
      <c r="H135" s="20">
        <f>Theory!$D$4/(SIN(RADIANS(Theory!$D$6*360*(('LUT Implementation'!$C$3*B135)/1000000000))))</f>
        <v>170.02609070656848</v>
      </c>
      <c r="I135" s="23">
        <f t="shared" si="9"/>
        <v>129.97390929343152</v>
      </c>
      <c r="J135" s="23">
        <f t="shared" si="10"/>
        <v>129.02609070656848</v>
      </c>
    </row>
    <row r="136" spans="2:10">
      <c r="B136">
        <f t="shared" si="11"/>
        <v>57350</v>
      </c>
      <c r="C136" s="19">
        <f t="array" ref="C136">MATCH(MIN(ABS('LUT Implementation'!$F$9:$F$136-B136)),ABS('LUT Implementation'!$F$9:$F$136-B136),0)</f>
        <v>1</v>
      </c>
      <c r="D136">
        <f>INDEX('LUT Implementation'!$F$9:$F$136,C136)-INDEX('LUT Implementation'!$F$9:$F$136,C136+1)</f>
        <v>3125</v>
      </c>
      <c r="E136">
        <f>INDEX('LUT Implementation'!$C$9:$C$136,'Error plots'!C136)</f>
        <v>300</v>
      </c>
      <c r="F136">
        <f>TRUNC('LUT Implementation'!$C$4*(INDEX('LUT Implementation'!$F$9:$F$136,C136)-B136)/D136,0)</f>
        <v>-259</v>
      </c>
      <c r="G136">
        <f t="shared" si="8"/>
        <v>41</v>
      </c>
      <c r="H136" s="20">
        <f>Theory!$D$4/(SIN(RADIANS(Theory!$D$6*360*(('LUT Implementation'!$C$3*B136)/1000000000))))</f>
        <v>170.16784565698896</v>
      </c>
      <c r="I136" s="23">
        <f t="shared" si="9"/>
        <v>129.83215434301104</v>
      </c>
      <c r="J136" s="23">
        <f t="shared" si="10"/>
        <v>129.16784565698896</v>
      </c>
    </row>
    <row r="137" spans="2:10">
      <c r="B137">
        <f t="shared" si="11"/>
        <v>57300</v>
      </c>
      <c r="C137" s="19">
        <f t="array" ref="C137">MATCH(MIN(ABS('LUT Implementation'!$F$9:$F$136-B137)),ABS('LUT Implementation'!$F$9:$F$136-B137),0)</f>
        <v>1</v>
      </c>
      <c r="D137">
        <f>INDEX('LUT Implementation'!$F$9:$F$136,C137)-INDEX('LUT Implementation'!$F$9:$F$136,C137+1)</f>
        <v>3125</v>
      </c>
      <c r="E137">
        <f>INDEX('LUT Implementation'!$C$9:$C$136,'Error plots'!C137)</f>
        <v>300</v>
      </c>
      <c r="F137">
        <f>TRUNC('LUT Implementation'!$C$4*(INDEX('LUT Implementation'!$F$9:$F$136,C137)-B137)/D137,0)</f>
        <v>-258</v>
      </c>
      <c r="G137">
        <f t="shared" si="8"/>
        <v>42</v>
      </c>
      <c r="H137" s="20">
        <f>Theory!$D$4/(SIN(RADIANS(Theory!$D$6*360*(('LUT Implementation'!$C$3*B137)/1000000000))))</f>
        <v>170.30985399678036</v>
      </c>
      <c r="I137" s="23">
        <f t="shared" si="9"/>
        <v>129.69014600321964</v>
      </c>
      <c r="J137" s="23">
        <f t="shared" si="10"/>
        <v>128.30985399678036</v>
      </c>
    </row>
    <row r="138" spans="2:10">
      <c r="B138">
        <f t="shared" si="11"/>
        <v>57250</v>
      </c>
      <c r="C138" s="19">
        <f t="array" ref="C138">MATCH(MIN(ABS('LUT Implementation'!$F$9:$F$136-B138)),ABS('LUT Implementation'!$F$9:$F$136-B138),0)</f>
        <v>1</v>
      </c>
      <c r="D138">
        <f>INDEX('LUT Implementation'!$F$9:$F$136,C138)-INDEX('LUT Implementation'!$F$9:$F$136,C138+1)</f>
        <v>3125</v>
      </c>
      <c r="E138">
        <f>INDEX('LUT Implementation'!$C$9:$C$136,'Error plots'!C138)</f>
        <v>300</v>
      </c>
      <c r="F138">
        <f>TRUNC('LUT Implementation'!$C$4*(INDEX('LUT Implementation'!$F$9:$F$136,C138)-B138)/D138,0)</f>
        <v>-258</v>
      </c>
      <c r="G138">
        <f t="shared" si="8"/>
        <v>42</v>
      </c>
      <c r="H138" s="20">
        <f>Theory!$D$4/(SIN(RADIANS(Theory!$D$6*360*(('LUT Implementation'!$C$3*B138)/1000000000))))</f>
        <v>170.45211638891396</v>
      </c>
      <c r="I138" s="23">
        <f t="shared" si="9"/>
        <v>129.54788361108604</v>
      </c>
      <c r="J138" s="23">
        <f t="shared" si="10"/>
        <v>128.45211638891396</v>
      </c>
    </row>
    <row r="139" spans="2:10">
      <c r="B139">
        <f t="shared" si="11"/>
        <v>57200</v>
      </c>
      <c r="C139" s="19">
        <f t="array" ref="C139">MATCH(MIN(ABS('LUT Implementation'!$F$9:$F$136-B139)),ABS('LUT Implementation'!$F$9:$F$136-B139),0)</f>
        <v>1</v>
      </c>
      <c r="D139">
        <f>INDEX('LUT Implementation'!$F$9:$F$136,C139)-INDEX('LUT Implementation'!$F$9:$F$136,C139+1)</f>
        <v>3125</v>
      </c>
      <c r="E139">
        <f>INDEX('LUT Implementation'!$C$9:$C$136,'Error plots'!C139)</f>
        <v>300</v>
      </c>
      <c r="F139">
        <f>TRUNC('LUT Implementation'!$C$4*(INDEX('LUT Implementation'!$F$9:$F$136,C139)-B139)/D139,0)</f>
        <v>-257</v>
      </c>
      <c r="G139">
        <f t="shared" si="8"/>
        <v>43</v>
      </c>
      <c r="H139" s="20">
        <f>Theory!$D$4/(SIN(RADIANS(Theory!$D$6*360*(('LUT Implementation'!$C$3*B139)/1000000000))))</f>
        <v>170.59463349868</v>
      </c>
      <c r="I139" s="23">
        <f t="shared" si="9"/>
        <v>129.40536650132</v>
      </c>
      <c r="J139" s="23">
        <f t="shared" si="10"/>
        <v>127.59463349868</v>
      </c>
    </row>
    <row r="140" spans="2:10">
      <c r="B140">
        <f t="shared" si="11"/>
        <v>57150</v>
      </c>
      <c r="C140" s="19">
        <f t="array" ref="C140">MATCH(MIN(ABS('LUT Implementation'!$F$9:$F$136-B140)),ABS('LUT Implementation'!$F$9:$F$136-B140),0)</f>
        <v>1</v>
      </c>
      <c r="D140">
        <f>INDEX('LUT Implementation'!$F$9:$F$136,C140)-INDEX('LUT Implementation'!$F$9:$F$136,C140+1)</f>
        <v>3125</v>
      </c>
      <c r="E140">
        <f>INDEX('LUT Implementation'!$C$9:$C$136,'Error plots'!C140)</f>
        <v>300</v>
      </c>
      <c r="F140">
        <f>TRUNC('LUT Implementation'!$C$4*(INDEX('LUT Implementation'!$F$9:$F$136,C140)-B140)/D140,0)</f>
        <v>-257</v>
      </c>
      <c r="G140">
        <f t="shared" si="8"/>
        <v>43</v>
      </c>
      <c r="H140" s="20">
        <f>Theory!$D$4/(SIN(RADIANS(Theory!$D$6*360*(('LUT Implementation'!$C$3*B140)/1000000000))))</f>
        <v>170.73740599369788</v>
      </c>
      <c r="I140" s="23">
        <f t="shared" si="9"/>
        <v>129.26259400630212</v>
      </c>
      <c r="J140" s="23">
        <f t="shared" si="10"/>
        <v>127.73740599369788</v>
      </c>
    </row>
    <row r="141" spans="2:10">
      <c r="B141">
        <f t="shared" si="11"/>
        <v>57100</v>
      </c>
      <c r="C141" s="19">
        <f t="array" ref="C141">MATCH(MIN(ABS('LUT Implementation'!$F$9:$F$136-B141)),ABS('LUT Implementation'!$F$9:$F$136-B141),0)</f>
        <v>1</v>
      </c>
      <c r="D141">
        <f>INDEX('LUT Implementation'!$F$9:$F$136,C141)-INDEX('LUT Implementation'!$F$9:$F$136,C141+1)</f>
        <v>3125</v>
      </c>
      <c r="E141">
        <f>INDEX('LUT Implementation'!$C$9:$C$136,'Error plots'!C141)</f>
        <v>300</v>
      </c>
      <c r="F141">
        <f>TRUNC('LUT Implementation'!$C$4*(INDEX('LUT Implementation'!$F$9:$F$136,C141)-B141)/D141,0)</f>
        <v>-256</v>
      </c>
      <c r="G141">
        <f t="shared" si="8"/>
        <v>44</v>
      </c>
      <c r="H141" s="20">
        <f>Theory!$D$4/(SIN(RADIANS(Theory!$D$6*360*(('LUT Implementation'!$C$3*B141)/1000000000))))</f>
        <v>170.88043454392633</v>
      </c>
      <c r="I141" s="23">
        <f t="shared" si="9"/>
        <v>129.11956545607367</v>
      </c>
      <c r="J141" s="23">
        <f t="shared" si="10"/>
        <v>126.88043454392633</v>
      </c>
    </row>
    <row r="142" spans="2:10">
      <c r="B142">
        <f t="shared" si="11"/>
        <v>57050</v>
      </c>
      <c r="C142" s="19">
        <f t="array" ref="C142">MATCH(MIN(ABS('LUT Implementation'!$F$9:$F$136-B142)),ABS('LUT Implementation'!$F$9:$F$136-B142),0)</f>
        <v>1</v>
      </c>
      <c r="D142">
        <f>INDEX('LUT Implementation'!$F$9:$F$136,C142)-INDEX('LUT Implementation'!$F$9:$F$136,C142+1)</f>
        <v>3125</v>
      </c>
      <c r="E142">
        <f>INDEX('LUT Implementation'!$C$9:$C$136,'Error plots'!C142)</f>
        <v>300</v>
      </c>
      <c r="F142">
        <f>TRUNC('LUT Implementation'!$C$4*(INDEX('LUT Implementation'!$F$9:$F$136,C142)-B142)/D142,0)</f>
        <v>-256</v>
      </c>
      <c r="G142">
        <f t="shared" si="8"/>
        <v>44</v>
      </c>
      <c r="H142" s="20">
        <f>Theory!$D$4/(SIN(RADIANS(Theory!$D$6*360*(('LUT Implementation'!$C$3*B142)/1000000000))))</f>
        <v>171.02371982167369</v>
      </c>
      <c r="I142" s="23">
        <f t="shared" si="9"/>
        <v>128.97628017832631</v>
      </c>
      <c r="J142" s="23">
        <f t="shared" si="10"/>
        <v>127.02371982167369</v>
      </c>
    </row>
    <row r="143" spans="2:10">
      <c r="B143">
        <f t="shared" si="11"/>
        <v>57000</v>
      </c>
      <c r="C143" s="19">
        <f t="array" ref="C143">MATCH(MIN(ABS('LUT Implementation'!$F$9:$F$136-B143)),ABS('LUT Implementation'!$F$9:$F$136-B143),0)</f>
        <v>1</v>
      </c>
      <c r="D143">
        <f>INDEX('LUT Implementation'!$F$9:$F$136,C143)-INDEX('LUT Implementation'!$F$9:$F$136,C143+1)</f>
        <v>3125</v>
      </c>
      <c r="E143">
        <f>INDEX('LUT Implementation'!$C$9:$C$136,'Error plots'!C143)</f>
        <v>300</v>
      </c>
      <c r="F143">
        <f>TRUNC('LUT Implementation'!$C$4*(INDEX('LUT Implementation'!$F$9:$F$136,C143)-B143)/D143,0)</f>
        <v>-255</v>
      </c>
      <c r="G143">
        <f t="shared" si="8"/>
        <v>45</v>
      </c>
      <c r="H143" s="20">
        <f>Theory!$D$4/(SIN(RADIANS(Theory!$D$6*360*(('LUT Implementation'!$C$3*B143)/1000000000))))</f>
        <v>171.16726250160821</v>
      </c>
      <c r="I143" s="23">
        <f t="shared" si="9"/>
        <v>128.83273749839179</v>
      </c>
      <c r="J143" s="23">
        <f t="shared" si="10"/>
        <v>126.16726250160821</v>
      </c>
    </row>
    <row r="144" spans="2:10">
      <c r="B144">
        <f t="shared" si="11"/>
        <v>56950</v>
      </c>
      <c r="C144" s="19">
        <f t="array" ref="C144">MATCH(MIN(ABS('LUT Implementation'!$F$9:$F$136-B144)),ABS('LUT Implementation'!$F$9:$F$136-B144),0)</f>
        <v>1</v>
      </c>
      <c r="D144">
        <f>INDEX('LUT Implementation'!$F$9:$F$136,C144)-INDEX('LUT Implementation'!$F$9:$F$136,C144+1)</f>
        <v>3125</v>
      </c>
      <c r="E144">
        <f>INDEX('LUT Implementation'!$C$9:$C$136,'Error plots'!C144)</f>
        <v>300</v>
      </c>
      <c r="F144">
        <f>TRUNC('LUT Implementation'!$C$4*(INDEX('LUT Implementation'!$F$9:$F$136,C144)-B144)/D144,0)</f>
        <v>-255</v>
      </c>
      <c r="G144">
        <f t="shared" si="8"/>
        <v>45</v>
      </c>
      <c r="H144" s="20">
        <f>Theory!$D$4/(SIN(RADIANS(Theory!$D$6*360*(('LUT Implementation'!$C$3*B144)/1000000000))))</f>
        <v>171.31106326076832</v>
      </c>
      <c r="I144" s="23">
        <f t="shared" si="9"/>
        <v>128.68893673923168</v>
      </c>
      <c r="J144" s="23">
        <f t="shared" si="10"/>
        <v>126.31106326076832</v>
      </c>
    </row>
    <row r="145" spans="2:10">
      <c r="B145">
        <f t="shared" si="11"/>
        <v>56900</v>
      </c>
      <c r="C145" s="19">
        <f t="array" ref="C145">MATCH(MIN(ABS('LUT Implementation'!$F$9:$F$136-B145)),ABS('LUT Implementation'!$F$9:$F$136-B145),0)</f>
        <v>1</v>
      </c>
      <c r="D145">
        <f>INDEX('LUT Implementation'!$F$9:$F$136,C145)-INDEX('LUT Implementation'!$F$9:$F$136,C145+1)</f>
        <v>3125</v>
      </c>
      <c r="E145">
        <f>INDEX('LUT Implementation'!$C$9:$C$136,'Error plots'!C145)</f>
        <v>300</v>
      </c>
      <c r="F145">
        <f>TRUNC('LUT Implementation'!$C$4*(INDEX('LUT Implementation'!$F$9:$F$136,C145)-B145)/D145,0)</f>
        <v>-254</v>
      </c>
      <c r="G145">
        <f t="shared" si="8"/>
        <v>46</v>
      </c>
      <c r="H145" s="20">
        <f>Theory!$D$4/(SIN(RADIANS(Theory!$D$6*360*(('LUT Implementation'!$C$3*B145)/1000000000))))</f>
        <v>171.4551227785733</v>
      </c>
      <c r="I145" s="23">
        <f t="shared" si="9"/>
        <v>128.5448772214267</v>
      </c>
      <c r="J145" s="23">
        <f t="shared" si="10"/>
        <v>125.4551227785733</v>
      </c>
    </row>
    <row r="146" spans="2:10">
      <c r="B146">
        <f t="shared" si="11"/>
        <v>56850</v>
      </c>
      <c r="C146" s="19">
        <f t="array" ref="C146">MATCH(MIN(ABS('LUT Implementation'!$F$9:$F$136-B146)),ABS('LUT Implementation'!$F$9:$F$136-B146),0)</f>
        <v>1</v>
      </c>
      <c r="D146">
        <f>INDEX('LUT Implementation'!$F$9:$F$136,C146)-INDEX('LUT Implementation'!$F$9:$F$136,C146+1)</f>
        <v>3125</v>
      </c>
      <c r="E146">
        <f>INDEX('LUT Implementation'!$C$9:$C$136,'Error plots'!C146)</f>
        <v>300</v>
      </c>
      <c r="F146">
        <f>TRUNC('LUT Implementation'!$C$4*(INDEX('LUT Implementation'!$F$9:$F$136,C146)-B146)/D146,0)</f>
        <v>-253</v>
      </c>
      <c r="G146">
        <f t="shared" si="8"/>
        <v>47</v>
      </c>
      <c r="H146" s="20">
        <f>Theory!$D$4/(SIN(RADIANS(Theory!$D$6*360*(('LUT Implementation'!$C$3*B146)/1000000000))))</f>
        <v>171.59944173683337</v>
      </c>
      <c r="I146" s="23">
        <f t="shared" si="9"/>
        <v>128.40055826316663</v>
      </c>
      <c r="J146" s="23">
        <f t="shared" si="10"/>
        <v>124.59944173683337</v>
      </c>
    </row>
    <row r="147" spans="2:10">
      <c r="B147">
        <f t="shared" si="11"/>
        <v>56800</v>
      </c>
      <c r="C147" s="19">
        <f t="array" ref="C147">MATCH(MIN(ABS('LUT Implementation'!$F$9:$F$136-B147)),ABS('LUT Implementation'!$F$9:$F$136-B147),0)</f>
        <v>1</v>
      </c>
      <c r="D147">
        <f>INDEX('LUT Implementation'!$F$9:$F$136,C147)-INDEX('LUT Implementation'!$F$9:$F$136,C147+1)</f>
        <v>3125</v>
      </c>
      <c r="E147">
        <f>INDEX('LUT Implementation'!$C$9:$C$136,'Error plots'!C147)</f>
        <v>300</v>
      </c>
      <c r="F147">
        <f>TRUNC('LUT Implementation'!$C$4*(INDEX('LUT Implementation'!$F$9:$F$136,C147)-B147)/D147,0)</f>
        <v>-253</v>
      </c>
      <c r="G147">
        <f t="shared" si="8"/>
        <v>47</v>
      </c>
      <c r="H147" s="20">
        <f>Theory!$D$4/(SIN(RADIANS(Theory!$D$6*360*(('LUT Implementation'!$C$3*B147)/1000000000))))</f>
        <v>171.74402081976061</v>
      </c>
      <c r="I147" s="23">
        <f t="shared" si="9"/>
        <v>128.25597918023939</v>
      </c>
      <c r="J147" s="23">
        <f t="shared" si="10"/>
        <v>124.74402081976061</v>
      </c>
    </row>
    <row r="148" spans="2:10">
      <c r="B148">
        <f t="shared" si="11"/>
        <v>56750</v>
      </c>
      <c r="C148" s="19">
        <f t="array" ref="C148">MATCH(MIN(ABS('LUT Implementation'!$F$9:$F$136-B148)),ABS('LUT Implementation'!$F$9:$F$136-B148),0)</f>
        <v>1</v>
      </c>
      <c r="D148">
        <f>INDEX('LUT Implementation'!$F$9:$F$136,C148)-INDEX('LUT Implementation'!$F$9:$F$136,C148+1)</f>
        <v>3125</v>
      </c>
      <c r="E148">
        <f>INDEX('LUT Implementation'!$C$9:$C$136,'Error plots'!C148)</f>
        <v>300</v>
      </c>
      <c r="F148">
        <f>TRUNC('LUT Implementation'!$C$4*(INDEX('LUT Implementation'!$F$9:$F$136,C148)-B148)/D148,0)</f>
        <v>-252</v>
      </c>
      <c r="G148">
        <f t="shared" si="8"/>
        <v>48</v>
      </c>
      <c r="H148" s="20">
        <f>Theory!$D$4/(SIN(RADIANS(Theory!$D$6*360*(('LUT Implementation'!$C$3*B148)/1000000000))))</f>
        <v>171.88886071397923</v>
      </c>
      <c r="I148" s="23">
        <f t="shared" si="9"/>
        <v>128.11113928602077</v>
      </c>
      <c r="J148" s="23">
        <f t="shared" si="10"/>
        <v>123.88886071397923</v>
      </c>
    </row>
    <row r="149" spans="2:10">
      <c r="B149">
        <f t="shared" si="11"/>
        <v>56700</v>
      </c>
      <c r="C149" s="19">
        <f t="array" ref="C149">MATCH(MIN(ABS('LUT Implementation'!$F$9:$F$136-B149)),ABS('LUT Implementation'!$F$9:$F$136-B149),0)</f>
        <v>1</v>
      </c>
      <c r="D149">
        <f>INDEX('LUT Implementation'!$F$9:$F$136,C149)-INDEX('LUT Implementation'!$F$9:$F$136,C149+1)</f>
        <v>3125</v>
      </c>
      <c r="E149">
        <f>INDEX('LUT Implementation'!$C$9:$C$136,'Error plots'!C149)</f>
        <v>300</v>
      </c>
      <c r="F149">
        <f>TRUNC('LUT Implementation'!$C$4*(INDEX('LUT Implementation'!$F$9:$F$136,C149)-B149)/D149,0)</f>
        <v>-252</v>
      </c>
      <c r="G149">
        <f t="shared" si="8"/>
        <v>48</v>
      </c>
      <c r="H149" s="20">
        <f>Theory!$D$4/(SIN(RADIANS(Theory!$D$6*360*(('LUT Implementation'!$C$3*B149)/1000000000))))</f>
        <v>172.0339621085364</v>
      </c>
      <c r="I149" s="23">
        <f t="shared" si="9"/>
        <v>127.9660378914636</v>
      </c>
      <c r="J149" s="23">
        <f t="shared" si="10"/>
        <v>124.0339621085364</v>
      </c>
    </row>
    <row r="150" spans="2:10">
      <c r="B150">
        <f t="shared" si="11"/>
        <v>56650</v>
      </c>
      <c r="C150" s="19">
        <f t="array" ref="C150">MATCH(MIN(ABS('LUT Implementation'!$F$9:$F$136-B150)),ABS('LUT Implementation'!$F$9:$F$136-B150),0)</f>
        <v>1</v>
      </c>
      <c r="D150">
        <f>INDEX('LUT Implementation'!$F$9:$F$136,C150)-INDEX('LUT Implementation'!$F$9:$F$136,C150+1)</f>
        <v>3125</v>
      </c>
      <c r="E150">
        <f>INDEX('LUT Implementation'!$C$9:$C$136,'Error plots'!C150)</f>
        <v>300</v>
      </c>
      <c r="F150">
        <f>TRUNC('LUT Implementation'!$C$4*(INDEX('LUT Implementation'!$F$9:$F$136,C150)-B150)/D150,0)</f>
        <v>-251</v>
      </c>
      <c r="G150">
        <f t="shared" si="8"/>
        <v>49</v>
      </c>
      <c r="H150" s="20">
        <f>Theory!$D$4/(SIN(RADIANS(Theory!$D$6*360*(('LUT Implementation'!$C$3*B150)/1000000000))))</f>
        <v>172.17932569491273</v>
      </c>
      <c r="I150" s="23">
        <f t="shared" si="9"/>
        <v>127.82067430508727</v>
      </c>
      <c r="J150" s="23">
        <f t="shared" si="10"/>
        <v>123.17932569491273</v>
      </c>
    </row>
    <row r="151" spans="2:10">
      <c r="B151">
        <f t="shared" si="11"/>
        <v>56600</v>
      </c>
      <c r="C151" s="19">
        <f t="array" ref="C151">MATCH(MIN(ABS('LUT Implementation'!$F$9:$F$136-B151)),ABS('LUT Implementation'!$F$9:$F$136-B151),0)</f>
        <v>1</v>
      </c>
      <c r="D151">
        <f>INDEX('LUT Implementation'!$F$9:$F$136,C151)-INDEX('LUT Implementation'!$F$9:$F$136,C151+1)</f>
        <v>3125</v>
      </c>
      <c r="E151">
        <f>INDEX('LUT Implementation'!$C$9:$C$136,'Error plots'!C151)</f>
        <v>300</v>
      </c>
      <c r="F151">
        <f>TRUNC('LUT Implementation'!$C$4*(INDEX('LUT Implementation'!$F$9:$F$136,C151)-B151)/D151,0)</f>
        <v>-251</v>
      </c>
      <c r="G151">
        <f t="shared" si="8"/>
        <v>49</v>
      </c>
      <c r="H151" s="20">
        <f>Theory!$D$4/(SIN(RADIANS(Theory!$D$6*360*(('LUT Implementation'!$C$3*B151)/1000000000))))</f>
        <v>172.32495216703327</v>
      </c>
      <c r="I151" s="23">
        <f t="shared" si="9"/>
        <v>127.67504783296673</v>
      </c>
      <c r="J151" s="23">
        <f t="shared" si="10"/>
        <v>123.32495216703327</v>
      </c>
    </row>
    <row r="152" spans="2:10">
      <c r="B152">
        <f t="shared" si="11"/>
        <v>56550</v>
      </c>
      <c r="C152" s="19">
        <f t="array" ref="C152">MATCH(MIN(ABS('LUT Implementation'!$F$9:$F$136-B152)),ABS('LUT Implementation'!$F$9:$F$136-B152),0)</f>
        <v>1</v>
      </c>
      <c r="D152">
        <f>INDEX('LUT Implementation'!$F$9:$F$136,C152)-INDEX('LUT Implementation'!$F$9:$F$136,C152+1)</f>
        <v>3125</v>
      </c>
      <c r="E152">
        <f>INDEX('LUT Implementation'!$C$9:$C$136,'Error plots'!C152)</f>
        <v>300</v>
      </c>
      <c r="F152">
        <f>TRUNC('LUT Implementation'!$C$4*(INDEX('LUT Implementation'!$F$9:$F$136,C152)-B152)/D152,0)</f>
        <v>-250</v>
      </c>
      <c r="G152">
        <f t="shared" si="8"/>
        <v>50</v>
      </c>
      <c r="H152" s="20">
        <f>Theory!$D$4/(SIN(RADIANS(Theory!$D$6*360*(('LUT Implementation'!$C$3*B152)/1000000000))))</f>
        <v>172.47084222127825</v>
      </c>
      <c r="I152" s="23">
        <f t="shared" si="9"/>
        <v>127.52915777872175</v>
      </c>
      <c r="J152" s="23">
        <f t="shared" si="10"/>
        <v>122.47084222127825</v>
      </c>
    </row>
    <row r="153" spans="2:10">
      <c r="B153">
        <f t="shared" si="11"/>
        <v>56500</v>
      </c>
      <c r="C153" s="19">
        <f t="array" ref="C153">MATCH(MIN(ABS('LUT Implementation'!$F$9:$F$136-B153)),ABS('LUT Implementation'!$F$9:$F$136-B153),0)</f>
        <v>1</v>
      </c>
      <c r="D153">
        <f>INDEX('LUT Implementation'!$F$9:$F$136,C153)-INDEX('LUT Implementation'!$F$9:$F$136,C153+1)</f>
        <v>3125</v>
      </c>
      <c r="E153">
        <f>INDEX('LUT Implementation'!$C$9:$C$136,'Error plots'!C153)</f>
        <v>300</v>
      </c>
      <c r="F153">
        <f>TRUNC('LUT Implementation'!$C$4*(INDEX('LUT Implementation'!$F$9:$F$136,C153)-B153)/D153,0)</f>
        <v>-250</v>
      </c>
      <c r="G153">
        <f t="shared" si="8"/>
        <v>50</v>
      </c>
      <c r="H153" s="20">
        <f>Theory!$D$4/(SIN(RADIANS(Theory!$D$6*360*(('LUT Implementation'!$C$3*B153)/1000000000))))</f>
        <v>172.61699655649375</v>
      </c>
      <c r="I153" s="23">
        <f t="shared" si="9"/>
        <v>127.38300344350625</v>
      </c>
      <c r="J153" s="23">
        <f t="shared" si="10"/>
        <v>122.61699655649375</v>
      </c>
    </row>
    <row r="154" spans="2:10">
      <c r="B154">
        <f t="shared" si="11"/>
        <v>56450</v>
      </c>
      <c r="C154" s="19">
        <f t="array" ref="C154">MATCH(MIN(ABS('LUT Implementation'!$F$9:$F$136-B154)),ABS('LUT Implementation'!$F$9:$F$136-B154),0)</f>
        <v>1</v>
      </c>
      <c r="D154">
        <f>INDEX('LUT Implementation'!$F$9:$F$136,C154)-INDEX('LUT Implementation'!$F$9:$F$136,C154+1)</f>
        <v>3125</v>
      </c>
      <c r="E154">
        <f>INDEX('LUT Implementation'!$C$9:$C$136,'Error plots'!C154)</f>
        <v>300</v>
      </c>
      <c r="F154">
        <f>TRUNC('LUT Implementation'!$C$4*(INDEX('LUT Implementation'!$F$9:$F$136,C154)-B154)/D154,0)</f>
        <v>-249</v>
      </c>
      <c r="G154">
        <f t="shared" si="8"/>
        <v>51</v>
      </c>
      <c r="H154" s="20">
        <f>Theory!$D$4/(SIN(RADIANS(Theory!$D$6*360*(('LUT Implementation'!$C$3*B154)/1000000000))))</f>
        <v>172.76341587400287</v>
      </c>
      <c r="I154" s="23">
        <f t="shared" si="9"/>
        <v>127.23658412599713</v>
      </c>
      <c r="J154" s="23">
        <f t="shared" si="10"/>
        <v>121.76341587400287</v>
      </c>
    </row>
    <row r="155" spans="2:10">
      <c r="B155">
        <f t="shared" si="11"/>
        <v>56400</v>
      </c>
      <c r="C155" s="19">
        <f t="array" ref="C155">MATCH(MIN(ABS('LUT Implementation'!$F$9:$F$136-B155)),ABS('LUT Implementation'!$F$9:$F$136-B155),0)</f>
        <v>1</v>
      </c>
      <c r="D155">
        <f>INDEX('LUT Implementation'!$F$9:$F$136,C155)-INDEX('LUT Implementation'!$F$9:$F$136,C155+1)</f>
        <v>3125</v>
      </c>
      <c r="E155">
        <f>INDEX('LUT Implementation'!$C$9:$C$136,'Error plots'!C155)</f>
        <v>300</v>
      </c>
      <c r="F155">
        <f>TRUNC('LUT Implementation'!$C$4*(INDEX('LUT Implementation'!$F$9:$F$136,C155)-B155)/D155,0)</f>
        <v>-249</v>
      </c>
      <c r="G155">
        <f t="shared" si="8"/>
        <v>51</v>
      </c>
      <c r="H155" s="20">
        <f>Theory!$D$4/(SIN(RADIANS(Theory!$D$6*360*(('LUT Implementation'!$C$3*B155)/1000000000))))</f>
        <v>172.91010087761654</v>
      </c>
      <c r="I155" s="23">
        <f t="shared" si="9"/>
        <v>127.08989912238346</v>
      </c>
      <c r="J155" s="23">
        <f t="shared" si="10"/>
        <v>121.91010087761654</v>
      </c>
    </row>
    <row r="156" spans="2:10">
      <c r="B156">
        <f t="shared" si="11"/>
        <v>56350</v>
      </c>
      <c r="C156" s="19">
        <f t="array" ref="C156">MATCH(MIN(ABS('LUT Implementation'!$F$9:$F$136-B156)),ABS('LUT Implementation'!$F$9:$F$136-B156),0)</f>
        <v>1</v>
      </c>
      <c r="D156">
        <f>INDEX('LUT Implementation'!$F$9:$F$136,C156)-INDEX('LUT Implementation'!$F$9:$F$136,C156+1)</f>
        <v>3125</v>
      </c>
      <c r="E156">
        <f>INDEX('LUT Implementation'!$C$9:$C$136,'Error plots'!C156)</f>
        <v>300</v>
      </c>
      <c r="F156">
        <f>TRUNC('LUT Implementation'!$C$4*(INDEX('LUT Implementation'!$F$9:$F$136,C156)-B156)/D156,0)</f>
        <v>-248</v>
      </c>
      <c r="G156">
        <f t="shared" si="8"/>
        <v>52</v>
      </c>
      <c r="H156" s="20">
        <f>Theory!$D$4/(SIN(RADIANS(Theory!$D$6*360*(('LUT Implementation'!$C$3*B156)/1000000000))))</f>
        <v>173.05705227364467</v>
      </c>
      <c r="I156" s="23">
        <f t="shared" si="9"/>
        <v>126.94294772635533</v>
      </c>
      <c r="J156" s="23">
        <f t="shared" si="10"/>
        <v>121.05705227364467</v>
      </c>
    </row>
    <row r="157" spans="2:10">
      <c r="B157">
        <f t="shared" si="11"/>
        <v>56300</v>
      </c>
      <c r="C157" s="19">
        <f t="array" ref="C157">MATCH(MIN(ABS('LUT Implementation'!$F$9:$F$136-B157)),ABS('LUT Implementation'!$F$9:$F$136-B157),0)</f>
        <v>1</v>
      </c>
      <c r="D157">
        <f>INDEX('LUT Implementation'!$F$9:$F$136,C157)-INDEX('LUT Implementation'!$F$9:$F$136,C157+1)</f>
        <v>3125</v>
      </c>
      <c r="E157">
        <f>INDEX('LUT Implementation'!$C$9:$C$136,'Error plots'!C157)</f>
        <v>300</v>
      </c>
      <c r="F157">
        <f>TRUNC('LUT Implementation'!$C$4*(INDEX('LUT Implementation'!$F$9:$F$136,C157)-B157)/D157,0)</f>
        <v>-248</v>
      </c>
      <c r="G157">
        <f t="shared" si="8"/>
        <v>52</v>
      </c>
      <c r="H157" s="20">
        <f>Theory!$D$4/(SIN(RADIANS(Theory!$D$6*360*(('LUT Implementation'!$C$3*B157)/1000000000))))</f>
        <v>173.20427077090724</v>
      </c>
      <c r="I157" s="23">
        <f t="shared" si="9"/>
        <v>126.79572922909276</v>
      </c>
      <c r="J157" s="23">
        <f t="shared" si="10"/>
        <v>121.20427077090724</v>
      </c>
    </row>
    <row r="158" spans="2:10">
      <c r="B158">
        <f t="shared" si="11"/>
        <v>56250</v>
      </c>
      <c r="C158" s="19">
        <f t="array" ref="C158">MATCH(MIN(ABS('LUT Implementation'!$F$9:$F$136-B158)),ABS('LUT Implementation'!$F$9:$F$136-B158),0)</f>
        <v>1</v>
      </c>
      <c r="D158">
        <f>INDEX('LUT Implementation'!$F$9:$F$136,C158)-INDEX('LUT Implementation'!$F$9:$F$136,C158+1)</f>
        <v>3125</v>
      </c>
      <c r="E158">
        <f>INDEX('LUT Implementation'!$C$9:$C$136,'Error plots'!C158)</f>
        <v>300</v>
      </c>
      <c r="F158">
        <f>TRUNC('LUT Implementation'!$C$4*(INDEX('LUT Implementation'!$F$9:$F$136,C158)-B158)/D158,0)</f>
        <v>-247</v>
      </c>
      <c r="G158">
        <f t="shared" si="8"/>
        <v>53</v>
      </c>
      <c r="H158" s="20">
        <f>Theory!$D$4/(SIN(RADIANS(Theory!$D$6*360*(('LUT Implementation'!$C$3*B158)/1000000000))))</f>
        <v>173.35175708074524</v>
      </c>
      <c r="I158" s="23">
        <f t="shared" si="9"/>
        <v>126.64824291925476</v>
      </c>
      <c r="J158" s="23">
        <f t="shared" si="10"/>
        <v>120.35175708074524</v>
      </c>
    </row>
    <row r="159" spans="2:10">
      <c r="B159">
        <f t="shared" si="11"/>
        <v>56200</v>
      </c>
      <c r="C159" s="19">
        <f t="array" ref="C159">MATCH(MIN(ABS('LUT Implementation'!$F$9:$F$136-B159)),ABS('LUT Implementation'!$F$9:$F$136-B159),0)</f>
        <v>1</v>
      </c>
      <c r="D159">
        <f>INDEX('LUT Implementation'!$F$9:$F$136,C159)-INDEX('LUT Implementation'!$F$9:$F$136,C159+1)</f>
        <v>3125</v>
      </c>
      <c r="E159">
        <f>INDEX('LUT Implementation'!$C$9:$C$136,'Error plots'!C159)</f>
        <v>300</v>
      </c>
      <c r="F159">
        <f>TRUNC('LUT Implementation'!$C$4*(INDEX('LUT Implementation'!$F$9:$F$136,C159)-B159)/D159,0)</f>
        <v>-247</v>
      </c>
      <c r="G159">
        <f t="shared" si="8"/>
        <v>53</v>
      </c>
      <c r="H159" s="20">
        <f>Theory!$D$4/(SIN(RADIANS(Theory!$D$6*360*(('LUT Implementation'!$C$3*B159)/1000000000))))</f>
        <v>173.49951191703227</v>
      </c>
      <c r="I159" s="23">
        <f t="shared" si="9"/>
        <v>126.50048808296773</v>
      </c>
      <c r="J159" s="23">
        <f t="shared" si="10"/>
        <v>120.49951191703227</v>
      </c>
    </row>
    <row r="160" spans="2:10">
      <c r="B160">
        <f t="shared" si="11"/>
        <v>56150</v>
      </c>
      <c r="C160" s="19">
        <f t="array" ref="C160">MATCH(MIN(ABS('LUT Implementation'!$F$9:$F$136-B160)),ABS('LUT Implementation'!$F$9:$F$136-B160),0)</f>
        <v>1</v>
      </c>
      <c r="D160">
        <f>INDEX('LUT Implementation'!$F$9:$F$136,C160)-INDEX('LUT Implementation'!$F$9:$F$136,C160+1)</f>
        <v>3125</v>
      </c>
      <c r="E160">
        <f>INDEX('LUT Implementation'!$C$9:$C$136,'Error plots'!C160)</f>
        <v>300</v>
      </c>
      <c r="F160">
        <f>TRUNC('LUT Implementation'!$C$4*(INDEX('LUT Implementation'!$F$9:$F$136,C160)-B160)/D160,0)</f>
        <v>-246</v>
      </c>
      <c r="G160">
        <f t="shared" si="8"/>
        <v>54</v>
      </c>
      <c r="H160" s="20">
        <f>Theory!$D$4/(SIN(RADIANS(Theory!$D$6*360*(('LUT Implementation'!$C$3*B160)/1000000000))))</f>
        <v>173.64753599618544</v>
      </c>
      <c r="I160" s="23">
        <f t="shared" si="9"/>
        <v>126.35246400381456</v>
      </c>
      <c r="J160" s="23">
        <f t="shared" si="10"/>
        <v>119.64753599618544</v>
      </c>
    </row>
    <row r="161" spans="2:10">
      <c r="B161">
        <f t="shared" si="11"/>
        <v>56100</v>
      </c>
      <c r="C161" s="19">
        <f t="array" ref="C161">MATCH(MIN(ABS('LUT Implementation'!$F$9:$F$136-B161)),ABS('LUT Implementation'!$F$9:$F$136-B161),0)</f>
        <v>1</v>
      </c>
      <c r="D161">
        <f>INDEX('LUT Implementation'!$F$9:$F$136,C161)-INDEX('LUT Implementation'!$F$9:$F$136,C161+1)</f>
        <v>3125</v>
      </c>
      <c r="E161">
        <f>INDEX('LUT Implementation'!$C$9:$C$136,'Error plots'!C161)</f>
        <v>300</v>
      </c>
      <c r="F161">
        <f>TRUNC('LUT Implementation'!$C$4*(INDEX('LUT Implementation'!$F$9:$F$136,C161)-B161)/D161,0)</f>
        <v>-246</v>
      </c>
      <c r="G161">
        <f t="shared" si="8"/>
        <v>54</v>
      </c>
      <c r="H161" s="20">
        <f>Theory!$D$4/(SIN(RADIANS(Theory!$D$6*360*(('LUT Implementation'!$C$3*B161)/1000000000))))</f>
        <v>173.79583003717696</v>
      </c>
      <c r="I161" s="23">
        <f t="shared" si="9"/>
        <v>126.20416996282304</v>
      </c>
      <c r="J161" s="23">
        <f t="shared" si="10"/>
        <v>119.79583003717696</v>
      </c>
    </row>
    <row r="162" spans="2:10">
      <c r="B162">
        <f t="shared" si="11"/>
        <v>56050</v>
      </c>
      <c r="C162" s="19">
        <f t="array" ref="C162">MATCH(MIN(ABS('LUT Implementation'!$F$9:$F$136-B162)),ABS('LUT Implementation'!$F$9:$F$136-B162),0)</f>
        <v>1</v>
      </c>
      <c r="D162">
        <f>INDEX('LUT Implementation'!$F$9:$F$136,C162)-INDEX('LUT Implementation'!$F$9:$F$136,C162+1)</f>
        <v>3125</v>
      </c>
      <c r="E162">
        <f>INDEX('LUT Implementation'!$C$9:$C$136,'Error plots'!C162)</f>
        <v>300</v>
      </c>
      <c r="F162">
        <f>TRUNC('LUT Implementation'!$C$4*(INDEX('LUT Implementation'!$F$9:$F$136,C162)-B162)/D162,0)</f>
        <v>-245</v>
      </c>
      <c r="G162">
        <f t="shared" si="8"/>
        <v>55</v>
      </c>
      <c r="H162" s="20">
        <f>Theory!$D$4/(SIN(RADIANS(Theory!$D$6*360*(('LUT Implementation'!$C$3*B162)/1000000000))))</f>
        <v>173.94439476154542</v>
      </c>
      <c r="I162" s="23">
        <f t="shared" si="9"/>
        <v>126.05560523845458</v>
      </c>
      <c r="J162" s="23">
        <f t="shared" si="10"/>
        <v>118.94439476154542</v>
      </c>
    </row>
    <row r="163" spans="2:10">
      <c r="B163">
        <f t="shared" si="11"/>
        <v>56000</v>
      </c>
      <c r="C163" s="19">
        <f t="array" ref="C163">MATCH(MIN(ABS('LUT Implementation'!$F$9:$F$136-B163)),ABS('LUT Implementation'!$F$9:$F$136-B163),0)</f>
        <v>1</v>
      </c>
      <c r="D163">
        <f>INDEX('LUT Implementation'!$F$9:$F$136,C163)-INDEX('LUT Implementation'!$F$9:$F$136,C163+1)</f>
        <v>3125</v>
      </c>
      <c r="E163">
        <f>INDEX('LUT Implementation'!$C$9:$C$136,'Error plots'!C163)</f>
        <v>300</v>
      </c>
      <c r="F163">
        <f>TRUNC('LUT Implementation'!$C$4*(INDEX('LUT Implementation'!$F$9:$F$136,C163)-B163)/D163,0)</f>
        <v>-245</v>
      </c>
      <c r="G163">
        <f t="shared" si="8"/>
        <v>55</v>
      </c>
      <c r="H163" s="20">
        <f>Theory!$D$4/(SIN(RADIANS(Theory!$D$6*360*(('LUT Implementation'!$C$3*B163)/1000000000))))</f>
        <v>174.0932308934072</v>
      </c>
      <c r="I163" s="23">
        <f t="shared" si="9"/>
        <v>125.9067691065928</v>
      </c>
      <c r="J163" s="23">
        <f t="shared" si="10"/>
        <v>119.0932308934072</v>
      </c>
    </row>
    <row r="164" spans="2:10">
      <c r="B164">
        <f t="shared" si="11"/>
        <v>55950</v>
      </c>
      <c r="C164" s="19">
        <f t="array" ref="C164">MATCH(MIN(ABS('LUT Implementation'!$F$9:$F$136-B164)),ABS('LUT Implementation'!$F$9:$F$136-B164),0)</f>
        <v>1</v>
      </c>
      <c r="D164">
        <f>INDEX('LUT Implementation'!$F$9:$F$136,C164)-INDEX('LUT Implementation'!$F$9:$F$136,C164+1)</f>
        <v>3125</v>
      </c>
      <c r="E164">
        <f>INDEX('LUT Implementation'!$C$9:$C$136,'Error plots'!C164)</f>
        <v>300</v>
      </c>
      <c r="F164">
        <f>TRUNC('LUT Implementation'!$C$4*(INDEX('LUT Implementation'!$F$9:$F$136,C164)-B164)/D164,0)</f>
        <v>-244</v>
      </c>
      <c r="G164">
        <f t="shared" si="8"/>
        <v>56</v>
      </c>
      <c r="H164" s="20">
        <f>Theory!$D$4/(SIN(RADIANS(Theory!$D$6*360*(('LUT Implementation'!$C$3*B164)/1000000000))))</f>
        <v>174.24233915946823</v>
      </c>
      <c r="I164" s="23">
        <f t="shared" si="9"/>
        <v>125.75766084053177</v>
      </c>
      <c r="J164" s="23">
        <f t="shared" si="10"/>
        <v>118.24233915946823</v>
      </c>
    </row>
    <row r="165" spans="2:10">
      <c r="B165">
        <f t="shared" si="11"/>
        <v>55900</v>
      </c>
      <c r="C165" s="19">
        <f t="array" ref="C165">MATCH(MIN(ABS('LUT Implementation'!$F$9:$F$136-B165)),ABS('LUT Implementation'!$F$9:$F$136-B165),0)</f>
        <v>1</v>
      </c>
      <c r="D165">
        <f>INDEX('LUT Implementation'!$F$9:$F$136,C165)-INDEX('LUT Implementation'!$F$9:$F$136,C165+1)</f>
        <v>3125</v>
      </c>
      <c r="E165">
        <f>INDEX('LUT Implementation'!$C$9:$C$136,'Error plots'!C165)</f>
        <v>300</v>
      </c>
      <c r="F165">
        <f>TRUNC('LUT Implementation'!$C$4*(INDEX('LUT Implementation'!$F$9:$F$136,C165)-B165)/D165,0)</f>
        <v>-244</v>
      </c>
      <c r="G165">
        <f t="shared" si="8"/>
        <v>56</v>
      </c>
      <c r="H165" s="20">
        <f>Theory!$D$4/(SIN(RADIANS(Theory!$D$6*360*(('LUT Implementation'!$C$3*B165)/1000000000))))</f>
        <v>174.39172028903519</v>
      </c>
      <c r="I165" s="23">
        <f t="shared" si="9"/>
        <v>125.60827971096481</v>
      </c>
      <c r="J165" s="23">
        <f t="shared" si="10"/>
        <v>118.39172028903519</v>
      </c>
    </row>
    <row r="166" spans="2:10">
      <c r="B166">
        <f t="shared" si="11"/>
        <v>55850</v>
      </c>
      <c r="C166" s="19">
        <f t="array" ref="C166">MATCH(MIN(ABS('LUT Implementation'!$F$9:$F$136-B166)),ABS('LUT Implementation'!$F$9:$F$136-B166),0)</f>
        <v>1</v>
      </c>
      <c r="D166">
        <f>INDEX('LUT Implementation'!$F$9:$F$136,C166)-INDEX('LUT Implementation'!$F$9:$F$136,C166+1)</f>
        <v>3125</v>
      </c>
      <c r="E166">
        <f>INDEX('LUT Implementation'!$C$9:$C$136,'Error plots'!C166)</f>
        <v>300</v>
      </c>
      <c r="F166">
        <f>TRUNC('LUT Implementation'!$C$4*(INDEX('LUT Implementation'!$F$9:$F$136,C166)-B166)/D166,0)</f>
        <v>-243</v>
      </c>
      <c r="G166">
        <f t="shared" si="8"/>
        <v>57</v>
      </c>
      <c r="H166" s="20">
        <f>Theory!$D$4/(SIN(RADIANS(Theory!$D$6*360*(('LUT Implementation'!$C$3*B166)/1000000000))))</f>
        <v>174.54137501402758</v>
      </c>
      <c r="I166" s="23">
        <f t="shared" si="9"/>
        <v>125.45862498597242</v>
      </c>
      <c r="J166" s="23">
        <f t="shared" si="10"/>
        <v>117.54137501402758</v>
      </c>
    </row>
    <row r="167" spans="2:10">
      <c r="B167">
        <f t="shared" si="11"/>
        <v>55800</v>
      </c>
      <c r="C167" s="19">
        <f t="array" ref="C167">MATCH(MIN(ABS('LUT Implementation'!$F$9:$F$136-B167)),ABS('LUT Implementation'!$F$9:$F$136-B167),0)</f>
        <v>1</v>
      </c>
      <c r="D167">
        <f>INDEX('LUT Implementation'!$F$9:$F$136,C167)-INDEX('LUT Implementation'!$F$9:$F$136,C167+1)</f>
        <v>3125</v>
      </c>
      <c r="E167">
        <f>INDEX('LUT Implementation'!$C$9:$C$136,'Error plots'!C167)</f>
        <v>300</v>
      </c>
      <c r="F167">
        <f>TRUNC('LUT Implementation'!$C$4*(INDEX('LUT Implementation'!$F$9:$F$136,C167)-B167)/D167,0)</f>
        <v>-243</v>
      </c>
      <c r="G167">
        <f t="shared" si="8"/>
        <v>57</v>
      </c>
      <c r="H167" s="20">
        <f>Theory!$D$4/(SIN(RADIANS(Theory!$D$6*360*(('LUT Implementation'!$C$3*B167)/1000000000))))</f>
        <v>174.69130406898896</v>
      </c>
      <c r="I167" s="23">
        <f t="shared" si="9"/>
        <v>125.30869593101104</v>
      </c>
      <c r="J167" s="23">
        <f t="shared" si="10"/>
        <v>117.69130406898896</v>
      </c>
    </row>
    <row r="168" spans="2:10">
      <c r="B168">
        <f t="shared" si="11"/>
        <v>55750</v>
      </c>
      <c r="C168" s="19">
        <f t="array" ref="C168">MATCH(MIN(ABS('LUT Implementation'!$F$9:$F$136-B168)),ABS('LUT Implementation'!$F$9:$F$136-B168),0)</f>
        <v>1</v>
      </c>
      <c r="D168">
        <f>INDEX('LUT Implementation'!$F$9:$F$136,C168)-INDEX('LUT Implementation'!$F$9:$F$136,C168+1)</f>
        <v>3125</v>
      </c>
      <c r="E168">
        <f>INDEX('LUT Implementation'!$C$9:$C$136,'Error plots'!C168)</f>
        <v>300</v>
      </c>
      <c r="F168">
        <f>TRUNC('LUT Implementation'!$C$4*(INDEX('LUT Implementation'!$F$9:$F$136,C168)-B168)/D168,0)</f>
        <v>-242</v>
      </c>
      <c r="G168">
        <f t="shared" si="8"/>
        <v>58</v>
      </c>
      <c r="H168" s="20">
        <f>Theory!$D$4/(SIN(RADIANS(Theory!$D$6*360*(('LUT Implementation'!$C$3*B168)/1000000000))))</f>
        <v>174.84150819109917</v>
      </c>
      <c r="I168" s="23">
        <f t="shared" si="9"/>
        <v>125.15849180890083</v>
      </c>
      <c r="J168" s="23">
        <f t="shared" si="10"/>
        <v>116.84150819109917</v>
      </c>
    </row>
    <row r="169" spans="2:10">
      <c r="B169">
        <f t="shared" si="11"/>
        <v>55700</v>
      </c>
      <c r="C169" s="19">
        <f t="array" ref="C169">MATCH(MIN(ABS('LUT Implementation'!$F$9:$F$136-B169)),ABS('LUT Implementation'!$F$9:$F$136-B169),0)</f>
        <v>1</v>
      </c>
      <c r="D169">
        <f>INDEX('LUT Implementation'!$F$9:$F$136,C169)-INDEX('LUT Implementation'!$F$9:$F$136,C169+1)</f>
        <v>3125</v>
      </c>
      <c r="E169">
        <f>INDEX('LUT Implementation'!$C$9:$C$136,'Error plots'!C169)</f>
        <v>300</v>
      </c>
      <c r="F169">
        <f>TRUNC('LUT Implementation'!$C$4*(INDEX('LUT Implementation'!$F$9:$F$136,C169)-B169)/D169,0)</f>
        <v>-242</v>
      </c>
      <c r="G169">
        <f t="shared" si="8"/>
        <v>58</v>
      </c>
      <c r="H169" s="20">
        <f>Theory!$D$4/(SIN(RADIANS(Theory!$D$6*360*(('LUT Implementation'!$C$3*B169)/1000000000))))</f>
        <v>174.99198812018588</v>
      </c>
      <c r="I169" s="23">
        <f t="shared" si="9"/>
        <v>125.00801187981412</v>
      </c>
      <c r="J169" s="23">
        <f t="shared" si="10"/>
        <v>116.99198812018588</v>
      </c>
    </row>
    <row r="170" spans="2:10">
      <c r="B170">
        <f t="shared" si="11"/>
        <v>55650</v>
      </c>
      <c r="C170" s="19">
        <f t="array" ref="C170">MATCH(MIN(ABS('LUT Implementation'!$F$9:$F$136-B170)),ABS('LUT Implementation'!$F$9:$F$136-B170),0)</f>
        <v>1</v>
      </c>
      <c r="D170">
        <f>INDEX('LUT Implementation'!$F$9:$F$136,C170)-INDEX('LUT Implementation'!$F$9:$F$136,C170+1)</f>
        <v>3125</v>
      </c>
      <c r="E170">
        <f>INDEX('LUT Implementation'!$C$9:$C$136,'Error plots'!C170)</f>
        <v>300</v>
      </c>
      <c r="F170">
        <f>TRUNC('LUT Implementation'!$C$4*(INDEX('LUT Implementation'!$F$9:$F$136,C170)-B170)/D170,0)</f>
        <v>-241</v>
      </c>
      <c r="G170">
        <f t="shared" si="8"/>
        <v>59</v>
      </c>
      <c r="H170" s="20">
        <f>Theory!$D$4/(SIN(RADIANS(Theory!$D$6*360*(('LUT Implementation'!$C$3*B170)/1000000000))))</f>
        <v>175.14274459873656</v>
      </c>
      <c r="I170" s="23">
        <f t="shared" si="9"/>
        <v>124.85725540126344</v>
      </c>
      <c r="J170" s="23">
        <f t="shared" si="10"/>
        <v>116.14274459873656</v>
      </c>
    </row>
    <row r="171" spans="2:10">
      <c r="B171">
        <f t="shared" si="11"/>
        <v>55600</v>
      </c>
      <c r="C171" s="19">
        <f t="array" ref="C171">MATCH(MIN(ABS('LUT Implementation'!$F$9:$F$136-B171)),ABS('LUT Implementation'!$F$9:$F$136-B171),0)</f>
        <v>1</v>
      </c>
      <c r="D171">
        <f>INDEX('LUT Implementation'!$F$9:$F$136,C171)-INDEX('LUT Implementation'!$F$9:$F$136,C171+1)</f>
        <v>3125</v>
      </c>
      <c r="E171">
        <f>INDEX('LUT Implementation'!$C$9:$C$136,'Error plots'!C171)</f>
        <v>300</v>
      </c>
      <c r="F171">
        <f>TRUNC('LUT Implementation'!$C$4*(INDEX('LUT Implementation'!$F$9:$F$136,C171)-B171)/D171,0)</f>
        <v>-241</v>
      </c>
      <c r="G171">
        <f t="shared" si="8"/>
        <v>59</v>
      </c>
      <c r="H171" s="20">
        <f>Theory!$D$4/(SIN(RADIANS(Theory!$D$6*360*(('LUT Implementation'!$C$3*B171)/1000000000))))</f>
        <v>175.29377837191041</v>
      </c>
      <c r="I171" s="23">
        <f t="shared" si="9"/>
        <v>124.70622162808959</v>
      </c>
      <c r="J171" s="23">
        <f t="shared" si="10"/>
        <v>116.29377837191041</v>
      </c>
    </row>
    <row r="172" spans="2:10">
      <c r="B172">
        <f t="shared" si="11"/>
        <v>55550</v>
      </c>
      <c r="C172" s="19">
        <f t="array" ref="C172">MATCH(MIN(ABS('LUT Implementation'!$F$9:$F$136-B172)),ABS('LUT Implementation'!$F$9:$F$136-B172),0)</f>
        <v>1</v>
      </c>
      <c r="D172">
        <f>INDEX('LUT Implementation'!$F$9:$F$136,C172)-INDEX('LUT Implementation'!$F$9:$F$136,C172+1)</f>
        <v>3125</v>
      </c>
      <c r="E172">
        <f>INDEX('LUT Implementation'!$C$9:$C$136,'Error plots'!C172)</f>
        <v>300</v>
      </c>
      <c r="F172">
        <f>TRUNC('LUT Implementation'!$C$4*(INDEX('LUT Implementation'!$F$9:$F$136,C172)-B172)/D172,0)</f>
        <v>-240</v>
      </c>
      <c r="G172">
        <f t="shared" si="8"/>
        <v>60</v>
      </c>
      <c r="H172" s="20">
        <f>Theory!$D$4/(SIN(RADIANS(Theory!$D$6*360*(('LUT Implementation'!$C$3*B172)/1000000000))))</f>
        <v>175.44509018755042</v>
      </c>
      <c r="I172" s="23">
        <f t="shared" si="9"/>
        <v>124.55490981244958</v>
      </c>
      <c r="J172" s="23">
        <f t="shared" si="10"/>
        <v>115.44509018755042</v>
      </c>
    </row>
    <row r="173" spans="2:10">
      <c r="B173">
        <f t="shared" si="11"/>
        <v>55500</v>
      </c>
      <c r="C173" s="19">
        <f t="array" ref="C173">MATCH(MIN(ABS('LUT Implementation'!$F$9:$F$136-B173)),ABS('LUT Implementation'!$F$9:$F$136-B173),0)</f>
        <v>1</v>
      </c>
      <c r="D173">
        <f>INDEX('LUT Implementation'!$F$9:$F$136,C173)-INDEX('LUT Implementation'!$F$9:$F$136,C173+1)</f>
        <v>3125</v>
      </c>
      <c r="E173">
        <f>INDEX('LUT Implementation'!$C$9:$C$136,'Error plots'!C173)</f>
        <v>300</v>
      </c>
      <c r="F173">
        <f>TRUNC('LUT Implementation'!$C$4*(INDEX('LUT Implementation'!$F$9:$F$136,C173)-B173)/D173,0)</f>
        <v>-240</v>
      </c>
      <c r="G173">
        <f t="shared" si="8"/>
        <v>60</v>
      </c>
      <c r="H173" s="20">
        <f>Theory!$D$4/(SIN(RADIANS(Theory!$D$6*360*(('LUT Implementation'!$C$3*B173)/1000000000))))</f>
        <v>175.59668079619553</v>
      </c>
      <c r="I173" s="23">
        <f t="shared" si="9"/>
        <v>124.40331920380447</v>
      </c>
      <c r="J173" s="23">
        <f t="shared" si="10"/>
        <v>115.59668079619553</v>
      </c>
    </row>
    <row r="174" spans="2:10">
      <c r="B174">
        <f t="shared" si="11"/>
        <v>55450</v>
      </c>
      <c r="C174" s="19">
        <f t="array" ref="C174">MATCH(MIN(ABS('LUT Implementation'!$F$9:$F$136-B174)),ABS('LUT Implementation'!$F$9:$F$136-B174),0)</f>
        <v>1</v>
      </c>
      <c r="D174">
        <f>INDEX('LUT Implementation'!$F$9:$F$136,C174)-INDEX('LUT Implementation'!$F$9:$F$136,C174+1)</f>
        <v>3125</v>
      </c>
      <c r="E174">
        <f>INDEX('LUT Implementation'!$C$9:$C$136,'Error plots'!C174)</f>
        <v>300</v>
      </c>
      <c r="F174">
        <f>TRUNC('LUT Implementation'!$C$4*(INDEX('LUT Implementation'!$F$9:$F$136,C174)-B174)/D174,0)</f>
        <v>-239</v>
      </c>
      <c r="G174">
        <f t="shared" si="8"/>
        <v>61</v>
      </c>
      <c r="H174" s="20">
        <f>Theory!$D$4/(SIN(RADIANS(Theory!$D$6*360*(('LUT Implementation'!$C$3*B174)/1000000000))))</f>
        <v>175.74855095109262</v>
      </c>
      <c r="I174" s="23">
        <f t="shared" si="9"/>
        <v>124.25144904890738</v>
      </c>
      <c r="J174" s="23">
        <f t="shared" si="10"/>
        <v>114.74855095109262</v>
      </c>
    </row>
    <row r="175" spans="2:10">
      <c r="B175">
        <f t="shared" si="11"/>
        <v>55400</v>
      </c>
      <c r="C175" s="19">
        <f t="array" ref="C175">MATCH(MIN(ABS('LUT Implementation'!$F$9:$F$136-B175)),ABS('LUT Implementation'!$F$9:$F$136-B175),0)</f>
        <v>1</v>
      </c>
      <c r="D175">
        <f>INDEX('LUT Implementation'!$F$9:$F$136,C175)-INDEX('LUT Implementation'!$F$9:$F$136,C175+1)</f>
        <v>3125</v>
      </c>
      <c r="E175">
        <f>INDEX('LUT Implementation'!$C$9:$C$136,'Error plots'!C175)</f>
        <v>300</v>
      </c>
      <c r="F175">
        <f>TRUNC('LUT Implementation'!$C$4*(INDEX('LUT Implementation'!$F$9:$F$136,C175)-B175)/D175,0)</f>
        <v>-239</v>
      </c>
      <c r="G175">
        <f t="shared" si="8"/>
        <v>61</v>
      </c>
      <c r="H175" s="20">
        <f>Theory!$D$4/(SIN(RADIANS(Theory!$D$6*360*(('LUT Implementation'!$C$3*B175)/1000000000))))</f>
        <v>175.90070140820887</v>
      </c>
      <c r="I175" s="23">
        <f t="shared" si="9"/>
        <v>124.09929859179113</v>
      </c>
      <c r="J175" s="23">
        <f t="shared" si="10"/>
        <v>114.90070140820887</v>
      </c>
    </row>
    <row r="176" spans="2:10">
      <c r="B176">
        <f t="shared" si="11"/>
        <v>55350</v>
      </c>
      <c r="C176" s="19">
        <f t="array" ref="C176">MATCH(MIN(ABS('LUT Implementation'!$F$9:$F$136-B176)),ABS('LUT Implementation'!$F$9:$F$136-B176),0)</f>
        <v>1</v>
      </c>
      <c r="D176">
        <f>INDEX('LUT Implementation'!$F$9:$F$136,C176)-INDEX('LUT Implementation'!$F$9:$F$136,C176+1)</f>
        <v>3125</v>
      </c>
      <c r="E176">
        <f>INDEX('LUT Implementation'!$C$9:$C$136,'Error plots'!C176)</f>
        <v>300</v>
      </c>
      <c r="F176">
        <f>TRUNC('LUT Implementation'!$C$4*(INDEX('LUT Implementation'!$F$9:$F$136,C176)-B176)/D176,0)</f>
        <v>-238</v>
      </c>
      <c r="G176">
        <f t="shared" si="8"/>
        <v>62</v>
      </c>
      <c r="H176" s="20">
        <f>Theory!$D$4/(SIN(RADIANS(Theory!$D$6*360*(('LUT Implementation'!$C$3*B176)/1000000000))))</f>
        <v>176.05313292624393</v>
      </c>
      <c r="I176" s="23">
        <f t="shared" si="9"/>
        <v>123.94686707375607</v>
      </c>
      <c r="J176" s="23">
        <f t="shared" si="10"/>
        <v>114.05313292624393</v>
      </c>
    </row>
    <row r="177" spans="2:10">
      <c r="B177">
        <f t="shared" si="11"/>
        <v>55300</v>
      </c>
      <c r="C177" s="19">
        <f t="array" ref="C177">MATCH(MIN(ABS('LUT Implementation'!$F$9:$F$136-B177)),ABS('LUT Implementation'!$F$9:$F$136-B177),0)</f>
        <v>1</v>
      </c>
      <c r="D177">
        <f>INDEX('LUT Implementation'!$F$9:$F$136,C177)-INDEX('LUT Implementation'!$F$9:$F$136,C177+1)</f>
        <v>3125</v>
      </c>
      <c r="E177">
        <f>INDEX('LUT Implementation'!$C$9:$C$136,'Error plots'!C177)</f>
        <v>300</v>
      </c>
      <c r="F177">
        <f>TRUNC('LUT Implementation'!$C$4*(INDEX('LUT Implementation'!$F$9:$F$136,C177)-B177)/D177,0)</f>
        <v>-238</v>
      </c>
      <c r="G177">
        <f t="shared" si="8"/>
        <v>62</v>
      </c>
      <c r="H177" s="20">
        <f>Theory!$D$4/(SIN(RADIANS(Theory!$D$6*360*(('LUT Implementation'!$C$3*B177)/1000000000))))</f>
        <v>176.20584626664237</v>
      </c>
      <c r="I177" s="23">
        <f t="shared" si="9"/>
        <v>123.79415373335763</v>
      </c>
      <c r="J177" s="23">
        <f t="shared" si="10"/>
        <v>114.20584626664237</v>
      </c>
    </row>
    <row r="178" spans="2:10">
      <c r="B178">
        <f t="shared" si="11"/>
        <v>55250</v>
      </c>
      <c r="C178" s="19">
        <f t="array" ref="C178">MATCH(MIN(ABS('LUT Implementation'!$F$9:$F$136-B178)),ABS('LUT Implementation'!$F$9:$F$136-B178),0)</f>
        <v>1</v>
      </c>
      <c r="D178">
        <f>INDEX('LUT Implementation'!$F$9:$F$136,C178)-INDEX('LUT Implementation'!$F$9:$F$136,C178+1)</f>
        <v>3125</v>
      </c>
      <c r="E178">
        <f>INDEX('LUT Implementation'!$C$9:$C$136,'Error plots'!C178)</f>
        <v>300</v>
      </c>
      <c r="F178">
        <f>TRUNC('LUT Implementation'!$C$4*(INDEX('LUT Implementation'!$F$9:$F$136,C178)-B178)/D178,0)</f>
        <v>-237</v>
      </c>
      <c r="G178">
        <f t="shared" si="8"/>
        <v>63</v>
      </c>
      <c r="H178" s="20">
        <f>Theory!$D$4/(SIN(RADIANS(Theory!$D$6*360*(('LUT Implementation'!$C$3*B178)/1000000000))))</f>
        <v>176.35884219360614</v>
      </c>
      <c r="I178" s="23">
        <f t="shared" si="9"/>
        <v>123.64115780639386</v>
      </c>
      <c r="J178" s="23">
        <f t="shared" si="10"/>
        <v>113.35884219360614</v>
      </c>
    </row>
    <row r="179" spans="2:10">
      <c r="B179">
        <f t="shared" si="11"/>
        <v>55200</v>
      </c>
      <c r="C179" s="19">
        <f t="array" ref="C179">MATCH(MIN(ABS('LUT Implementation'!$F$9:$F$136-B179)),ABS('LUT Implementation'!$F$9:$F$136-B179),0)</f>
        <v>1</v>
      </c>
      <c r="D179">
        <f>INDEX('LUT Implementation'!$F$9:$F$136,C179)-INDEX('LUT Implementation'!$F$9:$F$136,C179+1)</f>
        <v>3125</v>
      </c>
      <c r="E179">
        <f>INDEX('LUT Implementation'!$C$9:$C$136,'Error plots'!C179)</f>
        <v>300</v>
      </c>
      <c r="F179">
        <f>TRUNC('LUT Implementation'!$C$4*(INDEX('LUT Implementation'!$F$9:$F$136,C179)-B179)/D179,0)</f>
        <v>-237</v>
      </c>
      <c r="G179">
        <f t="shared" si="8"/>
        <v>63</v>
      </c>
      <c r="H179" s="20">
        <f>Theory!$D$4/(SIN(RADIANS(Theory!$D$6*360*(('LUT Implementation'!$C$3*B179)/1000000000))))</f>
        <v>176.51212147410683</v>
      </c>
      <c r="I179" s="23">
        <f t="shared" si="9"/>
        <v>123.48787852589317</v>
      </c>
      <c r="J179" s="23">
        <f t="shared" si="10"/>
        <v>113.51212147410683</v>
      </c>
    </row>
    <row r="180" spans="2:10">
      <c r="B180">
        <f t="shared" si="11"/>
        <v>55150</v>
      </c>
      <c r="C180" s="19">
        <f t="array" ref="C180">MATCH(MIN(ABS('LUT Implementation'!$F$9:$F$136-B180)),ABS('LUT Implementation'!$F$9:$F$136-B180),0)</f>
        <v>1</v>
      </c>
      <c r="D180">
        <f>INDEX('LUT Implementation'!$F$9:$F$136,C180)-INDEX('LUT Implementation'!$F$9:$F$136,C180+1)</f>
        <v>3125</v>
      </c>
      <c r="E180">
        <f>INDEX('LUT Implementation'!$C$9:$C$136,'Error plots'!C180)</f>
        <v>300</v>
      </c>
      <c r="F180">
        <f>TRUNC('LUT Implementation'!$C$4*(INDEX('LUT Implementation'!$F$9:$F$136,C180)-B180)/D180,0)</f>
        <v>-236</v>
      </c>
      <c r="G180">
        <f t="shared" si="8"/>
        <v>64</v>
      </c>
      <c r="H180" s="20">
        <f>Theory!$D$4/(SIN(RADIANS(Theory!$D$6*360*(('LUT Implementation'!$C$3*B180)/1000000000))))</f>
        <v>176.66568487789851</v>
      </c>
      <c r="I180" s="23">
        <f t="shared" si="9"/>
        <v>123.33431512210149</v>
      </c>
      <c r="J180" s="23">
        <f t="shared" si="10"/>
        <v>112.66568487789851</v>
      </c>
    </row>
    <row r="181" spans="2:10">
      <c r="B181">
        <f t="shared" si="11"/>
        <v>55100</v>
      </c>
      <c r="C181" s="19">
        <f t="array" ref="C181">MATCH(MIN(ABS('LUT Implementation'!$F$9:$F$136-B181)),ABS('LUT Implementation'!$F$9:$F$136-B181),0)</f>
        <v>1</v>
      </c>
      <c r="D181">
        <f>INDEX('LUT Implementation'!$F$9:$F$136,C181)-INDEX('LUT Implementation'!$F$9:$F$136,C181+1)</f>
        <v>3125</v>
      </c>
      <c r="E181">
        <f>INDEX('LUT Implementation'!$C$9:$C$136,'Error plots'!C181)</f>
        <v>300</v>
      </c>
      <c r="F181">
        <f>TRUNC('LUT Implementation'!$C$4*(INDEX('LUT Implementation'!$F$9:$F$136,C181)-B181)/D181,0)</f>
        <v>-236</v>
      </c>
      <c r="G181">
        <f t="shared" si="8"/>
        <v>64</v>
      </c>
      <c r="H181" s="20">
        <f>Theory!$D$4/(SIN(RADIANS(Theory!$D$6*360*(('LUT Implementation'!$C$3*B181)/1000000000))))</f>
        <v>176.81953317753016</v>
      </c>
      <c r="I181" s="23">
        <f t="shared" si="9"/>
        <v>123.18046682246984</v>
      </c>
      <c r="J181" s="23">
        <f t="shared" si="10"/>
        <v>112.81953317753016</v>
      </c>
    </row>
    <row r="182" spans="2:10">
      <c r="B182">
        <f t="shared" si="11"/>
        <v>55050</v>
      </c>
      <c r="C182" s="19">
        <f t="array" ref="C182">MATCH(MIN(ABS('LUT Implementation'!$F$9:$F$136-B182)),ABS('LUT Implementation'!$F$9:$F$136-B182),0)</f>
        <v>1</v>
      </c>
      <c r="D182">
        <f>INDEX('LUT Implementation'!$F$9:$F$136,C182)-INDEX('LUT Implementation'!$F$9:$F$136,C182+1)</f>
        <v>3125</v>
      </c>
      <c r="E182">
        <f>INDEX('LUT Implementation'!$C$9:$C$136,'Error plots'!C182)</f>
        <v>300</v>
      </c>
      <c r="F182">
        <f>TRUNC('LUT Implementation'!$C$4*(INDEX('LUT Implementation'!$F$9:$F$136,C182)-B182)/D182,0)</f>
        <v>-235</v>
      </c>
      <c r="G182">
        <f t="shared" si="8"/>
        <v>65</v>
      </c>
      <c r="H182" s="20">
        <f>Theory!$D$4/(SIN(RADIANS(Theory!$D$6*360*(('LUT Implementation'!$C$3*B182)/1000000000))))</f>
        <v>176.9736671483584</v>
      </c>
      <c r="I182" s="23">
        <f t="shared" si="9"/>
        <v>123.0263328516416</v>
      </c>
      <c r="J182" s="23">
        <f t="shared" si="10"/>
        <v>111.9736671483584</v>
      </c>
    </row>
    <row r="183" spans="2:10">
      <c r="B183">
        <f t="shared" si="11"/>
        <v>55000</v>
      </c>
      <c r="C183" s="19">
        <f t="array" ref="C183">MATCH(MIN(ABS('LUT Implementation'!$F$9:$F$136-B183)),ABS('LUT Implementation'!$F$9:$F$136-B183),0)</f>
        <v>1</v>
      </c>
      <c r="D183">
        <f>INDEX('LUT Implementation'!$F$9:$F$136,C183)-INDEX('LUT Implementation'!$F$9:$F$136,C183+1)</f>
        <v>3125</v>
      </c>
      <c r="E183">
        <f>INDEX('LUT Implementation'!$C$9:$C$136,'Error plots'!C183)</f>
        <v>300</v>
      </c>
      <c r="F183">
        <f>TRUNC('LUT Implementation'!$C$4*(INDEX('LUT Implementation'!$F$9:$F$136,C183)-B183)/D183,0)</f>
        <v>-235</v>
      </c>
      <c r="G183">
        <f t="shared" si="8"/>
        <v>65</v>
      </c>
      <c r="H183" s="20">
        <f>Theory!$D$4/(SIN(RADIANS(Theory!$D$6*360*(('LUT Implementation'!$C$3*B183)/1000000000))))</f>
        <v>177.12808756856043</v>
      </c>
      <c r="I183" s="23">
        <f t="shared" si="9"/>
        <v>122.87191243143957</v>
      </c>
      <c r="J183" s="23">
        <f t="shared" si="10"/>
        <v>112.12808756856043</v>
      </c>
    </row>
    <row r="184" spans="2:10">
      <c r="B184">
        <f t="shared" si="11"/>
        <v>54950</v>
      </c>
      <c r="C184" s="19">
        <f t="array" ref="C184">MATCH(MIN(ABS('LUT Implementation'!$F$9:$F$136-B184)),ABS('LUT Implementation'!$F$9:$F$136-B184),0)</f>
        <v>1</v>
      </c>
      <c r="D184">
        <f>INDEX('LUT Implementation'!$F$9:$F$136,C184)-INDEX('LUT Implementation'!$F$9:$F$136,C184+1)</f>
        <v>3125</v>
      </c>
      <c r="E184">
        <f>INDEX('LUT Implementation'!$C$9:$C$136,'Error plots'!C184)</f>
        <v>300</v>
      </c>
      <c r="F184">
        <f>TRUNC('LUT Implementation'!$C$4*(INDEX('LUT Implementation'!$F$9:$F$136,C184)-B184)/D184,0)</f>
        <v>-234</v>
      </c>
      <c r="G184">
        <f t="shared" si="8"/>
        <v>66</v>
      </c>
      <c r="H184" s="20">
        <f>Theory!$D$4/(SIN(RADIANS(Theory!$D$6*360*(('LUT Implementation'!$C$3*B184)/1000000000))))</f>
        <v>177.28279521914644</v>
      </c>
      <c r="I184" s="23">
        <f t="shared" si="9"/>
        <v>122.71720478085356</v>
      </c>
      <c r="J184" s="23">
        <f t="shared" si="10"/>
        <v>111.28279521914644</v>
      </c>
    </row>
    <row r="185" spans="2:10">
      <c r="B185">
        <f t="shared" si="11"/>
        <v>54900</v>
      </c>
      <c r="C185" s="19">
        <f t="array" ref="C185">MATCH(MIN(ABS('LUT Implementation'!$F$9:$F$136-B185)),ABS('LUT Implementation'!$F$9:$F$136-B185),0)</f>
        <v>1</v>
      </c>
      <c r="D185">
        <f>INDEX('LUT Implementation'!$F$9:$F$136,C185)-INDEX('LUT Implementation'!$F$9:$F$136,C185+1)</f>
        <v>3125</v>
      </c>
      <c r="E185">
        <f>INDEX('LUT Implementation'!$C$9:$C$136,'Error plots'!C185)</f>
        <v>300</v>
      </c>
      <c r="F185">
        <f>TRUNC('LUT Implementation'!$C$4*(INDEX('LUT Implementation'!$F$9:$F$136,C185)-B185)/D185,0)</f>
        <v>-234</v>
      </c>
      <c r="G185">
        <f t="shared" si="8"/>
        <v>66</v>
      </c>
      <c r="H185" s="20">
        <f>Theory!$D$4/(SIN(RADIANS(Theory!$D$6*360*(('LUT Implementation'!$C$3*B185)/1000000000))))</f>
        <v>177.43779088397301</v>
      </c>
      <c r="I185" s="23">
        <f t="shared" si="9"/>
        <v>122.56220911602699</v>
      </c>
      <c r="J185" s="23">
        <f t="shared" si="10"/>
        <v>111.43779088397301</v>
      </c>
    </row>
    <row r="186" spans="2:10">
      <c r="B186">
        <f t="shared" si="11"/>
        <v>54850</v>
      </c>
      <c r="C186" s="19">
        <f t="array" ref="C186">MATCH(MIN(ABS('LUT Implementation'!$F$9:$F$136-B186)),ABS('LUT Implementation'!$F$9:$F$136-B186),0)</f>
        <v>1</v>
      </c>
      <c r="D186">
        <f>INDEX('LUT Implementation'!$F$9:$F$136,C186)-INDEX('LUT Implementation'!$F$9:$F$136,C186+1)</f>
        <v>3125</v>
      </c>
      <c r="E186">
        <f>INDEX('LUT Implementation'!$C$9:$C$136,'Error plots'!C186)</f>
        <v>300</v>
      </c>
      <c r="F186">
        <f>TRUNC('LUT Implementation'!$C$4*(INDEX('LUT Implementation'!$F$9:$F$136,C186)-B186)/D186,0)</f>
        <v>-233</v>
      </c>
      <c r="G186">
        <f t="shared" si="8"/>
        <v>67</v>
      </c>
      <c r="H186" s="20">
        <f>Theory!$D$4/(SIN(RADIANS(Theory!$D$6*360*(('LUT Implementation'!$C$3*B186)/1000000000))))</f>
        <v>177.59307534975576</v>
      </c>
      <c r="I186" s="23">
        <f t="shared" si="9"/>
        <v>122.40692465024424</v>
      </c>
      <c r="J186" s="23">
        <f t="shared" si="10"/>
        <v>110.59307534975576</v>
      </c>
    </row>
    <row r="187" spans="2:10">
      <c r="B187">
        <f t="shared" si="11"/>
        <v>54800</v>
      </c>
      <c r="C187" s="19">
        <f t="array" ref="C187">MATCH(MIN(ABS('LUT Implementation'!$F$9:$F$136-B187)),ABS('LUT Implementation'!$F$9:$F$136-B187),0)</f>
        <v>1</v>
      </c>
      <c r="D187">
        <f>INDEX('LUT Implementation'!$F$9:$F$136,C187)-INDEX('LUT Implementation'!$F$9:$F$136,C187+1)</f>
        <v>3125</v>
      </c>
      <c r="E187">
        <f>INDEX('LUT Implementation'!$C$9:$C$136,'Error plots'!C187)</f>
        <v>300</v>
      </c>
      <c r="F187">
        <f>TRUNC('LUT Implementation'!$C$4*(INDEX('LUT Implementation'!$F$9:$F$136,C187)-B187)/D187,0)</f>
        <v>-232</v>
      </c>
      <c r="G187">
        <f t="shared" si="8"/>
        <v>68</v>
      </c>
      <c r="H187" s="20">
        <f>Theory!$D$4/(SIN(RADIANS(Theory!$D$6*360*(('LUT Implementation'!$C$3*B187)/1000000000))))</f>
        <v>177.74864940608256</v>
      </c>
      <c r="I187" s="23">
        <f t="shared" si="9"/>
        <v>122.25135059391744</v>
      </c>
      <c r="J187" s="23">
        <f t="shared" si="10"/>
        <v>109.74864940608256</v>
      </c>
    </row>
    <row r="188" spans="2:10">
      <c r="B188">
        <f t="shared" si="11"/>
        <v>54750</v>
      </c>
      <c r="C188" s="19">
        <f t="array" ref="C188">MATCH(MIN(ABS('LUT Implementation'!$F$9:$F$136-B188)),ABS('LUT Implementation'!$F$9:$F$136-B188),0)</f>
        <v>1</v>
      </c>
      <c r="D188">
        <f>INDEX('LUT Implementation'!$F$9:$F$136,C188)-INDEX('LUT Implementation'!$F$9:$F$136,C188+1)</f>
        <v>3125</v>
      </c>
      <c r="E188">
        <f>INDEX('LUT Implementation'!$C$9:$C$136,'Error plots'!C188)</f>
        <v>300</v>
      </c>
      <c r="F188">
        <f>TRUNC('LUT Implementation'!$C$4*(INDEX('LUT Implementation'!$F$9:$F$136,C188)-B188)/D188,0)</f>
        <v>-232</v>
      </c>
      <c r="G188">
        <f t="shared" si="8"/>
        <v>68</v>
      </c>
      <c r="H188" s="20">
        <f>Theory!$D$4/(SIN(RADIANS(Theory!$D$6*360*(('LUT Implementation'!$C$3*B188)/1000000000))))</f>
        <v>177.90451384542641</v>
      </c>
      <c r="I188" s="23">
        <f t="shared" si="9"/>
        <v>122.09548615457359</v>
      </c>
      <c r="J188" s="23">
        <f t="shared" si="10"/>
        <v>109.90451384542641</v>
      </c>
    </row>
    <row r="189" spans="2:10">
      <c r="B189">
        <f t="shared" si="11"/>
        <v>54700</v>
      </c>
      <c r="C189" s="19">
        <f t="array" ref="C189">MATCH(MIN(ABS('LUT Implementation'!$F$9:$F$136-B189)),ABS('LUT Implementation'!$F$9:$F$136-B189),0)</f>
        <v>1</v>
      </c>
      <c r="D189">
        <f>INDEX('LUT Implementation'!$F$9:$F$136,C189)-INDEX('LUT Implementation'!$F$9:$F$136,C189+1)</f>
        <v>3125</v>
      </c>
      <c r="E189">
        <f>INDEX('LUT Implementation'!$C$9:$C$136,'Error plots'!C189)</f>
        <v>300</v>
      </c>
      <c r="F189">
        <f>TRUNC('LUT Implementation'!$C$4*(INDEX('LUT Implementation'!$F$9:$F$136,C189)-B189)/D189,0)</f>
        <v>-231</v>
      </c>
      <c r="G189">
        <f t="shared" si="8"/>
        <v>69</v>
      </c>
      <c r="H189" s="20">
        <f>Theory!$D$4/(SIN(RADIANS(Theory!$D$6*360*(('LUT Implementation'!$C$3*B189)/1000000000))))</f>
        <v>178.06066946315894</v>
      </c>
      <c r="I189" s="23">
        <f t="shared" si="9"/>
        <v>121.93933053684106</v>
      </c>
      <c r="J189" s="23">
        <f t="shared" si="10"/>
        <v>109.06066946315894</v>
      </c>
    </row>
    <row r="190" spans="2:10">
      <c r="B190">
        <f t="shared" si="11"/>
        <v>54650</v>
      </c>
      <c r="C190" s="19">
        <f t="array" ref="C190">MATCH(MIN(ABS('LUT Implementation'!$F$9:$F$136-B190)),ABS('LUT Implementation'!$F$9:$F$136-B190),0)</f>
        <v>1</v>
      </c>
      <c r="D190">
        <f>INDEX('LUT Implementation'!$F$9:$F$136,C190)-INDEX('LUT Implementation'!$F$9:$F$136,C190+1)</f>
        <v>3125</v>
      </c>
      <c r="E190">
        <f>INDEX('LUT Implementation'!$C$9:$C$136,'Error plots'!C190)</f>
        <v>300</v>
      </c>
      <c r="F190">
        <f>TRUNC('LUT Implementation'!$C$4*(INDEX('LUT Implementation'!$F$9:$F$136,C190)-B190)/D190,0)</f>
        <v>-231</v>
      </c>
      <c r="G190">
        <f t="shared" si="8"/>
        <v>69</v>
      </c>
      <c r="H190" s="20">
        <f>Theory!$D$4/(SIN(RADIANS(Theory!$D$6*360*(('LUT Implementation'!$C$3*B190)/1000000000))))</f>
        <v>178.21711705756343</v>
      </c>
      <c r="I190" s="23">
        <f t="shared" si="9"/>
        <v>121.78288294243657</v>
      </c>
      <c r="J190" s="23">
        <f t="shared" si="10"/>
        <v>109.21711705756343</v>
      </c>
    </row>
    <row r="191" spans="2:10">
      <c r="B191">
        <f t="shared" si="11"/>
        <v>54600</v>
      </c>
      <c r="C191" s="19">
        <f t="array" ref="C191">MATCH(MIN(ABS('LUT Implementation'!$F$9:$F$136-B191)),ABS('LUT Implementation'!$F$9:$F$136-B191),0)</f>
        <v>1</v>
      </c>
      <c r="D191">
        <f>INDEX('LUT Implementation'!$F$9:$F$136,C191)-INDEX('LUT Implementation'!$F$9:$F$136,C191+1)</f>
        <v>3125</v>
      </c>
      <c r="E191">
        <f>INDEX('LUT Implementation'!$C$9:$C$136,'Error plots'!C191)</f>
        <v>300</v>
      </c>
      <c r="F191">
        <f>TRUNC('LUT Implementation'!$C$4*(INDEX('LUT Implementation'!$F$9:$F$136,C191)-B191)/D191,0)</f>
        <v>-230</v>
      </c>
      <c r="G191">
        <f t="shared" si="8"/>
        <v>70</v>
      </c>
      <c r="H191" s="20">
        <f>Theory!$D$4/(SIN(RADIANS(Theory!$D$6*360*(('LUT Implementation'!$C$3*B191)/1000000000))))</f>
        <v>178.3738574298483</v>
      </c>
      <c r="I191" s="23">
        <f t="shared" si="9"/>
        <v>121.6261425701517</v>
      </c>
      <c r="J191" s="23">
        <f t="shared" si="10"/>
        <v>108.3738574298483</v>
      </c>
    </row>
    <row r="192" spans="2:10">
      <c r="B192">
        <f t="shared" si="11"/>
        <v>54550</v>
      </c>
      <c r="C192" s="19">
        <f t="array" ref="C192">MATCH(MIN(ABS('LUT Implementation'!$F$9:$F$136-B192)),ABS('LUT Implementation'!$F$9:$F$136-B192),0)</f>
        <v>1</v>
      </c>
      <c r="D192">
        <f>INDEX('LUT Implementation'!$F$9:$F$136,C192)-INDEX('LUT Implementation'!$F$9:$F$136,C192+1)</f>
        <v>3125</v>
      </c>
      <c r="E192">
        <f>INDEX('LUT Implementation'!$C$9:$C$136,'Error plots'!C192)</f>
        <v>300</v>
      </c>
      <c r="F192">
        <f>TRUNC('LUT Implementation'!$C$4*(INDEX('LUT Implementation'!$F$9:$F$136,C192)-B192)/D192,0)</f>
        <v>-230</v>
      </c>
      <c r="G192">
        <f t="shared" si="8"/>
        <v>70</v>
      </c>
      <c r="H192" s="20">
        <f>Theory!$D$4/(SIN(RADIANS(Theory!$D$6*360*(('LUT Implementation'!$C$3*B192)/1000000000))))</f>
        <v>178.53089138416036</v>
      </c>
      <c r="I192" s="23">
        <f t="shared" si="9"/>
        <v>121.46910861583964</v>
      </c>
      <c r="J192" s="23">
        <f t="shared" si="10"/>
        <v>108.53089138416036</v>
      </c>
    </row>
    <row r="193" spans="2:10">
      <c r="B193">
        <f t="shared" si="11"/>
        <v>54500</v>
      </c>
      <c r="C193" s="19">
        <f t="array" ref="C193">MATCH(MIN(ABS('LUT Implementation'!$F$9:$F$136-B193)),ABS('LUT Implementation'!$F$9:$F$136-B193),0)</f>
        <v>1</v>
      </c>
      <c r="D193">
        <f>INDEX('LUT Implementation'!$F$9:$F$136,C193)-INDEX('LUT Implementation'!$F$9:$F$136,C193+1)</f>
        <v>3125</v>
      </c>
      <c r="E193">
        <f>INDEX('LUT Implementation'!$C$9:$C$136,'Error plots'!C193)</f>
        <v>300</v>
      </c>
      <c r="F193">
        <f>TRUNC('LUT Implementation'!$C$4*(INDEX('LUT Implementation'!$F$9:$F$136,C193)-B193)/D193,0)</f>
        <v>-229</v>
      </c>
      <c r="G193">
        <f t="shared" si="8"/>
        <v>71</v>
      </c>
      <c r="H193" s="20">
        <f>Theory!$D$4/(SIN(RADIANS(Theory!$D$6*360*(('LUT Implementation'!$C$3*B193)/1000000000))))</f>
        <v>178.68821972759841</v>
      </c>
      <c r="I193" s="23">
        <f t="shared" si="9"/>
        <v>121.31178027240159</v>
      </c>
      <c r="J193" s="23">
        <f t="shared" si="10"/>
        <v>107.68821972759841</v>
      </c>
    </row>
    <row r="194" spans="2:10">
      <c r="B194">
        <f t="shared" si="11"/>
        <v>54450</v>
      </c>
      <c r="C194" s="19">
        <f t="array" ref="C194">MATCH(MIN(ABS('LUT Implementation'!$F$9:$F$136-B194)),ABS('LUT Implementation'!$F$9:$F$136-B194),0)</f>
        <v>1</v>
      </c>
      <c r="D194">
        <f>INDEX('LUT Implementation'!$F$9:$F$136,C194)-INDEX('LUT Implementation'!$F$9:$F$136,C194+1)</f>
        <v>3125</v>
      </c>
      <c r="E194">
        <f>INDEX('LUT Implementation'!$C$9:$C$136,'Error plots'!C194)</f>
        <v>300</v>
      </c>
      <c r="F194">
        <f>TRUNC('LUT Implementation'!$C$4*(INDEX('LUT Implementation'!$F$9:$F$136,C194)-B194)/D194,0)</f>
        <v>-229</v>
      </c>
      <c r="G194">
        <f t="shared" si="8"/>
        <v>71</v>
      </c>
      <c r="H194" s="20">
        <f>Theory!$D$4/(SIN(RADIANS(Theory!$D$6*360*(('LUT Implementation'!$C$3*B194)/1000000000))))</f>
        <v>178.84584327022677</v>
      </c>
      <c r="I194" s="23">
        <f t="shared" si="9"/>
        <v>121.15415672977323</v>
      </c>
      <c r="J194" s="23">
        <f t="shared" si="10"/>
        <v>107.84584327022677</v>
      </c>
    </row>
    <row r="195" spans="2:10">
      <c r="B195">
        <f t="shared" si="11"/>
        <v>54400</v>
      </c>
      <c r="C195" s="19">
        <f t="array" ref="C195">MATCH(MIN(ABS('LUT Implementation'!$F$9:$F$136-B195)),ABS('LUT Implementation'!$F$9:$F$136-B195),0)</f>
        <v>1</v>
      </c>
      <c r="D195">
        <f>INDEX('LUT Implementation'!$F$9:$F$136,C195)-INDEX('LUT Implementation'!$F$9:$F$136,C195+1)</f>
        <v>3125</v>
      </c>
      <c r="E195">
        <f>INDEX('LUT Implementation'!$C$9:$C$136,'Error plots'!C195)</f>
        <v>300</v>
      </c>
      <c r="F195">
        <f>TRUNC('LUT Implementation'!$C$4*(INDEX('LUT Implementation'!$F$9:$F$136,C195)-B195)/D195,0)</f>
        <v>-228</v>
      </c>
      <c r="G195">
        <f t="shared" si="8"/>
        <v>72</v>
      </c>
      <c r="H195" s="20">
        <f>Theory!$D$4/(SIN(RADIANS(Theory!$D$6*360*(('LUT Implementation'!$C$3*B195)/1000000000))))</f>
        <v>179.00376282508881</v>
      </c>
      <c r="I195" s="23">
        <f t="shared" si="9"/>
        <v>120.99623717491119</v>
      </c>
      <c r="J195" s="23">
        <f t="shared" si="10"/>
        <v>107.00376282508881</v>
      </c>
    </row>
    <row r="196" spans="2:10">
      <c r="B196">
        <f t="shared" si="11"/>
        <v>54350</v>
      </c>
      <c r="C196" s="19">
        <f t="array" ref="C196">MATCH(MIN(ABS('LUT Implementation'!$F$9:$F$136-B196)),ABS('LUT Implementation'!$F$9:$F$136-B196),0)</f>
        <v>1</v>
      </c>
      <c r="D196">
        <f>INDEX('LUT Implementation'!$F$9:$F$136,C196)-INDEX('LUT Implementation'!$F$9:$F$136,C196+1)</f>
        <v>3125</v>
      </c>
      <c r="E196">
        <f>INDEX('LUT Implementation'!$C$9:$C$136,'Error plots'!C196)</f>
        <v>300</v>
      </c>
      <c r="F196">
        <f>TRUNC('LUT Implementation'!$C$4*(INDEX('LUT Implementation'!$F$9:$F$136,C196)-B196)/D196,0)</f>
        <v>-228</v>
      </c>
      <c r="G196">
        <f t="shared" ref="G196:G259" si="12">E196+F196</f>
        <v>72</v>
      </c>
      <c r="H196" s="20">
        <f>Theory!$D$4/(SIN(RADIANS(Theory!$D$6*360*(('LUT Implementation'!$C$3*B196)/1000000000))))</f>
        <v>179.16197920822097</v>
      </c>
      <c r="I196" s="23">
        <f t="shared" ref="I196:I259" si="13">ABS(E196-H196)</f>
        <v>120.83802079177903</v>
      </c>
      <c r="J196" s="23">
        <f t="shared" ref="J196:J259" si="14">ABS(G196-H196)</f>
        <v>107.16197920822097</v>
      </c>
    </row>
    <row r="197" spans="2:10">
      <c r="B197">
        <f t="shared" ref="B197:B260" si="15">B196-50</f>
        <v>54300</v>
      </c>
      <c r="C197" s="19">
        <f t="array" ref="C197">MATCH(MIN(ABS('LUT Implementation'!$F$9:$F$136-B197)),ABS('LUT Implementation'!$F$9:$F$136-B197),0)</f>
        <v>1</v>
      </c>
      <c r="D197">
        <f>INDEX('LUT Implementation'!$F$9:$F$136,C197)-INDEX('LUT Implementation'!$F$9:$F$136,C197+1)</f>
        <v>3125</v>
      </c>
      <c r="E197">
        <f>INDEX('LUT Implementation'!$C$9:$C$136,'Error plots'!C197)</f>
        <v>300</v>
      </c>
      <c r="F197">
        <f>TRUNC('LUT Implementation'!$C$4*(INDEX('LUT Implementation'!$F$9:$F$136,C197)-B197)/D197,0)</f>
        <v>-227</v>
      </c>
      <c r="G197">
        <f t="shared" si="12"/>
        <v>73</v>
      </c>
      <c r="H197" s="20">
        <f>Theory!$D$4/(SIN(RADIANS(Theory!$D$6*360*(('LUT Implementation'!$C$3*B197)/1000000000))))</f>
        <v>179.32049323866596</v>
      </c>
      <c r="I197" s="23">
        <f t="shared" si="13"/>
        <v>120.67950676133404</v>
      </c>
      <c r="J197" s="23">
        <f t="shared" si="14"/>
        <v>106.32049323866596</v>
      </c>
    </row>
    <row r="198" spans="2:10">
      <c r="B198">
        <f t="shared" si="15"/>
        <v>54250</v>
      </c>
      <c r="C198" s="19">
        <f t="array" ref="C198">MATCH(MIN(ABS('LUT Implementation'!$F$9:$F$136-B198)),ABS('LUT Implementation'!$F$9:$F$136-B198),0)</f>
        <v>1</v>
      </c>
      <c r="D198">
        <f>INDEX('LUT Implementation'!$F$9:$F$136,C198)-INDEX('LUT Implementation'!$F$9:$F$136,C198+1)</f>
        <v>3125</v>
      </c>
      <c r="E198">
        <f>INDEX('LUT Implementation'!$C$9:$C$136,'Error plots'!C198)</f>
        <v>300</v>
      </c>
      <c r="F198">
        <f>TRUNC('LUT Implementation'!$C$4*(INDEX('LUT Implementation'!$F$9:$F$136,C198)-B198)/D198,0)</f>
        <v>-227</v>
      </c>
      <c r="G198">
        <f t="shared" si="12"/>
        <v>73</v>
      </c>
      <c r="H198" s="20">
        <f>Theory!$D$4/(SIN(RADIANS(Theory!$D$6*360*(('LUT Implementation'!$C$3*B198)/1000000000))))</f>
        <v>179.4793057384872</v>
      </c>
      <c r="I198" s="23">
        <f t="shared" si="13"/>
        <v>120.5206942615128</v>
      </c>
      <c r="J198" s="23">
        <f t="shared" si="14"/>
        <v>106.4793057384872</v>
      </c>
    </row>
    <row r="199" spans="2:10">
      <c r="B199">
        <f t="shared" si="15"/>
        <v>54200</v>
      </c>
      <c r="C199" s="19">
        <f t="array" ref="C199">MATCH(MIN(ABS('LUT Implementation'!$F$9:$F$136-B199)),ABS('LUT Implementation'!$F$9:$F$136-B199),0)</f>
        <v>1</v>
      </c>
      <c r="D199">
        <f>INDEX('LUT Implementation'!$F$9:$F$136,C199)-INDEX('LUT Implementation'!$F$9:$F$136,C199+1)</f>
        <v>3125</v>
      </c>
      <c r="E199">
        <f>INDEX('LUT Implementation'!$C$9:$C$136,'Error plots'!C199)</f>
        <v>300</v>
      </c>
      <c r="F199">
        <f>TRUNC('LUT Implementation'!$C$4*(INDEX('LUT Implementation'!$F$9:$F$136,C199)-B199)/D199,0)</f>
        <v>-226</v>
      </c>
      <c r="G199">
        <f t="shared" si="12"/>
        <v>74</v>
      </c>
      <c r="H199" s="20">
        <f>Theory!$D$4/(SIN(RADIANS(Theory!$D$6*360*(('LUT Implementation'!$C$3*B199)/1000000000))))</f>
        <v>179.63841753278243</v>
      </c>
      <c r="I199" s="23">
        <f t="shared" si="13"/>
        <v>120.36158246721757</v>
      </c>
      <c r="J199" s="23">
        <f t="shared" si="14"/>
        <v>105.63841753278243</v>
      </c>
    </row>
    <row r="200" spans="2:10">
      <c r="B200">
        <f t="shared" si="15"/>
        <v>54150</v>
      </c>
      <c r="C200" s="19">
        <f t="array" ref="C200">MATCH(MIN(ABS('LUT Implementation'!$F$9:$F$136-B200)),ABS('LUT Implementation'!$F$9:$F$136-B200),0)</f>
        <v>1</v>
      </c>
      <c r="D200">
        <f>INDEX('LUT Implementation'!$F$9:$F$136,C200)-INDEX('LUT Implementation'!$F$9:$F$136,C200+1)</f>
        <v>3125</v>
      </c>
      <c r="E200">
        <f>INDEX('LUT Implementation'!$C$9:$C$136,'Error plots'!C200)</f>
        <v>300</v>
      </c>
      <c r="F200">
        <f>TRUNC('LUT Implementation'!$C$4*(INDEX('LUT Implementation'!$F$9:$F$136,C200)-B200)/D200,0)</f>
        <v>-226</v>
      </c>
      <c r="G200">
        <f t="shared" si="12"/>
        <v>74</v>
      </c>
      <c r="H200" s="20">
        <f>Theory!$D$4/(SIN(RADIANS(Theory!$D$6*360*(('LUT Implementation'!$C$3*B200)/1000000000))))</f>
        <v>179.79782944969787</v>
      </c>
      <c r="I200" s="23">
        <f t="shared" si="13"/>
        <v>120.20217055030213</v>
      </c>
      <c r="J200" s="23">
        <f t="shared" si="14"/>
        <v>105.79782944969787</v>
      </c>
    </row>
    <row r="201" spans="2:10">
      <c r="B201">
        <f t="shared" si="15"/>
        <v>54100</v>
      </c>
      <c r="C201" s="19">
        <f t="array" ref="C201">MATCH(MIN(ABS('LUT Implementation'!$F$9:$F$136-B201)),ABS('LUT Implementation'!$F$9:$F$136-B201),0)</f>
        <v>1</v>
      </c>
      <c r="D201">
        <f>INDEX('LUT Implementation'!$F$9:$F$136,C201)-INDEX('LUT Implementation'!$F$9:$F$136,C201+1)</f>
        <v>3125</v>
      </c>
      <c r="E201">
        <f>INDEX('LUT Implementation'!$C$9:$C$136,'Error plots'!C201)</f>
        <v>300</v>
      </c>
      <c r="F201">
        <f>TRUNC('LUT Implementation'!$C$4*(INDEX('LUT Implementation'!$F$9:$F$136,C201)-B201)/D201,0)</f>
        <v>-225</v>
      </c>
      <c r="G201">
        <f t="shared" si="12"/>
        <v>75</v>
      </c>
      <c r="H201" s="20">
        <f>Theory!$D$4/(SIN(RADIANS(Theory!$D$6*360*(('LUT Implementation'!$C$3*B201)/1000000000))))</f>
        <v>179.95754232044206</v>
      </c>
      <c r="I201" s="23">
        <f t="shared" si="13"/>
        <v>120.04245767955794</v>
      </c>
      <c r="J201" s="23">
        <f t="shared" si="14"/>
        <v>104.95754232044206</v>
      </c>
    </row>
    <row r="202" spans="2:10">
      <c r="B202">
        <f t="shared" si="15"/>
        <v>54050</v>
      </c>
      <c r="C202" s="19">
        <f t="array" ref="C202">MATCH(MIN(ABS('LUT Implementation'!$F$9:$F$136-B202)),ABS('LUT Implementation'!$F$9:$F$136-B202),0)</f>
        <v>1</v>
      </c>
      <c r="D202">
        <f>INDEX('LUT Implementation'!$F$9:$F$136,C202)-INDEX('LUT Implementation'!$F$9:$F$136,C202+1)</f>
        <v>3125</v>
      </c>
      <c r="E202">
        <f>INDEX('LUT Implementation'!$C$9:$C$136,'Error plots'!C202)</f>
        <v>300</v>
      </c>
      <c r="F202">
        <f>TRUNC('LUT Implementation'!$C$4*(INDEX('LUT Implementation'!$F$9:$F$136,C202)-B202)/D202,0)</f>
        <v>-225</v>
      </c>
      <c r="G202">
        <f t="shared" si="12"/>
        <v>75</v>
      </c>
      <c r="H202" s="20">
        <f>Theory!$D$4/(SIN(RADIANS(Theory!$D$6*360*(('LUT Implementation'!$C$3*B202)/1000000000))))</f>
        <v>180.11755697930045</v>
      </c>
      <c r="I202" s="23">
        <f t="shared" si="13"/>
        <v>119.88244302069955</v>
      </c>
      <c r="J202" s="23">
        <f t="shared" si="14"/>
        <v>105.11755697930045</v>
      </c>
    </row>
    <row r="203" spans="2:10">
      <c r="B203">
        <f t="shared" si="15"/>
        <v>54000</v>
      </c>
      <c r="C203" s="19">
        <f t="array" ref="C203">MATCH(MIN(ABS('LUT Implementation'!$F$9:$F$136-B203)),ABS('LUT Implementation'!$F$9:$F$136-B203),0)</f>
        <v>1</v>
      </c>
      <c r="D203">
        <f>INDEX('LUT Implementation'!$F$9:$F$136,C203)-INDEX('LUT Implementation'!$F$9:$F$136,C203+1)</f>
        <v>3125</v>
      </c>
      <c r="E203">
        <f>INDEX('LUT Implementation'!$C$9:$C$136,'Error plots'!C203)</f>
        <v>300</v>
      </c>
      <c r="F203">
        <f>TRUNC('LUT Implementation'!$C$4*(INDEX('LUT Implementation'!$F$9:$F$136,C203)-B203)/D203,0)</f>
        <v>-224</v>
      </c>
      <c r="G203">
        <f t="shared" si="12"/>
        <v>76</v>
      </c>
      <c r="H203" s="20">
        <f>Theory!$D$4/(SIN(RADIANS(Theory!$D$6*360*(('LUT Implementation'!$C$3*B203)/1000000000))))</f>
        <v>180.27787426364924</v>
      </c>
      <c r="I203" s="23">
        <f t="shared" si="13"/>
        <v>119.72212573635076</v>
      </c>
      <c r="J203" s="23">
        <f t="shared" si="14"/>
        <v>104.27787426364924</v>
      </c>
    </row>
    <row r="204" spans="2:10">
      <c r="B204">
        <f t="shared" si="15"/>
        <v>53950</v>
      </c>
      <c r="C204" s="19">
        <f t="array" ref="C204">MATCH(MIN(ABS('LUT Implementation'!$F$9:$F$136-B204)),ABS('LUT Implementation'!$F$9:$F$136-B204),0)</f>
        <v>1</v>
      </c>
      <c r="D204">
        <f>INDEX('LUT Implementation'!$F$9:$F$136,C204)-INDEX('LUT Implementation'!$F$9:$F$136,C204+1)</f>
        <v>3125</v>
      </c>
      <c r="E204">
        <f>INDEX('LUT Implementation'!$C$9:$C$136,'Error plots'!C204)</f>
        <v>300</v>
      </c>
      <c r="F204">
        <f>TRUNC('LUT Implementation'!$C$4*(INDEX('LUT Implementation'!$F$9:$F$136,C204)-B204)/D204,0)</f>
        <v>-224</v>
      </c>
      <c r="G204">
        <f t="shared" si="12"/>
        <v>76</v>
      </c>
      <c r="H204" s="20">
        <f>Theory!$D$4/(SIN(RADIANS(Theory!$D$6*360*(('LUT Implementation'!$C$3*B204)/1000000000))))</f>
        <v>180.43849501396986</v>
      </c>
      <c r="I204" s="23">
        <f t="shared" si="13"/>
        <v>119.56150498603014</v>
      </c>
      <c r="J204" s="23">
        <f t="shared" si="14"/>
        <v>104.43849501396986</v>
      </c>
    </row>
    <row r="205" spans="2:10">
      <c r="B205">
        <f t="shared" si="15"/>
        <v>53900</v>
      </c>
      <c r="C205" s="19">
        <f t="array" ref="C205">MATCH(MIN(ABS('LUT Implementation'!$F$9:$F$136-B205)),ABS('LUT Implementation'!$F$9:$F$136-B205),0)</f>
        <v>1</v>
      </c>
      <c r="D205">
        <f>INDEX('LUT Implementation'!$F$9:$F$136,C205)-INDEX('LUT Implementation'!$F$9:$F$136,C205+1)</f>
        <v>3125</v>
      </c>
      <c r="E205">
        <f>INDEX('LUT Implementation'!$C$9:$C$136,'Error plots'!C205)</f>
        <v>300</v>
      </c>
      <c r="F205">
        <f>TRUNC('LUT Implementation'!$C$4*(INDEX('LUT Implementation'!$F$9:$F$136,C205)-B205)/D205,0)</f>
        <v>-223</v>
      </c>
      <c r="G205">
        <f t="shared" si="12"/>
        <v>77</v>
      </c>
      <c r="H205" s="20">
        <f>Theory!$D$4/(SIN(RADIANS(Theory!$D$6*360*(('LUT Implementation'!$C$3*B205)/1000000000))))</f>
        <v>180.5994200738634</v>
      </c>
      <c r="I205" s="23">
        <f t="shared" si="13"/>
        <v>119.4005799261366</v>
      </c>
      <c r="J205" s="23">
        <f t="shared" si="14"/>
        <v>103.5994200738634</v>
      </c>
    </row>
    <row r="206" spans="2:10">
      <c r="B206">
        <f t="shared" si="15"/>
        <v>53850</v>
      </c>
      <c r="C206" s="19">
        <f t="array" ref="C206">MATCH(MIN(ABS('LUT Implementation'!$F$9:$F$136-B206)),ABS('LUT Implementation'!$F$9:$F$136-B206),0)</f>
        <v>1</v>
      </c>
      <c r="D206">
        <f>INDEX('LUT Implementation'!$F$9:$F$136,C206)-INDEX('LUT Implementation'!$F$9:$F$136,C206+1)</f>
        <v>3125</v>
      </c>
      <c r="E206">
        <f>INDEX('LUT Implementation'!$C$9:$C$136,'Error plots'!C206)</f>
        <v>300</v>
      </c>
      <c r="F206">
        <f>TRUNC('LUT Implementation'!$C$4*(INDEX('LUT Implementation'!$F$9:$F$136,C206)-B206)/D206,0)</f>
        <v>-223</v>
      </c>
      <c r="G206">
        <f t="shared" si="12"/>
        <v>77</v>
      </c>
      <c r="H206" s="20">
        <f>Theory!$D$4/(SIN(RADIANS(Theory!$D$6*360*(('LUT Implementation'!$C$3*B206)/1000000000))))</f>
        <v>180.76065029006506</v>
      </c>
      <c r="I206" s="23">
        <f t="shared" si="13"/>
        <v>119.23934970993494</v>
      </c>
      <c r="J206" s="23">
        <f t="shared" si="14"/>
        <v>103.76065029006506</v>
      </c>
    </row>
    <row r="207" spans="2:10">
      <c r="B207">
        <f t="shared" si="15"/>
        <v>53800</v>
      </c>
      <c r="C207" s="19">
        <f t="array" ref="C207">MATCH(MIN(ABS('LUT Implementation'!$F$9:$F$136-B207)),ABS('LUT Implementation'!$F$9:$F$136-B207),0)</f>
        <v>1</v>
      </c>
      <c r="D207">
        <f>INDEX('LUT Implementation'!$F$9:$F$136,C207)-INDEX('LUT Implementation'!$F$9:$F$136,C207+1)</f>
        <v>3125</v>
      </c>
      <c r="E207">
        <f>INDEX('LUT Implementation'!$C$9:$C$136,'Error plots'!C207)</f>
        <v>300</v>
      </c>
      <c r="F207">
        <f>TRUNC('LUT Implementation'!$C$4*(INDEX('LUT Implementation'!$F$9:$F$136,C207)-B207)/D207,0)</f>
        <v>-222</v>
      </c>
      <c r="G207">
        <f t="shared" si="12"/>
        <v>78</v>
      </c>
      <c r="H207" s="20">
        <f>Theory!$D$4/(SIN(RADIANS(Theory!$D$6*360*(('LUT Implementation'!$C$3*B207)/1000000000))))</f>
        <v>180.92218651245867</v>
      </c>
      <c r="I207" s="23">
        <f t="shared" si="13"/>
        <v>119.07781348754133</v>
      </c>
      <c r="J207" s="23">
        <f t="shared" si="14"/>
        <v>102.92218651245867</v>
      </c>
    </row>
    <row r="208" spans="2:10">
      <c r="B208">
        <f t="shared" si="15"/>
        <v>53750</v>
      </c>
      <c r="C208" s="19">
        <f t="array" ref="C208">MATCH(MIN(ABS('LUT Implementation'!$F$9:$F$136-B208)),ABS('LUT Implementation'!$F$9:$F$136-B208),0)</f>
        <v>1</v>
      </c>
      <c r="D208">
        <f>INDEX('LUT Implementation'!$F$9:$F$136,C208)-INDEX('LUT Implementation'!$F$9:$F$136,C208+1)</f>
        <v>3125</v>
      </c>
      <c r="E208">
        <f>INDEX('LUT Implementation'!$C$9:$C$136,'Error plots'!C208)</f>
        <v>300</v>
      </c>
      <c r="F208">
        <f>TRUNC('LUT Implementation'!$C$4*(INDEX('LUT Implementation'!$F$9:$F$136,C208)-B208)/D208,0)</f>
        <v>-222</v>
      </c>
      <c r="G208">
        <f t="shared" si="12"/>
        <v>78</v>
      </c>
      <c r="H208" s="20">
        <f>Theory!$D$4/(SIN(RADIANS(Theory!$D$6*360*(('LUT Implementation'!$C$3*B208)/1000000000))))</f>
        <v>181.08402959409153</v>
      </c>
      <c r="I208" s="23">
        <f t="shared" si="13"/>
        <v>118.91597040590847</v>
      </c>
      <c r="J208" s="23">
        <f t="shared" si="14"/>
        <v>103.08402959409153</v>
      </c>
    </row>
    <row r="209" spans="2:10">
      <c r="B209">
        <f t="shared" si="15"/>
        <v>53700</v>
      </c>
      <c r="C209" s="19">
        <f t="array" ref="C209">MATCH(MIN(ABS('LUT Implementation'!$F$9:$F$136-B209)),ABS('LUT Implementation'!$F$9:$F$136-B209),0)</f>
        <v>1</v>
      </c>
      <c r="D209">
        <f>INDEX('LUT Implementation'!$F$9:$F$136,C209)-INDEX('LUT Implementation'!$F$9:$F$136,C209+1)</f>
        <v>3125</v>
      </c>
      <c r="E209">
        <f>INDEX('LUT Implementation'!$C$9:$C$136,'Error plots'!C209)</f>
        <v>300</v>
      </c>
      <c r="F209">
        <f>TRUNC('LUT Implementation'!$C$4*(INDEX('LUT Implementation'!$F$9:$F$136,C209)-B209)/D209,0)</f>
        <v>-221</v>
      </c>
      <c r="G209">
        <f t="shared" si="12"/>
        <v>79</v>
      </c>
      <c r="H209" s="20">
        <f>Theory!$D$4/(SIN(RADIANS(Theory!$D$6*360*(('LUT Implementation'!$C$3*B209)/1000000000))))</f>
        <v>181.24618039118877</v>
      </c>
      <c r="I209" s="23">
        <f t="shared" si="13"/>
        <v>118.75381960881123</v>
      </c>
      <c r="J209" s="23">
        <f t="shared" si="14"/>
        <v>102.24618039118877</v>
      </c>
    </row>
    <row r="210" spans="2:10">
      <c r="B210">
        <f t="shared" si="15"/>
        <v>53650</v>
      </c>
      <c r="C210" s="19">
        <f t="array" ref="C210">MATCH(MIN(ABS('LUT Implementation'!$F$9:$F$136-B210)),ABS('LUT Implementation'!$F$9:$F$136-B210),0)</f>
        <v>1</v>
      </c>
      <c r="D210">
        <f>INDEX('LUT Implementation'!$F$9:$F$136,C210)-INDEX('LUT Implementation'!$F$9:$F$136,C210+1)</f>
        <v>3125</v>
      </c>
      <c r="E210">
        <f>INDEX('LUT Implementation'!$C$9:$C$136,'Error plots'!C210)</f>
        <v>300</v>
      </c>
      <c r="F210">
        <f>TRUNC('LUT Implementation'!$C$4*(INDEX('LUT Implementation'!$F$9:$F$136,C210)-B210)/D210,0)</f>
        <v>-221</v>
      </c>
      <c r="G210">
        <f t="shared" si="12"/>
        <v>79</v>
      </c>
      <c r="H210" s="20">
        <f>Theory!$D$4/(SIN(RADIANS(Theory!$D$6*360*(('LUT Implementation'!$C$3*B210)/1000000000))))</f>
        <v>181.40863976316857</v>
      </c>
      <c r="I210" s="23">
        <f t="shared" si="13"/>
        <v>118.59136023683143</v>
      </c>
      <c r="J210" s="23">
        <f t="shared" si="14"/>
        <v>102.40863976316857</v>
      </c>
    </row>
    <row r="211" spans="2:10">
      <c r="B211">
        <f t="shared" si="15"/>
        <v>53600</v>
      </c>
      <c r="C211" s="19">
        <f t="array" ref="C211">MATCH(MIN(ABS('LUT Implementation'!$F$9:$F$136-B211)),ABS('LUT Implementation'!$F$9:$F$136-B211),0)</f>
        <v>1</v>
      </c>
      <c r="D211">
        <f>INDEX('LUT Implementation'!$F$9:$F$136,C211)-INDEX('LUT Implementation'!$F$9:$F$136,C211+1)</f>
        <v>3125</v>
      </c>
      <c r="E211">
        <f>INDEX('LUT Implementation'!$C$9:$C$136,'Error plots'!C211)</f>
        <v>300</v>
      </c>
      <c r="F211">
        <f>TRUNC('LUT Implementation'!$C$4*(INDEX('LUT Implementation'!$F$9:$F$136,C211)-B211)/D211,0)</f>
        <v>-220</v>
      </c>
      <c r="G211">
        <f t="shared" si="12"/>
        <v>80</v>
      </c>
      <c r="H211" s="20">
        <f>Theory!$D$4/(SIN(RADIANS(Theory!$D$6*360*(('LUT Implementation'!$C$3*B211)/1000000000))))</f>
        <v>181.57140857265671</v>
      </c>
      <c r="I211" s="23">
        <f t="shared" si="13"/>
        <v>118.42859142734329</v>
      </c>
      <c r="J211" s="23">
        <f t="shared" si="14"/>
        <v>101.57140857265671</v>
      </c>
    </row>
    <row r="212" spans="2:10">
      <c r="B212">
        <f t="shared" si="15"/>
        <v>53550</v>
      </c>
      <c r="C212" s="19">
        <f t="array" ref="C212">MATCH(MIN(ABS('LUT Implementation'!$F$9:$F$136-B212)),ABS('LUT Implementation'!$F$9:$F$136-B212),0)</f>
        <v>1</v>
      </c>
      <c r="D212">
        <f>INDEX('LUT Implementation'!$F$9:$F$136,C212)-INDEX('LUT Implementation'!$F$9:$F$136,C212+1)</f>
        <v>3125</v>
      </c>
      <c r="E212">
        <f>INDEX('LUT Implementation'!$C$9:$C$136,'Error plots'!C212)</f>
        <v>300</v>
      </c>
      <c r="F212">
        <f>TRUNC('LUT Implementation'!$C$4*(INDEX('LUT Implementation'!$F$9:$F$136,C212)-B212)/D212,0)</f>
        <v>-220</v>
      </c>
      <c r="G212">
        <f t="shared" si="12"/>
        <v>80</v>
      </c>
      <c r="H212" s="20">
        <f>Theory!$D$4/(SIN(RADIANS(Theory!$D$6*360*(('LUT Implementation'!$C$3*B212)/1000000000))))</f>
        <v>181.73448768550182</v>
      </c>
      <c r="I212" s="23">
        <f t="shared" si="13"/>
        <v>118.26551231449818</v>
      </c>
      <c r="J212" s="23">
        <f t="shared" si="14"/>
        <v>101.73448768550182</v>
      </c>
    </row>
    <row r="213" spans="2:10">
      <c r="B213">
        <f t="shared" si="15"/>
        <v>53500</v>
      </c>
      <c r="C213" s="19">
        <f t="array" ref="C213">MATCH(MIN(ABS('LUT Implementation'!$F$9:$F$136-B213)),ABS('LUT Implementation'!$F$9:$F$136-B213),0)</f>
        <v>1</v>
      </c>
      <c r="D213">
        <f>INDEX('LUT Implementation'!$F$9:$F$136,C213)-INDEX('LUT Implementation'!$F$9:$F$136,C213+1)</f>
        <v>3125</v>
      </c>
      <c r="E213">
        <f>INDEX('LUT Implementation'!$C$9:$C$136,'Error plots'!C213)</f>
        <v>300</v>
      </c>
      <c r="F213">
        <f>TRUNC('LUT Implementation'!$C$4*(INDEX('LUT Implementation'!$F$9:$F$136,C213)-B213)/D213,0)</f>
        <v>-219</v>
      </c>
      <c r="G213">
        <f t="shared" si="12"/>
        <v>81</v>
      </c>
      <c r="H213" s="20">
        <f>Theory!$D$4/(SIN(RADIANS(Theory!$D$6*360*(('LUT Implementation'!$C$3*B213)/1000000000))))</f>
        <v>181.89787797079023</v>
      </c>
      <c r="I213" s="23">
        <f t="shared" si="13"/>
        <v>118.10212202920977</v>
      </c>
      <c r="J213" s="23">
        <f t="shared" si="14"/>
        <v>100.89787797079023</v>
      </c>
    </row>
    <row r="214" spans="2:10">
      <c r="B214">
        <f t="shared" si="15"/>
        <v>53450</v>
      </c>
      <c r="C214" s="19">
        <f t="array" ref="C214">MATCH(MIN(ABS('LUT Implementation'!$F$9:$F$136-B214)),ABS('LUT Implementation'!$F$9:$F$136-B214),0)</f>
        <v>1</v>
      </c>
      <c r="D214">
        <f>INDEX('LUT Implementation'!$F$9:$F$136,C214)-INDEX('LUT Implementation'!$F$9:$F$136,C214+1)</f>
        <v>3125</v>
      </c>
      <c r="E214">
        <f>INDEX('LUT Implementation'!$C$9:$C$136,'Error plots'!C214)</f>
        <v>300</v>
      </c>
      <c r="F214">
        <f>TRUNC('LUT Implementation'!$C$4*(INDEX('LUT Implementation'!$F$9:$F$136,C214)-B214)/D214,0)</f>
        <v>-219</v>
      </c>
      <c r="G214">
        <f t="shared" si="12"/>
        <v>81</v>
      </c>
      <c r="H214" s="20">
        <f>Theory!$D$4/(SIN(RADIANS(Theory!$D$6*360*(('LUT Implementation'!$C$3*B214)/1000000000))))</f>
        <v>182.06158030086118</v>
      </c>
      <c r="I214" s="23">
        <f t="shared" si="13"/>
        <v>117.93841969913882</v>
      </c>
      <c r="J214" s="23">
        <f t="shared" si="14"/>
        <v>101.06158030086118</v>
      </c>
    </row>
    <row r="215" spans="2:10">
      <c r="B215">
        <f t="shared" si="15"/>
        <v>53400</v>
      </c>
      <c r="C215" s="19">
        <f t="array" ref="C215">MATCH(MIN(ABS('LUT Implementation'!$F$9:$F$136-B215)),ABS('LUT Implementation'!$F$9:$F$136-B215),0)</f>
        <v>1</v>
      </c>
      <c r="D215">
        <f>INDEX('LUT Implementation'!$F$9:$F$136,C215)-INDEX('LUT Implementation'!$F$9:$F$136,C215+1)</f>
        <v>3125</v>
      </c>
      <c r="E215">
        <f>INDEX('LUT Implementation'!$C$9:$C$136,'Error plots'!C215)</f>
        <v>300</v>
      </c>
      <c r="F215">
        <f>TRUNC('LUT Implementation'!$C$4*(INDEX('LUT Implementation'!$F$9:$F$136,C215)-B215)/D215,0)</f>
        <v>-218</v>
      </c>
      <c r="G215">
        <f t="shared" si="12"/>
        <v>82</v>
      </c>
      <c r="H215" s="20">
        <f>Theory!$D$4/(SIN(RADIANS(Theory!$D$6*360*(('LUT Implementation'!$C$3*B215)/1000000000))))</f>
        <v>182.22559555132213</v>
      </c>
      <c r="I215" s="23">
        <f t="shared" si="13"/>
        <v>117.77440444867787</v>
      </c>
      <c r="J215" s="23">
        <f t="shared" si="14"/>
        <v>100.22559555132213</v>
      </c>
    </row>
    <row r="216" spans="2:10">
      <c r="B216">
        <f t="shared" si="15"/>
        <v>53350</v>
      </c>
      <c r="C216" s="19">
        <f t="array" ref="C216">MATCH(MIN(ABS('LUT Implementation'!$F$9:$F$136-B216)),ABS('LUT Implementation'!$F$9:$F$136-B216),0)</f>
        <v>1</v>
      </c>
      <c r="D216">
        <f>INDEX('LUT Implementation'!$F$9:$F$136,C216)-INDEX('LUT Implementation'!$F$9:$F$136,C216+1)</f>
        <v>3125</v>
      </c>
      <c r="E216">
        <f>INDEX('LUT Implementation'!$C$9:$C$136,'Error plots'!C216)</f>
        <v>300</v>
      </c>
      <c r="F216">
        <f>TRUNC('LUT Implementation'!$C$4*(INDEX('LUT Implementation'!$F$9:$F$136,C216)-B216)/D216,0)</f>
        <v>-218</v>
      </c>
      <c r="G216">
        <f t="shared" si="12"/>
        <v>82</v>
      </c>
      <c r="H216" s="20">
        <f>Theory!$D$4/(SIN(RADIANS(Theory!$D$6*360*(('LUT Implementation'!$C$3*B216)/1000000000))))</f>
        <v>182.389924601064</v>
      </c>
      <c r="I216" s="23">
        <f t="shared" si="13"/>
        <v>117.610075398936</v>
      </c>
      <c r="J216" s="23">
        <f t="shared" si="14"/>
        <v>100.389924601064</v>
      </c>
    </row>
    <row r="217" spans="2:10">
      <c r="B217">
        <f t="shared" si="15"/>
        <v>53300</v>
      </c>
      <c r="C217" s="19">
        <f t="array" ref="C217">MATCH(MIN(ABS('LUT Implementation'!$F$9:$F$136-B217)),ABS('LUT Implementation'!$F$9:$F$136-B217),0)</f>
        <v>1</v>
      </c>
      <c r="D217">
        <f>INDEX('LUT Implementation'!$F$9:$F$136,C217)-INDEX('LUT Implementation'!$F$9:$F$136,C217+1)</f>
        <v>3125</v>
      </c>
      <c r="E217">
        <f>INDEX('LUT Implementation'!$C$9:$C$136,'Error plots'!C217)</f>
        <v>300</v>
      </c>
      <c r="F217">
        <f>TRUNC('LUT Implementation'!$C$4*(INDEX('LUT Implementation'!$F$9:$F$136,C217)-B217)/D217,0)</f>
        <v>-217</v>
      </c>
      <c r="G217">
        <f t="shared" si="12"/>
        <v>83</v>
      </c>
      <c r="H217" s="20">
        <f>Theory!$D$4/(SIN(RADIANS(Theory!$D$6*360*(('LUT Implementation'!$C$3*B217)/1000000000))))</f>
        <v>182.55456833227655</v>
      </c>
      <c r="I217" s="23">
        <f t="shared" si="13"/>
        <v>117.44543166772345</v>
      </c>
      <c r="J217" s="23">
        <f t="shared" si="14"/>
        <v>99.554568332276546</v>
      </c>
    </row>
    <row r="218" spans="2:10">
      <c r="B218">
        <f t="shared" si="15"/>
        <v>53250</v>
      </c>
      <c r="C218" s="19">
        <f t="array" ref="C218">MATCH(MIN(ABS('LUT Implementation'!$F$9:$F$136-B218)),ABS('LUT Implementation'!$F$9:$F$136-B218),0)</f>
        <v>1</v>
      </c>
      <c r="D218">
        <f>INDEX('LUT Implementation'!$F$9:$F$136,C218)-INDEX('LUT Implementation'!$F$9:$F$136,C218+1)</f>
        <v>3125</v>
      </c>
      <c r="E218">
        <f>INDEX('LUT Implementation'!$C$9:$C$136,'Error plots'!C218)</f>
        <v>300</v>
      </c>
      <c r="F218">
        <f>TRUNC('LUT Implementation'!$C$4*(INDEX('LUT Implementation'!$F$9:$F$136,C218)-B218)/D218,0)</f>
        <v>-217</v>
      </c>
      <c r="G218">
        <f t="shared" si="12"/>
        <v>83</v>
      </c>
      <c r="H218" s="20">
        <f>Theory!$D$4/(SIN(RADIANS(Theory!$D$6*360*(('LUT Implementation'!$C$3*B218)/1000000000))))</f>
        <v>182.71952763046386</v>
      </c>
      <c r="I218" s="23">
        <f t="shared" si="13"/>
        <v>117.28047236953614</v>
      </c>
      <c r="J218" s="23">
        <f t="shared" si="14"/>
        <v>99.719527630463858</v>
      </c>
    </row>
    <row r="219" spans="2:10">
      <c r="B219">
        <f t="shared" si="15"/>
        <v>53200</v>
      </c>
      <c r="C219" s="19">
        <f t="array" ref="C219">MATCH(MIN(ABS('LUT Implementation'!$F$9:$F$136-B219)),ABS('LUT Implementation'!$F$9:$F$136-B219),0)</f>
        <v>1</v>
      </c>
      <c r="D219">
        <f>INDEX('LUT Implementation'!$F$9:$F$136,C219)-INDEX('LUT Implementation'!$F$9:$F$136,C219+1)</f>
        <v>3125</v>
      </c>
      <c r="E219">
        <f>INDEX('LUT Implementation'!$C$9:$C$136,'Error plots'!C219)</f>
        <v>300</v>
      </c>
      <c r="F219">
        <f>TRUNC('LUT Implementation'!$C$4*(INDEX('LUT Implementation'!$F$9:$F$136,C219)-B219)/D219,0)</f>
        <v>-216</v>
      </c>
      <c r="G219">
        <f t="shared" si="12"/>
        <v>84</v>
      </c>
      <c r="H219" s="20">
        <f>Theory!$D$4/(SIN(RADIANS(Theory!$D$6*360*(('LUT Implementation'!$C$3*B219)/1000000000))))</f>
        <v>182.88480338445999</v>
      </c>
      <c r="I219" s="23">
        <f t="shared" si="13"/>
        <v>117.11519661554001</v>
      </c>
      <c r="J219" s="23">
        <f t="shared" si="14"/>
        <v>98.884803384459985</v>
      </c>
    </row>
    <row r="220" spans="2:10">
      <c r="B220">
        <f t="shared" si="15"/>
        <v>53150</v>
      </c>
      <c r="C220" s="19">
        <f t="array" ref="C220">MATCH(MIN(ABS('LUT Implementation'!$F$9:$F$136-B220)),ABS('LUT Implementation'!$F$9:$F$136-B220),0)</f>
        <v>1</v>
      </c>
      <c r="D220">
        <f>INDEX('LUT Implementation'!$F$9:$F$136,C220)-INDEX('LUT Implementation'!$F$9:$F$136,C220+1)</f>
        <v>3125</v>
      </c>
      <c r="E220">
        <f>INDEX('LUT Implementation'!$C$9:$C$136,'Error plots'!C220)</f>
        <v>300</v>
      </c>
      <c r="F220">
        <f>TRUNC('LUT Implementation'!$C$4*(INDEX('LUT Implementation'!$F$9:$F$136,C220)-B220)/D220,0)</f>
        <v>-216</v>
      </c>
      <c r="G220">
        <f t="shared" si="12"/>
        <v>84</v>
      </c>
      <c r="H220" s="20">
        <f>Theory!$D$4/(SIN(RADIANS(Theory!$D$6*360*(('LUT Implementation'!$C$3*B220)/1000000000))))</f>
        <v>183.0503964864447</v>
      </c>
      <c r="I220" s="23">
        <f t="shared" si="13"/>
        <v>116.9496035135553</v>
      </c>
      <c r="J220" s="23">
        <f t="shared" si="14"/>
        <v>99.050396486444697</v>
      </c>
    </row>
    <row r="221" spans="2:10">
      <c r="B221">
        <f t="shared" si="15"/>
        <v>53100</v>
      </c>
      <c r="C221" s="19">
        <f t="array" ref="C221">MATCH(MIN(ABS('LUT Implementation'!$F$9:$F$136-B221)),ABS('LUT Implementation'!$F$9:$F$136-B221),0)</f>
        <v>1</v>
      </c>
      <c r="D221">
        <f>INDEX('LUT Implementation'!$F$9:$F$136,C221)-INDEX('LUT Implementation'!$F$9:$F$136,C221+1)</f>
        <v>3125</v>
      </c>
      <c r="E221">
        <f>INDEX('LUT Implementation'!$C$9:$C$136,'Error plots'!C221)</f>
        <v>300</v>
      </c>
      <c r="F221">
        <f>TRUNC('LUT Implementation'!$C$4*(INDEX('LUT Implementation'!$F$9:$F$136,C221)-B221)/D221,0)</f>
        <v>-215</v>
      </c>
      <c r="G221">
        <f t="shared" si="12"/>
        <v>85</v>
      </c>
      <c r="H221" s="20">
        <f>Theory!$D$4/(SIN(RADIANS(Theory!$D$6*360*(('LUT Implementation'!$C$3*B221)/1000000000))))</f>
        <v>183.21630783195889</v>
      </c>
      <c r="I221" s="23">
        <f t="shared" si="13"/>
        <v>116.78369216804111</v>
      </c>
      <c r="J221" s="23">
        <f t="shared" si="14"/>
        <v>98.216307831958886</v>
      </c>
    </row>
    <row r="222" spans="2:10">
      <c r="B222">
        <f t="shared" si="15"/>
        <v>53050</v>
      </c>
      <c r="C222" s="19">
        <f t="array" ref="C222">MATCH(MIN(ABS('LUT Implementation'!$F$9:$F$136-B222)),ABS('LUT Implementation'!$F$9:$F$136-B222),0)</f>
        <v>1</v>
      </c>
      <c r="D222">
        <f>INDEX('LUT Implementation'!$F$9:$F$136,C222)-INDEX('LUT Implementation'!$F$9:$F$136,C222+1)</f>
        <v>3125</v>
      </c>
      <c r="E222">
        <f>INDEX('LUT Implementation'!$C$9:$C$136,'Error plots'!C222)</f>
        <v>300</v>
      </c>
      <c r="F222">
        <f>TRUNC('LUT Implementation'!$C$4*(INDEX('LUT Implementation'!$F$9:$F$136,C222)-B222)/D222,0)</f>
        <v>-215</v>
      </c>
      <c r="G222">
        <f t="shared" si="12"/>
        <v>85</v>
      </c>
      <c r="H222" s="20">
        <f>Theory!$D$4/(SIN(RADIANS(Theory!$D$6*360*(('LUT Implementation'!$C$3*B222)/1000000000))))</f>
        <v>183.3825383199208</v>
      </c>
      <c r="I222" s="23">
        <f t="shared" si="13"/>
        <v>116.6174616800792</v>
      </c>
      <c r="J222" s="23">
        <f t="shared" si="14"/>
        <v>98.382538319920798</v>
      </c>
    </row>
    <row r="223" spans="2:10">
      <c r="B223">
        <f t="shared" si="15"/>
        <v>53000</v>
      </c>
      <c r="C223" s="19">
        <f t="array" ref="C223">MATCH(MIN(ABS('LUT Implementation'!$F$9:$F$136-B223)),ABS('LUT Implementation'!$F$9:$F$136-B223),0)</f>
        <v>1</v>
      </c>
      <c r="D223">
        <f>INDEX('LUT Implementation'!$F$9:$F$136,C223)-INDEX('LUT Implementation'!$F$9:$F$136,C223+1)</f>
        <v>3125</v>
      </c>
      <c r="E223">
        <f>INDEX('LUT Implementation'!$C$9:$C$136,'Error plots'!C223)</f>
        <v>300</v>
      </c>
      <c r="F223">
        <f>TRUNC('LUT Implementation'!$C$4*(INDEX('LUT Implementation'!$F$9:$F$136,C223)-B223)/D223,0)</f>
        <v>-214</v>
      </c>
      <c r="G223">
        <f t="shared" si="12"/>
        <v>86</v>
      </c>
      <c r="H223" s="20">
        <f>Theory!$D$4/(SIN(RADIANS(Theory!$D$6*360*(('LUT Implementation'!$C$3*B223)/1000000000))))</f>
        <v>183.54908885264163</v>
      </c>
      <c r="I223" s="23">
        <f t="shared" si="13"/>
        <v>116.45091114735837</v>
      </c>
      <c r="J223" s="23">
        <f t="shared" si="14"/>
        <v>97.549088852641631</v>
      </c>
    </row>
    <row r="224" spans="2:10">
      <c r="B224">
        <f t="shared" si="15"/>
        <v>52950</v>
      </c>
      <c r="C224" s="19">
        <f t="array" ref="C224">MATCH(MIN(ABS('LUT Implementation'!$F$9:$F$136-B224)),ABS('LUT Implementation'!$F$9:$F$136-B224),0)</f>
        <v>1</v>
      </c>
      <c r="D224">
        <f>INDEX('LUT Implementation'!$F$9:$F$136,C224)-INDEX('LUT Implementation'!$F$9:$F$136,C224+1)</f>
        <v>3125</v>
      </c>
      <c r="E224">
        <f>INDEX('LUT Implementation'!$C$9:$C$136,'Error plots'!C224)</f>
        <v>300</v>
      </c>
      <c r="F224">
        <f>TRUNC('LUT Implementation'!$C$4*(INDEX('LUT Implementation'!$F$9:$F$136,C224)-B224)/D224,0)</f>
        <v>-214</v>
      </c>
      <c r="G224">
        <f t="shared" si="12"/>
        <v>86</v>
      </c>
      <c r="H224" s="20">
        <f>Theory!$D$4/(SIN(RADIANS(Theory!$D$6*360*(('LUT Implementation'!$C$3*B224)/1000000000))))</f>
        <v>183.71596033584197</v>
      </c>
      <c r="I224" s="23">
        <f t="shared" si="13"/>
        <v>116.28403966415803</v>
      </c>
      <c r="J224" s="23">
        <f t="shared" si="14"/>
        <v>97.71596033584197</v>
      </c>
    </row>
    <row r="225" spans="2:10">
      <c r="B225">
        <f t="shared" si="15"/>
        <v>52900</v>
      </c>
      <c r="C225" s="19">
        <f t="array" ref="C225">MATCH(MIN(ABS('LUT Implementation'!$F$9:$F$136-B225)),ABS('LUT Implementation'!$F$9:$F$136-B225),0)</f>
        <v>1</v>
      </c>
      <c r="D225">
        <f>INDEX('LUT Implementation'!$F$9:$F$136,C225)-INDEX('LUT Implementation'!$F$9:$F$136,C225+1)</f>
        <v>3125</v>
      </c>
      <c r="E225">
        <f>INDEX('LUT Implementation'!$C$9:$C$136,'Error plots'!C225)</f>
        <v>300</v>
      </c>
      <c r="F225">
        <f>TRUNC('LUT Implementation'!$C$4*(INDEX('LUT Implementation'!$F$9:$F$136,C225)-B225)/D225,0)</f>
        <v>-213</v>
      </c>
      <c r="G225">
        <f t="shared" si="12"/>
        <v>87</v>
      </c>
      <c r="H225" s="20">
        <f>Theory!$D$4/(SIN(RADIANS(Theory!$D$6*360*(('LUT Implementation'!$C$3*B225)/1000000000))))</f>
        <v>183.88315367866736</v>
      </c>
      <c r="I225" s="23">
        <f t="shared" si="13"/>
        <v>116.11684632133264</v>
      </c>
      <c r="J225" s="23">
        <f t="shared" si="14"/>
        <v>96.883153678667355</v>
      </c>
    </row>
    <row r="226" spans="2:10">
      <c r="B226">
        <f t="shared" si="15"/>
        <v>52850</v>
      </c>
      <c r="C226" s="19">
        <f t="array" ref="C226">MATCH(MIN(ABS('LUT Implementation'!$F$9:$F$136-B226)),ABS('LUT Implementation'!$F$9:$F$136-B226),0)</f>
        <v>1</v>
      </c>
      <c r="D226">
        <f>INDEX('LUT Implementation'!$F$9:$F$136,C226)-INDEX('LUT Implementation'!$F$9:$F$136,C226+1)</f>
        <v>3125</v>
      </c>
      <c r="E226">
        <f>INDEX('LUT Implementation'!$C$9:$C$136,'Error plots'!C226)</f>
        <v>300</v>
      </c>
      <c r="F226">
        <f>TRUNC('LUT Implementation'!$C$4*(INDEX('LUT Implementation'!$F$9:$F$136,C226)-B226)/D226,0)</f>
        <v>-213</v>
      </c>
      <c r="G226">
        <f t="shared" si="12"/>
        <v>87</v>
      </c>
      <c r="H226" s="20">
        <f>Theory!$D$4/(SIN(RADIANS(Theory!$D$6*360*(('LUT Implementation'!$C$3*B226)/1000000000))))</f>
        <v>184.05066979370497</v>
      </c>
      <c r="I226" s="23">
        <f t="shared" si="13"/>
        <v>115.94933020629503</v>
      </c>
      <c r="J226" s="23">
        <f t="shared" si="14"/>
        <v>97.050669793704969</v>
      </c>
    </row>
    <row r="227" spans="2:10">
      <c r="B227">
        <f t="shared" si="15"/>
        <v>52800</v>
      </c>
      <c r="C227" s="19">
        <f t="array" ref="C227">MATCH(MIN(ABS('LUT Implementation'!$F$9:$F$136-B227)),ABS('LUT Implementation'!$F$9:$F$136-B227),0)</f>
        <v>1</v>
      </c>
      <c r="D227">
        <f>INDEX('LUT Implementation'!$F$9:$F$136,C227)-INDEX('LUT Implementation'!$F$9:$F$136,C227+1)</f>
        <v>3125</v>
      </c>
      <c r="E227">
        <f>INDEX('LUT Implementation'!$C$9:$C$136,'Error plots'!C227)</f>
        <v>300</v>
      </c>
      <c r="F227">
        <f>TRUNC('LUT Implementation'!$C$4*(INDEX('LUT Implementation'!$F$9:$F$136,C227)-B227)/D227,0)</f>
        <v>-212</v>
      </c>
      <c r="G227">
        <f t="shared" si="12"/>
        <v>88</v>
      </c>
      <c r="H227" s="20">
        <f>Theory!$D$4/(SIN(RADIANS(Theory!$D$6*360*(('LUT Implementation'!$C$3*B227)/1000000000))))</f>
        <v>184.21850959699975</v>
      </c>
      <c r="I227" s="23">
        <f t="shared" si="13"/>
        <v>115.78149040300025</v>
      </c>
      <c r="J227" s="23">
        <f t="shared" si="14"/>
        <v>96.218509596999752</v>
      </c>
    </row>
    <row r="228" spans="2:10">
      <c r="B228">
        <f t="shared" si="15"/>
        <v>52750</v>
      </c>
      <c r="C228" s="19">
        <f t="array" ref="C228">MATCH(MIN(ABS('LUT Implementation'!$F$9:$F$136-B228)),ABS('LUT Implementation'!$F$9:$F$136-B228),0)</f>
        <v>1</v>
      </c>
      <c r="D228">
        <f>INDEX('LUT Implementation'!$F$9:$F$136,C228)-INDEX('LUT Implementation'!$F$9:$F$136,C228+1)</f>
        <v>3125</v>
      </c>
      <c r="E228">
        <f>INDEX('LUT Implementation'!$C$9:$C$136,'Error plots'!C228)</f>
        <v>300</v>
      </c>
      <c r="F228">
        <f>TRUNC('LUT Implementation'!$C$4*(INDEX('LUT Implementation'!$F$9:$F$136,C228)-B228)/D228,0)</f>
        <v>-211</v>
      </c>
      <c r="G228">
        <f t="shared" si="12"/>
        <v>89</v>
      </c>
      <c r="H228" s="20">
        <f>Theory!$D$4/(SIN(RADIANS(Theory!$D$6*360*(('LUT Implementation'!$C$3*B228)/1000000000))))</f>
        <v>184.38667400807057</v>
      </c>
      <c r="I228" s="23">
        <f t="shared" si="13"/>
        <v>115.61332599192943</v>
      </c>
      <c r="J228" s="23">
        <f t="shared" si="14"/>
        <v>95.386674008070571</v>
      </c>
    </row>
    <row r="229" spans="2:10">
      <c r="B229">
        <f t="shared" si="15"/>
        <v>52700</v>
      </c>
      <c r="C229" s="19">
        <f t="array" ref="C229">MATCH(MIN(ABS('LUT Implementation'!$F$9:$F$136-B229)),ABS('LUT Implementation'!$F$9:$F$136-B229),0)</f>
        <v>1</v>
      </c>
      <c r="D229">
        <f>INDEX('LUT Implementation'!$F$9:$F$136,C229)-INDEX('LUT Implementation'!$F$9:$F$136,C229+1)</f>
        <v>3125</v>
      </c>
      <c r="E229">
        <f>INDEX('LUT Implementation'!$C$9:$C$136,'Error plots'!C229)</f>
        <v>300</v>
      </c>
      <c r="F229">
        <f>TRUNC('LUT Implementation'!$C$4*(INDEX('LUT Implementation'!$F$9:$F$136,C229)-B229)/D229,0)</f>
        <v>-211</v>
      </c>
      <c r="G229">
        <f t="shared" si="12"/>
        <v>89</v>
      </c>
      <c r="H229" s="20">
        <f>Theory!$D$4/(SIN(RADIANS(Theory!$D$6*360*(('LUT Implementation'!$C$3*B229)/1000000000))))</f>
        <v>184.55516394992713</v>
      </c>
      <c r="I229" s="23">
        <f t="shared" si="13"/>
        <v>115.44483605007287</v>
      </c>
      <c r="J229" s="23">
        <f t="shared" si="14"/>
        <v>95.555163949927135</v>
      </c>
    </row>
    <row r="230" spans="2:10">
      <c r="B230">
        <f t="shared" si="15"/>
        <v>52650</v>
      </c>
      <c r="C230" s="19">
        <f t="array" ref="C230">MATCH(MIN(ABS('LUT Implementation'!$F$9:$F$136-B230)),ABS('LUT Implementation'!$F$9:$F$136-B230),0)</f>
        <v>1</v>
      </c>
      <c r="D230">
        <f>INDEX('LUT Implementation'!$F$9:$F$136,C230)-INDEX('LUT Implementation'!$F$9:$F$136,C230+1)</f>
        <v>3125</v>
      </c>
      <c r="E230">
        <f>INDEX('LUT Implementation'!$C$9:$C$136,'Error plots'!C230)</f>
        <v>300</v>
      </c>
      <c r="F230">
        <f>TRUNC('LUT Implementation'!$C$4*(INDEX('LUT Implementation'!$F$9:$F$136,C230)-B230)/D230,0)</f>
        <v>-210</v>
      </c>
      <c r="G230">
        <f t="shared" si="12"/>
        <v>90</v>
      </c>
      <c r="H230" s="20">
        <f>Theory!$D$4/(SIN(RADIANS(Theory!$D$6*360*(('LUT Implementation'!$C$3*B230)/1000000000))))</f>
        <v>184.72398034908619</v>
      </c>
      <c r="I230" s="23">
        <f t="shared" si="13"/>
        <v>115.27601965091381</v>
      </c>
      <c r="J230" s="23">
        <f t="shared" si="14"/>
        <v>94.72398034908619</v>
      </c>
    </row>
    <row r="231" spans="2:10">
      <c r="B231">
        <f t="shared" si="15"/>
        <v>52600</v>
      </c>
      <c r="C231" s="19">
        <f t="array" ref="C231">MATCH(MIN(ABS('LUT Implementation'!$F$9:$F$136-B231)),ABS('LUT Implementation'!$F$9:$F$136-B231),0)</f>
        <v>1</v>
      </c>
      <c r="D231">
        <f>INDEX('LUT Implementation'!$F$9:$F$136,C231)-INDEX('LUT Implementation'!$F$9:$F$136,C231+1)</f>
        <v>3125</v>
      </c>
      <c r="E231">
        <f>INDEX('LUT Implementation'!$C$9:$C$136,'Error plots'!C231)</f>
        <v>300</v>
      </c>
      <c r="F231">
        <f>TRUNC('LUT Implementation'!$C$4*(INDEX('LUT Implementation'!$F$9:$F$136,C231)-B231)/D231,0)</f>
        <v>-210</v>
      </c>
      <c r="G231">
        <f t="shared" si="12"/>
        <v>90</v>
      </c>
      <c r="H231" s="20">
        <f>Theory!$D$4/(SIN(RADIANS(Theory!$D$6*360*(('LUT Implementation'!$C$3*B231)/1000000000))))</f>
        <v>184.89312413558847</v>
      </c>
      <c r="I231" s="23">
        <f t="shared" si="13"/>
        <v>115.10687586441153</v>
      </c>
      <c r="J231" s="23">
        <f t="shared" si="14"/>
        <v>94.893124135588465</v>
      </c>
    </row>
    <row r="232" spans="2:10">
      <c r="B232">
        <f t="shared" si="15"/>
        <v>52550</v>
      </c>
      <c r="C232" s="19">
        <f t="array" ref="C232">MATCH(MIN(ABS('LUT Implementation'!$F$9:$F$136-B232)),ABS('LUT Implementation'!$F$9:$F$136-B232),0)</f>
        <v>1</v>
      </c>
      <c r="D232">
        <f>INDEX('LUT Implementation'!$F$9:$F$136,C232)-INDEX('LUT Implementation'!$F$9:$F$136,C232+1)</f>
        <v>3125</v>
      </c>
      <c r="E232">
        <f>INDEX('LUT Implementation'!$C$9:$C$136,'Error plots'!C232)</f>
        <v>300</v>
      </c>
      <c r="F232">
        <f>TRUNC('LUT Implementation'!$C$4*(INDEX('LUT Implementation'!$F$9:$F$136,C232)-B232)/D232,0)</f>
        <v>-209</v>
      </c>
      <c r="G232">
        <f t="shared" si="12"/>
        <v>91</v>
      </c>
      <c r="H232" s="20">
        <f>Theory!$D$4/(SIN(RADIANS(Theory!$D$6*360*(('LUT Implementation'!$C$3*B232)/1000000000))))</f>
        <v>185.06259624301512</v>
      </c>
      <c r="I232" s="23">
        <f t="shared" si="13"/>
        <v>114.93740375698488</v>
      </c>
      <c r="J232" s="23">
        <f t="shared" si="14"/>
        <v>94.062596243015122</v>
      </c>
    </row>
    <row r="233" spans="2:10">
      <c r="B233">
        <f t="shared" si="15"/>
        <v>52500</v>
      </c>
      <c r="C233" s="19">
        <f t="array" ref="C233">MATCH(MIN(ABS('LUT Implementation'!$F$9:$F$136-B233)),ABS('LUT Implementation'!$F$9:$F$136-B233),0)</f>
        <v>1</v>
      </c>
      <c r="D233">
        <f>INDEX('LUT Implementation'!$F$9:$F$136,C233)-INDEX('LUT Implementation'!$F$9:$F$136,C233+1)</f>
        <v>3125</v>
      </c>
      <c r="E233">
        <f>INDEX('LUT Implementation'!$C$9:$C$136,'Error plots'!C233)</f>
        <v>300</v>
      </c>
      <c r="F233">
        <f>TRUNC('LUT Implementation'!$C$4*(INDEX('LUT Implementation'!$F$9:$F$136,C233)-B233)/D233,0)</f>
        <v>-209</v>
      </c>
      <c r="G233">
        <f t="shared" si="12"/>
        <v>91</v>
      </c>
      <c r="H233" s="20">
        <f>Theory!$D$4/(SIN(RADIANS(Theory!$D$6*360*(('LUT Implementation'!$C$3*B233)/1000000000))))</f>
        <v>185.23239760850498</v>
      </c>
      <c r="I233" s="23">
        <f t="shared" si="13"/>
        <v>114.76760239149502</v>
      </c>
      <c r="J233" s="23">
        <f t="shared" si="14"/>
        <v>94.232397608504982</v>
      </c>
    </row>
    <row r="234" spans="2:10">
      <c r="B234">
        <f t="shared" si="15"/>
        <v>52450</v>
      </c>
      <c r="C234" s="19">
        <f t="array" ref="C234">MATCH(MIN(ABS('LUT Implementation'!$F$9:$F$136-B234)),ABS('LUT Implementation'!$F$9:$F$136-B234),0)</f>
        <v>1</v>
      </c>
      <c r="D234">
        <f>INDEX('LUT Implementation'!$F$9:$F$136,C234)-INDEX('LUT Implementation'!$F$9:$F$136,C234+1)</f>
        <v>3125</v>
      </c>
      <c r="E234">
        <f>INDEX('LUT Implementation'!$C$9:$C$136,'Error plots'!C234)</f>
        <v>300</v>
      </c>
      <c r="F234">
        <f>TRUNC('LUT Implementation'!$C$4*(INDEX('LUT Implementation'!$F$9:$F$136,C234)-B234)/D234,0)</f>
        <v>-208</v>
      </c>
      <c r="G234">
        <f t="shared" si="12"/>
        <v>92</v>
      </c>
      <c r="H234" s="20">
        <f>Theory!$D$4/(SIN(RADIANS(Theory!$D$6*360*(('LUT Implementation'!$C$3*B234)/1000000000))))</f>
        <v>185.40252917277124</v>
      </c>
      <c r="I234" s="23">
        <f t="shared" si="13"/>
        <v>114.59747082722876</v>
      </c>
      <c r="J234" s="23">
        <f t="shared" si="14"/>
        <v>93.402529172771239</v>
      </c>
    </row>
    <row r="235" spans="2:10">
      <c r="B235">
        <f t="shared" si="15"/>
        <v>52400</v>
      </c>
      <c r="C235" s="19">
        <f t="array" ref="C235">MATCH(MIN(ABS('LUT Implementation'!$F$9:$F$136-B235)),ABS('LUT Implementation'!$F$9:$F$136-B235),0)</f>
        <v>1</v>
      </c>
      <c r="D235">
        <f>INDEX('LUT Implementation'!$F$9:$F$136,C235)-INDEX('LUT Implementation'!$F$9:$F$136,C235+1)</f>
        <v>3125</v>
      </c>
      <c r="E235">
        <f>INDEX('LUT Implementation'!$C$9:$C$136,'Error plots'!C235)</f>
        <v>300</v>
      </c>
      <c r="F235">
        <f>TRUNC('LUT Implementation'!$C$4*(INDEX('LUT Implementation'!$F$9:$F$136,C235)-B235)/D235,0)</f>
        <v>-208</v>
      </c>
      <c r="G235">
        <f t="shared" si="12"/>
        <v>92</v>
      </c>
      <c r="H235" s="20">
        <f>Theory!$D$4/(SIN(RADIANS(Theory!$D$6*360*(('LUT Implementation'!$C$3*B235)/1000000000))))</f>
        <v>185.57299188011848</v>
      </c>
      <c r="I235" s="23">
        <f t="shared" si="13"/>
        <v>114.42700811988152</v>
      </c>
      <c r="J235" s="23">
        <f t="shared" si="14"/>
        <v>93.572991880118479</v>
      </c>
    </row>
    <row r="236" spans="2:10">
      <c r="B236">
        <f t="shared" si="15"/>
        <v>52350</v>
      </c>
      <c r="C236" s="19">
        <f t="array" ref="C236">MATCH(MIN(ABS('LUT Implementation'!$F$9:$F$136-B236)),ABS('LUT Implementation'!$F$9:$F$136-B236),0)</f>
        <v>1</v>
      </c>
      <c r="D236">
        <f>INDEX('LUT Implementation'!$F$9:$F$136,C236)-INDEX('LUT Implementation'!$F$9:$F$136,C236+1)</f>
        <v>3125</v>
      </c>
      <c r="E236">
        <f>INDEX('LUT Implementation'!$C$9:$C$136,'Error plots'!C236)</f>
        <v>300</v>
      </c>
      <c r="F236">
        <f>TRUNC('LUT Implementation'!$C$4*(INDEX('LUT Implementation'!$F$9:$F$136,C236)-B236)/D236,0)</f>
        <v>-207</v>
      </c>
      <c r="G236">
        <f t="shared" si="12"/>
        <v>93</v>
      </c>
      <c r="H236" s="20">
        <f>Theory!$D$4/(SIN(RADIANS(Theory!$D$6*360*(('LUT Implementation'!$C$3*B236)/1000000000))))</f>
        <v>185.74378667846003</v>
      </c>
      <c r="I236" s="23">
        <f t="shared" si="13"/>
        <v>114.25621332153997</v>
      </c>
      <c r="J236" s="23">
        <f t="shared" si="14"/>
        <v>92.743786678460026</v>
      </c>
    </row>
    <row r="237" spans="2:10">
      <c r="B237">
        <f t="shared" si="15"/>
        <v>52300</v>
      </c>
      <c r="C237" s="19">
        <f t="array" ref="C237">MATCH(MIN(ABS('LUT Implementation'!$F$9:$F$136-B237)),ABS('LUT Implementation'!$F$9:$F$136-B237),0)</f>
        <v>1</v>
      </c>
      <c r="D237">
        <f>INDEX('LUT Implementation'!$F$9:$F$136,C237)-INDEX('LUT Implementation'!$F$9:$F$136,C237+1)</f>
        <v>3125</v>
      </c>
      <c r="E237">
        <f>INDEX('LUT Implementation'!$C$9:$C$136,'Error plots'!C237)</f>
        <v>300</v>
      </c>
      <c r="F237">
        <f>TRUNC('LUT Implementation'!$C$4*(INDEX('LUT Implementation'!$F$9:$F$136,C237)-B237)/D237,0)</f>
        <v>-207</v>
      </c>
      <c r="G237">
        <f t="shared" si="12"/>
        <v>93</v>
      </c>
      <c r="H237" s="20">
        <f>Theory!$D$4/(SIN(RADIANS(Theory!$D$6*360*(('LUT Implementation'!$C$3*B237)/1000000000))))</f>
        <v>185.91491451933516</v>
      </c>
      <c r="I237" s="23">
        <f t="shared" si="13"/>
        <v>114.08508548066484</v>
      </c>
      <c r="J237" s="23">
        <f t="shared" si="14"/>
        <v>92.914914519335156</v>
      </c>
    </row>
    <row r="238" spans="2:10">
      <c r="B238">
        <f t="shared" si="15"/>
        <v>52250</v>
      </c>
      <c r="C238" s="19">
        <f t="array" ref="C238">MATCH(MIN(ABS('LUT Implementation'!$F$9:$F$136-B238)),ABS('LUT Implementation'!$F$9:$F$136-B238),0)</f>
        <v>1</v>
      </c>
      <c r="D238">
        <f>INDEX('LUT Implementation'!$F$9:$F$136,C238)-INDEX('LUT Implementation'!$F$9:$F$136,C238+1)</f>
        <v>3125</v>
      </c>
      <c r="E238">
        <f>INDEX('LUT Implementation'!$C$9:$C$136,'Error plots'!C238)</f>
        <v>300</v>
      </c>
      <c r="F238">
        <f>TRUNC('LUT Implementation'!$C$4*(INDEX('LUT Implementation'!$F$9:$F$136,C238)-B238)/D238,0)</f>
        <v>-206</v>
      </c>
      <c r="G238">
        <f t="shared" si="12"/>
        <v>94</v>
      </c>
      <c r="H238" s="20">
        <f>Theory!$D$4/(SIN(RADIANS(Theory!$D$6*360*(('LUT Implementation'!$C$3*B238)/1000000000))))</f>
        <v>186.08637635792621</v>
      </c>
      <c r="I238" s="23">
        <f t="shared" si="13"/>
        <v>113.91362364207379</v>
      </c>
      <c r="J238" s="23">
        <f t="shared" si="14"/>
        <v>92.086376357926213</v>
      </c>
    </row>
    <row r="239" spans="2:10">
      <c r="B239">
        <f t="shared" si="15"/>
        <v>52200</v>
      </c>
      <c r="C239" s="19">
        <f t="array" ref="C239">MATCH(MIN(ABS('LUT Implementation'!$F$9:$F$136-B239)),ABS('LUT Implementation'!$F$9:$F$136-B239),0)</f>
        <v>1</v>
      </c>
      <c r="D239">
        <f>INDEX('LUT Implementation'!$F$9:$F$136,C239)-INDEX('LUT Implementation'!$F$9:$F$136,C239+1)</f>
        <v>3125</v>
      </c>
      <c r="E239">
        <f>INDEX('LUT Implementation'!$C$9:$C$136,'Error plots'!C239)</f>
        <v>300</v>
      </c>
      <c r="F239">
        <f>TRUNC('LUT Implementation'!$C$4*(INDEX('LUT Implementation'!$F$9:$F$136,C239)-B239)/D239,0)</f>
        <v>-206</v>
      </c>
      <c r="G239">
        <f t="shared" si="12"/>
        <v>94</v>
      </c>
      <c r="H239" s="20">
        <f>Theory!$D$4/(SIN(RADIANS(Theory!$D$6*360*(('LUT Implementation'!$C$3*B239)/1000000000))))</f>
        <v>186.25817315307637</v>
      </c>
      <c r="I239" s="23">
        <f t="shared" si="13"/>
        <v>113.74182684692363</v>
      </c>
      <c r="J239" s="23">
        <f t="shared" si="14"/>
        <v>92.25817315307637</v>
      </c>
    </row>
    <row r="240" spans="2:10">
      <c r="B240">
        <f t="shared" si="15"/>
        <v>52150</v>
      </c>
      <c r="C240" s="19">
        <f t="array" ref="C240">MATCH(MIN(ABS('LUT Implementation'!$F$9:$F$136-B240)),ABS('LUT Implementation'!$F$9:$F$136-B240),0)</f>
        <v>1</v>
      </c>
      <c r="D240">
        <f>INDEX('LUT Implementation'!$F$9:$F$136,C240)-INDEX('LUT Implementation'!$F$9:$F$136,C240+1)</f>
        <v>3125</v>
      </c>
      <c r="E240">
        <f>INDEX('LUT Implementation'!$C$9:$C$136,'Error plots'!C240)</f>
        <v>300</v>
      </c>
      <c r="F240">
        <f>TRUNC('LUT Implementation'!$C$4*(INDEX('LUT Implementation'!$F$9:$F$136,C240)-B240)/D240,0)</f>
        <v>-205</v>
      </c>
      <c r="G240">
        <f t="shared" si="12"/>
        <v>95</v>
      </c>
      <c r="H240" s="20">
        <f>Theory!$D$4/(SIN(RADIANS(Theory!$D$6*360*(('LUT Implementation'!$C$3*B240)/1000000000))))</f>
        <v>186.43030586730688</v>
      </c>
      <c r="I240" s="23">
        <f t="shared" si="13"/>
        <v>113.56969413269312</v>
      </c>
      <c r="J240" s="23">
        <f t="shared" si="14"/>
        <v>91.430305867306885</v>
      </c>
    </row>
    <row r="241" spans="2:10">
      <c r="B241">
        <f t="shared" si="15"/>
        <v>52100</v>
      </c>
      <c r="C241" s="19">
        <f t="array" ref="C241">MATCH(MIN(ABS('LUT Implementation'!$F$9:$F$136-B241)),ABS('LUT Implementation'!$F$9:$F$136-B241),0)</f>
        <v>1</v>
      </c>
      <c r="D241">
        <f>INDEX('LUT Implementation'!$F$9:$F$136,C241)-INDEX('LUT Implementation'!$F$9:$F$136,C241+1)</f>
        <v>3125</v>
      </c>
      <c r="E241">
        <f>INDEX('LUT Implementation'!$C$9:$C$136,'Error plots'!C241)</f>
        <v>300</v>
      </c>
      <c r="F241">
        <f>TRUNC('LUT Implementation'!$C$4*(INDEX('LUT Implementation'!$F$9:$F$136,C241)-B241)/D241,0)</f>
        <v>-205</v>
      </c>
      <c r="G241">
        <f t="shared" si="12"/>
        <v>95</v>
      </c>
      <c r="H241" s="20">
        <f>Theory!$D$4/(SIN(RADIANS(Theory!$D$6*360*(('LUT Implementation'!$C$3*B241)/1000000000))))</f>
        <v>186.60277546683511</v>
      </c>
      <c r="I241" s="23">
        <f t="shared" si="13"/>
        <v>113.39722453316489</v>
      </c>
      <c r="J241" s="23">
        <f t="shared" si="14"/>
        <v>91.602775466835112</v>
      </c>
    </row>
    <row r="242" spans="2:10">
      <c r="B242">
        <f t="shared" si="15"/>
        <v>52050</v>
      </c>
      <c r="C242" s="19">
        <f t="array" ref="C242">MATCH(MIN(ABS('LUT Implementation'!$F$9:$F$136-B242)),ABS('LUT Implementation'!$F$9:$F$136-B242),0)</f>
        <v>1</v>
      </c>
      <c r="D242">
        <f>INDEX('LUT Implementation'!$F$9:$F$136,C242)-INDEX('LUT Implementation'!$F$9:$F$136,C242+1)</f>
        <v>3125</v>
      </c>
      <c r="E242">
        <f>INDEX('LUT Implementation'!$C$9:$C$136,'Error plots'!C242)</f>
        <v>300</v>
      </c>
      <c r="F242">
        <f>TRUNC('LUT Implementation'!$C$4*(INDEX('LUT Implementation'!$F$9:$F$136,C242)-B242)/D242,0)</f>
        <v>-204</v>
      </c>
      <c r="G242">
        <f t="shared" si="12"/>
        <v>96</v>
      </c>
      <c r="H242" s="20">
        <f>Theory!$D$4/(SIN(RADIANS(Theory!$D$6*360*(('LUT Implementation'!$C$3*B242)/1000000000))))</f>
        <v>186.77558292159176</v>
      </c>
      <c r="I242" s="23">
        <f t="shared" si="13"/>
        <v>113.22441707840824</v>
      </c>
      <c r="J242" s="23">
        <f t="shared" si="14"/>
        <v>90.775582921591763</v>
      </c>
    </row>
    <row r="243" spans="2:10">
      <c r="B243">
        <f t="shared" si="15"/>
        <v>52000</v>
      </c>
      <c r="C243" s="19">
        <f t="array" ref="C243">MATCH(MIN(ABS('LUT Implementation'!$F$9:$F$136-B243)),ABS('LUT Implementation'!$F$9:$F$136-B243),0)</f>
        <v>1</v>
      </c>
      <c r="D243">
        <f>INDEX('LUT Implementation'!$F$9:$F$136,C243)-INDEX('LUT Implementation'!$F$9:$F$136,C243+1)</f>
        <v>3125</v>
      </c>
      <c r="E243">
        <f>INDEX('LUT Implementation'!$C$9:$C$136,'Error plots'!C243)</f>
        <v>300</v>
      </c>
      <c r="F243">
        <f>TRUNC('LUT Implementation'!$C$4*(INDEX('LUT Implementation'!$F$9:$F$136,C243)-B243)/D243,0)</f>
        <v>-204</v>
      </c>
      <c r="G243">
        <f t="shared" si="12"/>
        <v>96</v>
      </c>
      <c r="H243" s="20">
        <f>Theory!$D$4/(SIN(RADIANS(Theory!$D$6*360*(('LUT Implementation'!$C$3*B243)/1000000000))))</f>
        <v>186.94872920523932</v>
      </c>
      <c r="I243" s="23">
        <f t="shared" si="13"/>
        <v>113.05127079476068</v>
      </c>
      <c r="J243" s="23">
        <f t="shared" si="14"/>
        <v>90.948729205239317</v>
      </c>
    </row>
    <row r="244" spans="2:10">
      <c r="B244">
        <f t="shared" si="15"/>
        <v>51950</v>
      </c>
      <c r="C244" s="19">
        <f t="array" ref="C244">MATCH(MIN(ABS('LUT Implementation'!$F$9:$F$136-B244)),ABS('LUT Implementation'!$F$9:$F$136-B244),0)</f>
        <v>1</v>
      </c>
      <c r="D244">
        <f>INDEX('LUT Implementation'!$F$9:$F$136,C244)-INDEX('LUT Implementation'!$F$9:$F$136,C244+1)</f>
        <v>3125</v>
      </c>
      <c r="E244">
        <f>INDEX('LUT Implementation'!$C$9:$C$136,'Error plots'!C244)</f>
        <v>300</v>
      </c>
      <c r="F244">
        <f>TRUNC('LUT Implementation'!$C$4*(INDEX('LUT Implementation'!$F$9:$F$136,C244)-B244)/D244,0)</f>
        <v>-203</v>
      </c>
      <c r="G244">
        <f t="shared" si="12"/>
        <v>97</v>
      </c>
      <c r="H244" s="20">
        <f>Theory!$D$4/(SIN(RADIANS(Theory!$D$6*360*(('LUT Implementation'!$C$3*B244)/1000000000))))</f>
        <v>187.12221529518953</v>
      </c>
      <c r="I244" s="23">
        <f t="shared" si="13"/>
        <v>112.87778470481047</v>
      </c>
      <c r="J244" s="23">
        <f t="shared" si="14"/>
        <v>90.122215295189534</v>
      </c>
    </row>
    <row r="245" spans="2:10">
      <c r="B245">
        <f t="shared" si="15"/>
        <v>51900</v>
      </c>
      <c r="C245" s="19">
        <f t="array" ref="C245">MATCH(MIN(ABS('LUT Implementation'!$F$9:$F$136-B245)),ABS('LUT Implementation'!$F$9:$F$136-B245),0)</f>
        <v>1</v>
      </c>
      <c r="D245">
        <f>INDEX('LUT Implementation'!$F$9:$F$136,C245)-INDEX('LUT Implementation'!$F$9:$F$136,C245+1)</f>
        <v>3125</v>
      </c>
      <c r="E245">
        <f>INDEX('LUT Implementation'!$C$9:$C$136,'Error plots'!C245)</f>
        <v>300</v>
      </c>
      <c r="F245">
        <f>TRUNC('LUT Implementation'!$C$4*(INDEX('LUT Implementation'!$F$9:$F$136,C245)-B245)/D245,0)</f>
        <v>-203</v>
      </c>
      <c r="G245">
        <f t="shared" si="12"/>
        <v>97</v>
      </c>
      <c r="H245" s="20">
        <f>Theory!$D$4/(SIN(RADIANS(Theory!$D$6*360*(('LUT Implementation'!$C$3*B245)/1000000000))))</f>
        <v>187.29604217262161</v>
      </c>
      <c r="I245" s="23">
        <f t="shared" si="13"/>
        <v>112.70395782737839</v>
      </c>
      <c r="J245" s="23">
        <f t="shared" si="14"/>
        <v>90.296042172621611</v>
      </c>
    </row>
    <row r="246" spans="2:10">
      <c r="B246">
        <f t="shared" si="15"/>
        <v>51850</v>
      </c>
      <c r="C246" s="19">
        <f t="array" ref="C246">MATCH(MIN(ABS('LUT Implementation'!$F$9:$F$136-B246)),ABS('LUT Implementation'!$F$9:$F$136-B246),0)</f>
        <v>1</v>
      </c>
      <c r="D246">
        <f>INDEX('LUT Implementation'!$F$9:$F$136,C246)-INDEX('LUT Implementation'!$F$9:$F$136,C246+1)</f>
        <v>3125</v>
      </c>
      <c r="E246">
        <f>INDEX('LUT Implementation'!$C$9:$C$136,'Error plots'!C246)</f>
        <v>300</v>
      </c>
      <c r="F246">
        <f>TRUNC('LUT Implementation'!$C$4*(INDEX('LUT Implementation'!$F$9:$F$136,C246)-B246)/D246,0)</f>
        <v>-202</v>
      </c>
      <c r="G246">
        <f t="shared" si="12"/>
        <v>98</v>
      </c>
      <c r="H246" s="20">
        <f>Theory!$D$4/(SIN(RADIANS(Theory!$D$6*360*(('LUT Implementation'!$C$3*B246)/1000000000))))</f>
        <v>187.47021082250063</v>
      </c>
      <c r="I246" s="23">
        <f t="shared" si="13"/>
        <v>112.52978917749937</v>
      </c>
      <c r="J246" s="23">
        <f t="shared" si="14"/>
        <v>89.470210822500633</v>
      </c>
    </row>
    <row r="247" spans="2:10">
      <c r="B247">
        <f t="shared" si="15"/>
        <v>51800</v>
      </c>
      <c r="C247" s="19">
        <f t="array" ref="C247">MATCH(MIN(ABS('LUT Implementation'!$F$9:$F$136-B247)),ABS('LUT Implementation'!$F$9:$F$136-B247),0)</f>
        <v>1</v>
      </c>
      <c r="D247">
        <f>INDEX('LUT Implementation'!$F$9:$F$136,C247)-INDEX('LUT Implementation'!$F$9:$F$136,C247+1)</f>
        <v>3125</v>
      </c>
      <c r="E247">
        <f>INDEX('LUT Implementation'!$C$9:$C$136,'Error plots'!C247)</f>
        <v>300</v>
      </c>
      <c r="F247">
        <f>TRUNC('LUT Implementation'!$C$4*(INDEX('LUT Implementation'!$F$9:$F$136,C247)-B247)/D247,0)</f>
        <v>-202</v>
      </c>
      <c r="G247">
        <f t="shared" si="12"/>
        <v>98</v>
      </c>
      <c r="H247" s="20">
        <f>Theory!$D$4/(SIN(RADIANS(Theory!$D$6*360*(('LUT Implementation'!$C$3*B247)/1000000000))))</f>
        <v>187.64472223359542</v>
      </c>
      <c r="I247" s="23">
        <f t="shared" si="13"/>
        <v>112.35527776640458</v>
      </c>
      <c r="J247" s="23">
        <f t="shared" si="14"/>
        <v>89.644722233595417</v>
      </c>
    </row>
    <row r="248" spans="2:10">
      <c r="B248">
        <f t="shared" si="15"/>
        <v>51750</v>
      </c>
      <c r="C248" s="19">
        <f t="array" ref="C248">MATCH(MIN(ABS('LUT Implementation'!$F$9:$F$136-B248)),ABS('LUT Implementation'!$F$9:$F$136-B248),0)</f>
        <v>1</v>
      </c>
      <c r="D248">
        <f>INDEX('LUT Implementation'!$F$9:$F$136,C248)-INDEX('LUT Implementation'!$F$9:$F$136,C248+1)</f>
        <v>3125</v>
      </c>
      <c r="E248">
        <f>INDEX('LUT Implementation'!$C$9:$C$136,'Error plots'!C248)</f>
        <v>300</v>
      </c>
      <c r="F248">
        <f>TRUNC('LUT Implementation'!$C$4*(INDEX('LUT Implementation'!$F$9:$F$136,C248)-B248)/D248,0)</f>
        <v>-201</v>
      </c>
      <c r="G248">
        <f t="shared" si="12"/>
        <v>99</v>
      </c>
      <c r="H248" s="20">
        <f>Theory!$D$4/(SIN(RADIANS(Theory!$D$6*360*(('LUT Implementation'!$C$3*B248)/1000000000))))</f>
        <v>187.81957739849724</v>
      </c>
      <c r="I248" s="23">
        <f t="shared" si="13"/>
        <v>112.18042260150276</v>
      </c>
      <c r="J248" s="23">
        <f t="shared" si="14"/>
        <v>88.819577398497245</v>
      </c>
    </row>
    <row r="249" spans="2:10">
      <c r="B249">
        <f t="shared" si="15"/>
        <v>51700</v>
      </c>
      <c r="C249" s="19">
        <f t="array" ref="C249">MATCH(MIN(ABS('LUT Implementation'!$F$9:$F$136-B249)),ABS('LUT Implementation'!$F$9:$F$136-B249),0)</f>
        <v>1</v>
      </c>
      <c r="D249">
        <f>INDEX('LUT Implementation'!$F$9:$F$136,C249)-INDEX('LUT Implementation'!$F$9:$F$136,C249+1)</f>
        <v>3125</v>
      </c>
      <c r="E249">
        <f>INDEX('LUT Implementation'!$C$9:$C$136,'Error plots'!C249)</f>
        <v>300</v>
      </c>
      <c r="F249">
        <f>TRUNC('LUT Implementation'!$C$4*(INDEX('LUT Implementation'!$F$9:$F$136,C249)-B249)/D249,0)</f>
        <v>-201</v>
      </c>
      <c r="G249">
        <f t="shared" si="12"/>
        <v>99</v>
      </c>
      <c r="H249" s="20">
        <f>Theory!$D$4/(SIN(RADIANS(Theory!$D$6*360*(('LUT Implementation'!$C$3*B249)/1000000000))))</f>
        <v>187.99477731363811</v>
      </c>
      <c r="I249" s="23">
        <f t="shared" si="13"/>
        <v>112.00522268636189</v>
      </c>
      <c r="J249" s="23">
        <f t="shared" si="14"/>
        <v>88.99477731363811</v>
      </c>
    </row>
    <row r="250" spans="2:10">
      <c r="B250">
        <f t="shared" si="15"/>
        <v>51650</v>
      </c>
      <c r="C250" s="19">
        <f t="array" ref="C250">MATCH(MIN(ABS('LUT Implementation'!$F$9:$F$136-B250)),ABS('LUT Implementation'!$F$9:$F$136-B250),0)</f>
        <v>1</v>
      </c>
      <c r="D250">
        <f>INDEX('LUT Implementation'!$F$9:$F$136,C250)-INDEX('LUT Implementation'!$F$9:$F$136,C250+1)</f>
        <v>3125</v>
      </c>
      <c r="E250">
        <f>INDEX('LUT Implementation'!$C$9:$C$136,'Error plots'!C250)</f>
        <v>300</v>
      </c>
      <c r="F250">
        <f>TRUNC('LUT Implementation'!$C$4*(INDEX('LUT Implementation'!$F$9:$F$136,C250)-B250)/D250,0)</f>
        <v>-200</v>
      </c>
      <c r="G250">
        <f t="shared" si="12"/>
        <v>100</v>
      </c>
      <c r="H250" s="20">
        <f>Theory!$D$4/(SIN(RADIANS(Theory!$D$6*360*(('LUT Implementation'!$C$3*B250)/1000000000))))</f>
        <v>188.17032297930945</v>
      </c>
      <c r="I250" s="23">
        <f t="shared" si="13"/>
        <v>111.82967702069055</v>
      </c>
      <c r="J250" s="23">
        <f t="shared" si="14"/>
        <v>88.170322979309447</v>
      </c>
    </row>
    <row r="251" spans="2:10">
      <c r="B251">
        <f t="shared" si="15"/>
        <v>51600</v>
      </c>
      <c r="C251" s="19">
        <f t="array" ref="C251">MATCH(MIN(ABS('LUT Implementation'!$F$9:$F$136-B251)),ABS('LUT Implementation'!$F$9:$F$136-B251),0)</f>
        <v>1</v>
      </c>
      <c r="D251">
        <f>INDEX('LUT Implementation'!$F$9:$F$136,C251)-INDEX('LUT Implementation'!$F$9:$F$136,C251+1)</f>
        <v>3125</v>
      </c>
      <c r="E251">
        <f>INDEX('LUT Implementation'!$C$9:$C$136,'Error plots'!C251)</f>
        <v>300</v>
      </c>
      <c r="F251">
        <f>TRUNC('LUT Implementation'!$C$4*(INDEX('LUT Implementation'!$F$9:$F$136,C251)-B251)/D251,0)</f>
        <v>-200</v>
      </c>
      <c r="G251">
        <f t="shared" si="12"/>
        <v>100</v>
      </c>
      <c r="H251" s="20">
        <f>Theory!$D$4/(SIN(RADIANS(Theory!$D$6*360*(('LUT Implementation'!$C$3*B251)/1000000000))))</f>
        <v>188.34621539968074</v>
      </c>
      <c r="I251" s="23">
        <f t="shared" si="13"/>
        <v>111.65378460031926</v>
      </c>
      <c r="J251" s="23">
        <f t="shared" si="14"/>
        <v>88.346215399680744</v>
      </c>
    </row>
    <row r="252" spans="2:10">
      <c r="B252">
        <f t="shared" si="15"/>
        <v>51550</v>
      </c>
      <c r="C252" s="19">
        <f t="array" ref="C252">MATCH(MIN(ABS('LUT Implementation'!$F$9:$F$136-B252)),ABS('LUT Implementation'!$F$9:$F$136-B252),0)</f>
        <v>1</v>
      </c>
      <c r="D252">
        <f>INDEX('LUT Implementation'!$F$9:$F$136,C252)-INDEX('LUT Implementation'!$F$9:$F$136,C252+1)</f>
        <v>3125</v>
      </c>
      <c r="E252">
        <f>INDEX('LUT Implementation'!$C$9:$C$136,'Error plots'!C252)</f>
        <v>300</v>
      </c>
      <c r="F252">
        <f>TRUNC('LUT Implementation'!$C$4*(INDEX('LUT Implementation'!$F$9:$F$136,C252)-B252)/D252,0)</f>
        <v>-199</v>
      </c>
      <c r="G252">
        <f t="shared" si="12"/>
        <v>101</v>
      </c>
      <c r="H252" s="20">
        <f>Theory!$D$4/(SIN(RADIANS(Theory!$D$6*360*(('LUT Implementation'!$C$3*B252)/1000000000))))</f>
        <v>188.5224555828184</v>
      </c>
      <c r="I252" s="23">
        <f t="shared" si="13"/>
        <v>111.4775444171816</v>
      </c>
      <c r="J252" s="23">
        <f t="shared" si="14"/>
        <v>87.522455582818395</v>
      </c>
    </row>
    <row r="253" spans="2:10">
      <c r="B253">
        <f t="shared" si="15"/>
        <v>51500</v>
      </c>
      <c r="C253" s="19">
        <f t="array" ref="C253">MATCH(MIN(ABS('LUT Implementation'!$F$9:$F$136-B253)),ABS('LUT Implementation'!$F$9:$F$136-B253),0)</f>
        <v>1</v>
      </c>
      <c r="D253">
        <f>INDEX('LUT Implementation'!$F$9:$F$136,C253)-INDEX('LUT Implementation'!$F$9:$F$136,C253+1)</f>
        <v>3125</v>
      </c>
      <c r="E253">
        <f>INDEX('LUT Implementation'!$C$9:$C$136,'Error plots'!C253)</f>
        <v>300</v>
      </c>
      <c r="F253">
        <f>TRUNC('LUT Implementation'!$C$4*(INDEX('LUT Implementation'!$F$9:$F$136,C253)-B253)/D253,0)</f>
        <v>-199</v>
      </c>
      <c r="G253">
        <f t="shared" si="12"/>
        <v>101</v>
      </c>
      <c r="H253" s="20">
        <f>Theory!$D$4/(SIN(RADIANS(Theory!$D$6*360*(('LUT Implementation'!$C$3*B253)/1000000000))))</f>
        <v>188.69904454070453</v>
      </c>
      <c r="I253" s="23">
        <f t="shared" si="13"/>
        <v>111.30095545929547</v>
      </c>
      <c r="J253" s="23">
        <f t="shared" si="14"/>
        <v>87.699044540704534</v>
      </c>
    </row>
    <row r="254" spans="2:10">
      <c r="B254">
        <f t="shared" si="15"/>
        <v>51450</v>
      </c>
      <c r="C254" s="19">
        <f t="array" ref="C254">MATCH(MIN(ABS('LUT Implementation'!$F$9:$F$136-B254)),ABS('LUT Implementation'!$F$9:$F$136-B254),0)</f>
        <v>1</v>
      </c>
      <c r="D254">
        <f>INDEX('LUT Implementation'!$F$9:$F$136,C254)-INDEX('LUT Implementation'!$F$9:$F$136,C254+1)</f>
        <v>3125</v>
      </c>
      <c r="E254">
        <f>INDEX('LUT Implementation'!$C$9:$C$136,'Error plots'!C254)</f>
        <v>300</v>
      </c>
      <c r="F254">
        <f>TRUNC('LUT Implementation'!$C$4*(INDEX('LUT Implementation'!$F$9:$F$136,C254)-B254)/D254,0)</f>
        <v>-198</v>
      </c>
      <c r="G254">
        <f t="shared" si="12"/>
        <v>102</v>
      </c>
      <c r="H254" s="20">
        <f>Theory!$D$4/(SIN(RADIANS(Theory!$D$6*360*(('LUT Implementation'!$C$3*B254)/1000000000))))</f>
        <v>188.87598328925625</v>
      </c>
      <c r="I254" s="23">
        <f t="shared" si="13"/>
        <v>111.12401671074375</v>
      </c>
      <c r="J254" s="23">
        <f t="shared" si="14"/>
        <v>86.875983289256254</v>
      </c>
    </row>
    <row r="255" spans="2:10">
      <c r="B255">
        <f t="shared" si="15"/>
        <v>51400</v>
      </c>
      <c r="C255" s="19">
        <f t="array" ref="C255">MATCH(MIN(ABS('LUT Implementation'!$F$9:$F$136-B255)),ABS('LUT Implementation'!$F$9:$F$136-B255),0)</f>
        <v>1</v>
      </c>
      <c r="D255">
        <f>INDEX('LUT Implementation'!$F$9:$F$136,C255)-INDEX('LUT Implementation'!$F$9:$F$136,C255+1)</f>
        <v>3125</v>
      </c>
      <c r="E255">
        <f>INDEX('LUT Implementation'!$C$9:$C$136,'Error plots'!C255)</f>
        <v>300</v>
      </c>
      <c r="F255">
        <f>TRUNC('LUT Implementation'!$C$4*(INDEX('LUT Implementation'!$F$9:$F$136,C255)-B255)/D255,0)</f>
        <v>-198</v>
      </c>
      <c r="G255">
        <f t="shared" si="12"/>
        <v>102</v>
      </c>
      <c r="H255" s="20">
        <f>Theory!$D$4/(SIN(RADIANS(Theory!$D$6*360*(('LUT Implementation'!$C$3*B255)/1000000000))))</f>
        <v>189.05327284834465</v>
      </c>
      <c r="I255" s="23">
        <f t="shared" si="13"/>
        <v>110.94672715165535</v>
      </c>
      <c r="J255" s="23">
        <f t="shared" si="14"/>
        <v>87.053272848344648</v>
      </c>
    </row>
    <row r="256" spans="2:10">
      <c r="B256">
        <f t="shared" si="15"/>
        <v>51350</v>
      </c>
      <c r="C256" s="19">
        <f t="array" ref="C256">MATCH(MIN(ABS('LUT Implementation'!$F$9:$F$136-B256)),ABS('LUT Implementation'!$F$9:$F$136-B256),0)</f>
        <v>1</v>
      </c>
      <c r="D256">
        <f>INDEX('LUT Implementation'!$F$9:$F$136,C256)-INDEX('LUT Implementation'!$F$9:$F$136,C256+1)</f>
        <v>3125</v>
      </c>
      <c r="E256">
        <f>INDEX('LUT Implementation'!$C$9:$C$136,'Error plots'!C256)</f>
        <v>300</v>
      </c>
      <c r="F256">
        <f>TRUNC('LUT Implementation'!$C$4*(INDEX('LUT Implementation'!$F$9:$F$136,C256)-B256)/D256,0)</f>
        <v>-197</v>
      </c>
      <c r="G256">
        <f t="shared" si="12"/>
        <v>103</v>
      </c>
      <c r="H256" s="20">
        <f>Theory!$D$4/(SIN(RADIANS(Theory!$D$6*360*(('LUT Implementation'!$C$3*B256)/1000000000))))</f>
        <v>189.23091424181382</v>
      </c>
      <c r="I256" s="23">
        <f t="shared" si="13"/>
        <v>110.76908575818618</v>
      </c>
      <c r="J256" s="23">
        <f t="shared" si="14"/>
        <v>86.230914241813821</v>
      </c>
    </row>
    <row r="257" spans="2:10">
      <c r="B257">
        <f t="shared" si="15"/>
        <v>51300</v>
      </c>
      <c r="C257" s="19">
        <f t="array" ref="C257">MATCH(MIN(ABS('LUT Implementation'!$F$9:$F$136-B257)),ABS('LUT Implementation'!$F$9:$F$136-B257),0)</f>
        <v>1</v>
      </c>
      <c r="D257">
        <f>INDEX('LUT Implementation'!$F$9:$F$136,C257)-INDEX('LUT Implementation'!$F$9:$F$136,C257+1)</f>
        <v>3125</v>
      </c>
      <c r="E257">
        <f>INDEX('LUT Implementation'!$C$9:$C$136,'Error plots'!C257)</f>
        <v>300</v>
      </c>
      <c r="F257">
        <f>TRUNC('LUT Implementation'!$C$4*(INDEX('LUT Implementation'!$F$9:$F$136,C257)-B257)/D257,0)</f>
        <v>-197</v>
      </c>
      <c r="G257">
        <f t="shared" si="12"/>
        <v>103</v>
      </c>
      <c r="H257" s="20">
        <f>Theory!$D$4/(SIN(RADIANS(Theory!$D$6*360*(('LUT Implementation'!$C$3*B257)/1000000000))))</f>
        <v>189.4089084975007</v>
      </c>
      <c r="I257" s="23">
        <f t="shared" si="13"/>
        <v>110.5910915024993</v>
      </c>
      <c r="J257" s="23">
        <f t="shared" si="14"/>
        <v>86.408908497500704</v>
      </c>
    </row>
    <row r="258" spans="2:10">
      <c r="B258">
        <f t="shared" si="15"/>
        <v>51250</v>
      </c>
      <c r="C258" s="19">
        <f t="array" ref="C258">MATCH(MIN(ABS('LUT Implementation'!$F$9:$F$136-B258)),ABS('LUT Implementation'!$F$9:$F$136-B258),0)</f>
        <v>1</v>
      </c>
      <c r="D258">
        <f>INDEX('LUT Implementation'!$F$9:$F$136,C258)-INDEX('LUT Implementation'!$F$9:$F$136,C258+1)</f>
        <v>3125</v>
      </c>
      <c r="E258">
        <f>INDEX('LUT Implementation'!$C$9:$C$136,'Error plots'!C258)</f>
        <v>300</v>
      </c>
      <c r="F258">
        <f>TRUNC('LUT Implementation'!$C$4*(INDEX('LUT Implementation'!$F$9:$F$136,C258)-B258)/D258,0)</f>
        <v>-196</v>
      </c>
      <c r="G258">
        <f t="shared" si="12"/>
        <v>104</v>
      </c>
      <c r="H258" s="20">
        <f>Theory!$D$4/(SIN(RADIANS(Theory!$D$6*360*(('LUT Implementation'!$C$3*B258)/1000000000))))</f>
        <v>189.58725664725415</v>
      </c>
      <c r="I258" s="23">
        <f t="shared" si="13"/>
        <v>110.41274335274585</v>
      </c>
      <c r="J258" s="23">
        <f t="shared" si="14"/>
        <v>85.587256647254151</v>
      </c>
    </row>
    <row r="259" spans="2:10">
      <c r="B259">
        <f t="shared" si="15"/>
        <v>51200</v>
      </c>
      <c r="C259" s="19">
        <f t="array" ref="C259">MATCH(MIN(ABS('LUT Implementation'!$F$9:$F$136-B259)),ABS('LUT Implementation'!$F$9:$F$136-B259),0)</f>
        <v>1</v>
      </c>
      <c r="D259">
        <f>INDEX('LUT Implementation'!$F$9:$F$136,C259)-INDEX('LUT Implementation'!$F$9:$F$136,C259+1)</f>
        <v>3125</v>
      </c>
      <c r="E259">
        <f>INDEX('LUT Implementation'!$C$9:$C$136,'Error plots'!C259)</f>
        <v>300</v>
      </c>
      <c r="F259">
        <f>TRUNC('LUT Implementation'!$C$4*(INDEX('LUT Implementation'!$F$9:$F$136,C259)-B259)/D259,0)</f>
        <v>-196</v>
      </c>
      <c r="G259">
        <f t="shared" si="12"/>
        <v>104</v>
      </c>
      <c r="H259" s="20">
        <f>Theory!$D$4/(SIN(RADIANS(Theory!$D$6*360*(('LUT Implementation'!$C$3*B259)/1000000000))))</f>
        <v>189.76595972695472</v>
      </c>
      <c r="I259" s="23">
        <f t="shared" si="13"/>
        <v>110.23404027304528</v>
      </c>
      <c r="J259" s="23">
        <f t="shared" si="14"/>
        <v>85.765959726954719</v>
      </c>
    </row>
    <row r="260" spans="2:10">
      <c r="B260">
        <f t="shared" si="15"/>
        <v>51150</v>
      </c>
      <c r="C260" s="19">
        <f t="array" ref="C260">MATCH(MIN(ABS('LUT Implementation'!$F$9:$F$136-B260)),ABS('LUT Implementation'!$F$9:$F$136-B260),0)</f>
        <v>1</v>
      </c>
      <c r="D260">
        <f>INDEX('LUT Implementation'!$F$9:$F$136,C260)-INDEX('LUT Implementation'!$F$9:$F$136,C260+1)</f>
        <v>3125</v>
      </c>
      <c r="E260">
        <f>INDEX('LUT Implementation'!$C$9:$C$136,'Error plots'!C260)</f>
        <v>300</v>
      </c>
      <c r="F260">
        <f>TRUNC('LUT Implementation'!$C$4*(INDEX('LUT Implementation'!$F$9:$F$136,C260)-B260)/D260,0)</f>
        <v>-195</v>
      </c>
      <c r="G260">
        <f t="shared" ref="G260:G323" si="16">E260+F260</f>
        <v>105</v>
      </c>
      <c r="H260" s="20">
        <f>Theory!$D$4/(SIN(RADIANS(Theory!$D$6*360*(('LUT Implementation'!$C$3*B260)/1000000000))))</f>
        <v>189.94501877653437</v>
      </c>
      <c r="I260" s="23">
        <f t="shared" ref="I260:I323" si="17">ABS(E260-H260)</f>
        <v>110.05498122346563</v>
      </c>
      <c r="J260" s="23">
        <f t="shared" ref="J260:J323" si="18">ABS(G260-H260)</f>
        <v>84.945018776534368</v>
      </c>
    </row>
    <row r="261" spans="2:10">
      <c r="B261">
        <f t="shared" ref="B261:B324" si="19">B260-50</f>
        <v>51100</v>
      </c>
      <c r="C261" s="19">
        <f t="array" ref="C261">MATCH(MIN(ABS('LUT Implementation'!$F$9:$F$136-B261)),ABS('LUT Implementation'!$F$9:$F$136-B261),0)</f>
        <v>1</v>
      </c>
      <c r="D261">
        <f>INDEX('LUT Implementation'!$F$9:$F$136,C261)-INDEX('LUT Implementation'!$F$9:$F$136,C261+1)</f>
        <v>3125</v>
      </c>
      <c r="E261">
        <f>INDEX('LUT Implementation'!$C$9:$C$136,'Error plots'!C261)</f>
        <v>300</v>
      </c>
      <c r="F261">
        <f>TRUNC('LUT Implementation'!$C$4*(INDEX('LUT Implementation'!$F$9:$F$136,C261)-B261)/D261,0)</f>
        <v>-195</v>
      </c>
      <c r="G261">
        <f t="shared" si="16"/>
        <v>105</v>
      </c>
      <c r="H261" s="20">
        <f>Theory!$D$4/(SIN(RADIANS(Theory!$D$6*360*(('LUT Implementation'!$C$3*B261)/1000000000))))</f>
        <v>190.12443483999604</v>
      </c>
      <c r="I261" s="23">
        <f t="shared" si="17"/>
        <v>109.87556516000396</v>
      </c>
      <c r="J261" s="23">
        <f t="shared" si="18"/>
        <v>85.124434839996042</v>
      </c>
    </row>
    <row r="262" spans="2:10">
      <c r="B262">
        <f t="shared" si="19"/>
        <v>51050</v>
      </c>
      <c r="C262" s="19">
        <f t="array" ref="C262">MATCH(MIN(ABS('LUT Implementation'!$F$9:$F$136-B262)),ABS('LUT Implementation'!$F$9:$F$136-B262),0)</f>
        <v>1</v>
      </c>
      <c r="D262">
        <f>INDEX('LUT Implementation'!$F$9:$F$136,C262)-INDEX('LUT Implementation'!$F$9:$F$136,C262+1)</f>
        <v>3125</v>
      </c>
      <c r="E262">
        <f>INDEX('LUT Implementation'!$C$9:$C$136,'Error plots'!C262)</f>
        <v>300</v>
      </c>
      <c r="F262">
        <f>TRUNC('LUT Implementation'!$C$4*(INDEX('LUT Implementation'!$F$9:$F$136,C262)-B262)/D262,0)</f>
        <v>-194</v>
      </c>
      <c r="G262">
        <f t="shared" si="16"/>
        <v>106</v>
      </c>
      <c r="H262" s="20">
        <f>Theory!$D$4/(SIN(RADIANS(Theory!$D$6*360*(('LUT Implementation'!$C$3*B262)/1000000000))))</f>
        <v>190.3042089654341</v>
      </c>
      <c r="I262" s="23">
        <f t="shared" si="17"/>
        <v>109.6957910345659</v>
      </c>
      <c r="J262" s="23">
        <f t="shared" si="18"/>
        <v>84.3042089654341</v>
      </c>
    </row>
    <row r="263" spans="2:10">
      <c r="B263">
        <f t="shared" si="19"/>
        <v>51000</v>
      </c>
      <c r="C263" s="19">
        <f t="array" ref="C263">MATCH(MIN(ABS('LUT Implementation'!$F$9:$F$136-B263)),ABS('LUT Implementation'!$F$9:$F$136-B263),0)</f>
        <v>1</v>
      </c>
      <c r="D263">
        <f>INDEX('LUT Implementation'!$F$9:$F$136,C263)-INDEX('LUT Implementation'!$F$9:$F$136,C263+1)</f>
        <v>3125</v>
      </c>
      <c r="E263">
        <f>INDEX('LUT Implementation'!$C$9:$C$136,'Error plots'!C263)</f>
        <v>300</v>
      </c>
      <c r="F263">
        <f>TRUNC('LUT Implementation'!$C$4*(INDEX('LUT Implementation'!$F$9:$F$136,C263)-B263)/D263,0)</f>
        <v>-194</v>
      </c>
      <c r="G263">
        <f t="shared" si="16"/>
        <v>106</v>
      </c>
      <c r="H263" s="20">
        <f>Theory!$D$4/(SIN(RADIANS(Theory!$D$6*360*(('LUT Implementation'!$C$3*B263)/1000000000))))</f>
        <v>190.48434220505382</v>
      </c>
      <c r="I263" s="23">
        <f t="shared" si="17"/>
        <v>109.51565779494618</v>
      </c>
      <c r="J263" s="23">
        <f t="shared" si="18"/>
        <v>84.484342205053821</v>
      </c>
    </row>
    <row r="264" spans="2:10">
      <c r="B264">
        <f t="shared" si="19"/>
        <v>50950</v>
      </c>
      <c r="C264" s="19">
        <f t="array" ref="C264">MATCH(MIN(ABS('LUT Implementation'!$F$9:$F$136-B264)),ABS('LUT Implementation'!$F$9:$F$136-B264),0)</f>
        <v>1</v>
      </c>
      <c r="D264">
        <f>INDEX('LUT Implementation'!$F$9:$F$136,C264)-INDEX('LUT Implementation'!$F$9:$F$136,C264+1)</f>
        <v>3125</v>
      </c>
      <c r="E264">
        <f>INDEX('LUT Implementation'!$C$9:$C$136,'Error plots'!C264)</f>
        <v>300</v>
      </c>
      <c r="F264">
        <f>TRUNC('LUT Implementation'!$C$4*(INDEX('LUT Implementation'!$F$9:$F$136,C264)-B264)/D264,0)</f>
        <v>-193</v>
      </c>
      <c r="G264">
        <f t="shared" si="16"/>
        <v>107</v>
      </c>
      <c r="H264" s="20">
        <f>Theory!$D$4/(SIN(RADIANS(Theory!$D$6*360*(('LUT Implementation'!$C$3*B264)/1000000000))))</f>
        <v>190.66483561519203</v>
      </c>
      <c r="I264" s="23">
        <f t="shared" si="17"/>
        <v>109.33516438480797</v>
      </c>
      <c r="J264" s="23">
        <f t="shared" si="18"/>
        <v>83.664835615192032</v>
      </c>
    </row>
    <row r="265" spans="2:10">
      <c r="B265">
        <f t="shared" si="19"/>
        <v>50900</v>
      </c>
      <c r="C265" s="19">
        <f t="array" ref="C265">MATCH(MIN(ABS('LUT Implementation'!$F$9:$F$136-B265)),ABS('LUT Implementation'!$F$9:$F$136-B265),0)</f>
        <v>1</v>
      </c>
      <c r="D265">
        <f>INDEX('LUT Implementation'!$F$9:$F$136,C265)-INDEX('LUT Implementation'!$F$9:$F$136,C265+1)</f>
        <v>3125</v>
      </c>
      <c r="E265">
        <f>INDEX('LUT Implementation'!$C$9:$C$136,'Error plots'!C265)</f>
        <v>300</v>
      </c>
      <c r="F265">
        <f>TRUNC('LUT Implementation'!$C$4*(INDEX('LUT Implementation'!$F$9:$F$136,C265)-B265)/D265,0)</f>
        <v>-193</v>
      </c>
      <c r="G265">
        <f t="shared" si="16"/>
        <v>107</v>
      </c>
      <c r="H265" s="20">
        <f>Theory!$D$4/(SIN(RADIANS(Theory!$D$6*360*(('LUT Implementation'!$C$3*B265)/1000000000))))</f>
        <v>190.84569025633695</v>
      </c>
      <c r="I265" s="23">
        <f t="shared" si="17"/>
        <v>109.15430974366305</v>
      </c>
      <c r="J265" s="23">
        <f t="shared" si="18"/>
        <v>83.845690256336951</v>
      </c>
    </row>
    <row r="266" spans="2:10">
      <c r="B266">
        <f t="shared" si="19"/>
        <v>50850</v>
      </c>
      <c r="C266" s="19">
        <f t="array" ref="C266">MATCH(MIN(ABS('LUT Implementation'!$F$9:$F$136-B266)),ABS('LUT Implementation'!$F$9:$F$136-B266),0)</f>
        <v>1</v>
      </c>
      <c r="D266">
        <f>INDEX('LUT Implementation'!$F$9:$F$136,C266)-INDEX('LUT Implementation'!$F$9:$F$136,C266+1)</f>
        <v>3125</v>
      </c>
      <c r="E266">
        <f>INDEX('LUT Implementation'!$C$9:$C$136,'Error plots'!C266)</f>
        <v>300</v>
      </c>
      <c r="F266">
        <f>TRUNC('LUT Implementation'!$C$4*(INDEX('LUT Implementation'!$F$9:$F$136,C266)-B266)/D266,0)</f>
        <v>-192</v>
      </c>
      <c r="G266">
        <f t="shared" si="16"/>
        <v>108</v>
      </c>
      <c r="H266" s="20">
        <f>Theory!$D$4/(SIN(RADIANS(Theory!$D$6*360*(('LUT Implementation'!$C$3*B266)/1000000000))))</f>
        <v>191.02690719314899</v>
      </c>
      <c r="I266" s="23">
        <f t="shared" si="17"/>
        <v>108.97309280685101</v>
      </c>
      <c r="J266" s="23">
        <f t="shared" si="18"/>
        <v>83.026907193148986</v>
      </c>
    </row>
    <row r="267" spans="2:10">
      <c r="B267">
        <f t="shared" si="19"/>
        <v>50800</v>
      </c>
      <c r="C267" s="19">
        <f t="array" ref="C267">MATCH(MIN(ABS('LUT Implementation'!$F$9:$F$136-B267)),ABS('LUT Implementation'!$F$9:$F$136-B267),0)</f>
        <v>1</v>
      </c>
      <c r="D267">
        <f>INDEX('LUT Implementation'!$F$9:$F$136,C267)-INDEX('LUT Implementation'!$F$9:$F$136,C267+1)</f>
        <v>3125</v>
      </c>
      <c r="E267">
        <f>INDEX('LUT Implementation'!$C$9:$C$136,'Error plots'!C267)</f>
        <v>300</v>
      </c>
      <c r="F267">
        <f>TRUNC('LUT Implementation'!$C$4*(INDEX('LUT Implementation'!$F$9:$F$136,C267)-B267)/D267,0)</f>
        <v>-192</v>
      </c>
      <c r="G267">
        <f t="shared" si="16"/>
        <v>108</v>
      </c>
      <c r="H267" s="20">
        <f>Theory!$D$4/(SIN(RADIANS(Theory!$D$6*360*(('LUT Implementation'!$C$3*B267)/1000000000))))</f>
        <v>191.20848749448123</v>
      </c>
      <c r="I267" s="23">
        <f t="shared" si="17"/>
        <v>108.79151250551877</v>
      </c>
      <c r="J267" s="23">
        <f t="shared" si="18"/>
        <v>83.208487494481233</v>
      </c>
    </row>
    <row r="268" spans="2:10">
      <c r="B268">
        <f t="shared" si="19"/>
        <v>50750</v>
      </c>
      <c r="C268" s="19">
        <f t="array" ref="C268">MATCH(MIN(ABS('LUT Implementation'!$F$9:$F$136-B268)),ABS('LUT Implementation'!$F$9:$F$136-B268),0)</f>
        <v>1</v>
      </c>
      <c r="D268">
        <f>INDEX('LUT Implementation'!$F$9:$F$136,C268)-INDEX('LUT Implementation'!$F$9:$F$136,C268+1)</f>
        <v>3125</v>
      </c>
      <c r="E268">
        <f>INDEX('LUT Implementation'!$C$9:$C$136,'Error plots'!C268)</f>
        <v>300</v>
      </c>
      <c r="F268">
        <f>TRUNC('LUT Implementation'!$C$4*(INDEX('LUT Implementation'!$F$9:$F$136,C268)-B268)/D268,0)</f>
        <v>-191</v>
      </c>
      <c r="G268">
        <f t="shared" si="16"/>
        <v>109</v>
      </c>
      <c r="H268" s="20">
        <f>Theory!$D$4/(SIN(RADIANS(Theory!$D$6*360*(('LUT Implementation'!$C$3*B268)/1000000000))))</f>
        <v>191.39043223339974</v>
      </c>
      <c r="I268" s="23">
        <f t="shared" si="17"/>
        <v>108.60956776660026</v>
      </c>
      <c r="J268" s="23">
        <f t="shared" si="18"/>
        <v>82.390432233399736</v>
      </c>
    </row>
    <row r="269" spans="2:10">
      <c r="B269">
        <f t="shared" si="19"/>
        <v>50700</v>
      </c>
      <c r="C269" s="19">
        <f t="array" ref="C269">MATCH(MIN(ABS('LUT Implementation'!$F$9:$F$136-B269)),ABS('LUT Implementation'!$F$9:$F$136-B269),0)</f>
        <v>1</v>
      </c>
      <c r="D269">
        <f>INDEX('LUT Implementation'!$F$9:$F$136,C269)-INDEX('LUT Implementation'!$F$9:$F$136,C269+1)</f>
        <v>3125</v>
      </c>
      <c r="E269">
        <f>INDEX('LUT Implementation'!$C$9:$C$136,'Error plots'!C269)</f>
        <v>300</v>
      </c>
      <c r="F269">
        <f>TRUNC('LUT Implementation'!$C$4*(INDEX('LUT Implementation'!$F$9:$F$136,C269)-B269)/D269,0)</f>
        <v>-191</v>
      </c>
      <c r="G269">
        <f t="shared" si="16"/>
        <v>109</v>
      </c>
      <c r="H269" s="20">
        <f>Theory!$D$4/(SIN(RADIANS(Theory!$D$6*360*(('LUT Implementation'!$C$3*B269)/1000000000))))</f>
        <v>191.57274248720483</v>
      </c>
      <c r="I269" s="23">
        <f t="shared" si="17"/>
        <v>108.42725751279517</v>
      </c>
      <c r="J269" s="23">
        <f t="shared" si="18"/>
        <v>82.572742487204835</v>
      </c>
    </row>
    <row r="270" spans="2:10">
      <c r="B270">
        <f t="shared" si="19"/>
        <v>50650</v>
      </c>
      <c r="C270" s="19">
        <f t="array" ref="C270">MATCH(MIN(ABS('LUT Implementation'!$F$9:$F$136-B270)),ABS('LUT Implementation'!$F$9:$F$136-B270),0)</f>
        <v>1</v>
      </c>
      <c r="D270">
        <f>INDEX('LUT Implementation'!$F$9:$F$136,C270)-INDEX('LUT Implementation'!$F$9:$F$136,C270+1)</f>
        <v>3125</v>
      </c>
      <c r="E270">
        <f>INDEX('LUT Implementation'!$C$9:$C$136,'Error plots'!C270)</f>
        <v>300</v>
      </c>
      <c r="F270">
        <f>TRUNC('LUT Implementation'!$C$4*(INDEX('LUT Implementation'!$F$9:$F$136,C270)-B270)/D270,0)</f>
        <v>-190</v>
      </c>
      <c r="G270">
        <f t="shared" si="16"/>
        <v>110</v>
      </c>
      <c r="H270" s="20">
        <f>Theory!$D$4/(SIN(RADIANS(Theory!$D$6*360*(('LUT Implementation'!$C$3*B270)/1000000000))))</f>
        <v>191.75541933745151</v>
      </c>
      <c r="I270" s="23">
        <f t="shared" si="17"/>
        <v>108.24458066254849</v>
      </c>
      <c r="J270" s="23">
        <f t="shared" si="18"/>
        <v>81.755419337451514</v>
      </c>
    </row>
    <row r="271" spans="2:10">
      <c r="B271">
        <f t="shared" si="19"/>
        <v>50600</v>
      </c>
      <c r="C271" s="19">
        <f t="array" ref="C271">MATCH(MIN(ABS('LUT Implementation'!$F$9:$F$136-B271)),ABS('LUT Implementation'!$F$9:$F$136-B271),0)</f>
        <v>1</v>
      </c>
      <c r="D271">
        <f>INDEX('LUT Implementation'!$F$9:$F$136,C271)-INDEX('LUT Implementation'!$F$9:$F$136,C271+1)</f>
        <v>3125</v>
      </c>
      <c r="E271">
        <f>INDEX('LUT Implementation'!$C$9:$C$136,'Error plots'!C271)</f>
        <v>300</v>
      </c>
      <c r="F271">
        <f>TRUNC('LUT Implementation'!$C$4*(INDEX('LUT Implementation'!$F$9:$F$136,C271)-B271)/D271,0)</f>
        <v>-189</v>
      </c>
      <c r="G271">
        <f t="shared" si="16"/>
        <v>111</v>
      </c>
      <c r="H271" s="20">
        <f>Theory!$D$4/(SIN(RADIANS(Theory!$D$6*360*(('LUT Implementation'!$C$3*B271)/1000000000))))</f>
        <v>191.93846386997092</v>
      </c>
      <c r="I271" s="23">
        <f t="shared" si="17"/>
        <v>108.06153613002908</v>
      </c>
      <c r="J271" s="23">
        <f t="shared" si="18"/>
        <v>80.938463869970917</v>
      </c>
    </row>
    <row r="272" spans="2:10">
      <c r="B272">
        <f t="shared" si="19"/>
        <v>50550</v>
      </c>
      <c r="C272" s="19">
        <f t="array" ref="C272">MATCH(MIN(ABS('LUT Implementation'!$F$9:$F$136-B272)),ABS('LUT Implementation'!$F$9:$F$136-B272),0)</f>
        <v>1</v>
      </c>
      <c r="D272">
        <f>INDEX('LUT Implementation'!$F$9:$F$136,C272)-INDEX('LUT Implementation'!$F$9:$F$136,C272+1)</f>
        <v>3125</v>
      </c>
      <c r="E272">
        <f>INDEX('LUT Implementation'!$C$9:$C$136,'Error plots'!C272)</f>
        <v>300</v>
      </c>
      <c r="F272">
        <f>TRUNC('LUT Implementation'!$C$4*(INDEX('LUT Implementation'!$F$9:$F$136,C272)-B272)/D272,0)</f>
        <v>-189</v>
      </c>
      <c r="G272">
        <f t="shared" si="16"/>
        <v>111</v>
      </c>
      <c r="H272" s="20">
        <f>Theory!$D$4/(SIN(RADIANS(Theory!$D$6*360*(('LUT Implementation'!$C$3*B272)/1000000000))))</f>
        <v>192.1218771748911</v>
      </c>
      <c r="I272" s="23">
        <f t="shared" si="17"/>
        <v>107.8781228251089</v>
      </c>
      <c r="J272" s="23">
        <f t="shared" si="18"/>
        <v>81.121877174891097</v>
      </c>
    </row>
    <row r="273" spans="2:10">
      <c r="B273">
        <f t="shared" si="19"/>
        <v>50500</v>
      </c>
      <c r="C273" s="19">
        <f t="array" ref="C273">MATCH(MIN(ABS('LUT Implementation'!$F$9:$F$136-B273)),ABS('LUT Implementation'!$F$9:$F$136-B273),0)</f>
        <v>1</v>
      </c>
      <c r="D273">
        <f>INDEX('LUT Implementation'!$F$9:$F$136,C273)-INDEX('LUT Implementation'!$F$9:$F$136,C273+1)</f>
        <v>3125</v>
      </c>
      <c r="E273">
        <f>INDEX('LUT Implementation'!$C$9:$C$136,'Error plots'!C273)</f>
        <v>300</v>
      </c>
      <c r="F273">
        <f>TRUNC('LUT Implementation'!$C$4*(INDEX('LUT Implementation'!$F$9:$F$136,C273)-B273)/D273,0)</f>
        <v>-188</v>
      </c>
      <c r="G273">
        <f t="shared" si="16"/>
        <v>112</v>
      </c>
      <c r="H273" s="20">
        <f>Theory!$D$4/(SIN(RADIANS(Theory!$D$6*360*(('LUT Implementation'!$C$3*B273)/1000000000))))</f>
        <v>192.30566034665841</v>
      </c>
      <c r="I273" s="23">
        <f t="shared" si="17"/>
        <v>107.69433965334159</v>
      </c>
      <c r="J273" s="23">
        <f t="shared" si="18"/>
        <v>80.305660346658414</v>
      </c>
    </row>
    <row r="274" spans="2:10">
      <c r="B274">
        <f t="shared" si="19"/>
        <v>50450</v>
      </c>
      <c r="C274" s="19">
        <f t="array" ref="C274">MATCH(MIN(ABS('LUT Implementation'!$F$9:$F$136-B274)),ABS('LUT Implementation'!$F$9:$F$136-B274),0)</f>
        <v>1</v>
      </c>
      <c r="D274">
        <f>INDEX('LUT Implementation'!$F$9:$F$136,C274)-INDEX('LUT Implementation'!$F$9:$F$136,C274+1)</f>
        <v>3125</v>
      </c>
      <c r="E274">
        <f>INDEX('LUT Implementation'!$C$9:$C$136,'Error plots'!C274)</f>
        <v>300</v>
      </c>
      <c r="F274">
        <f>TRUNC('LUT Implementation'!$C$4*(INDEX('LUT Implementation'!$F$9:$F$136,C274)-B274)/D274,0)</f>
        <v>-188</v>
      </c>
      <c r="G274">
        <f t="shared" si="16"/>
        <v>112</v>
      </c>
      <c r="H274" s="20">
        <f>Theory!$D$4/(SIN(RADIANS(Theory!$D$6*360*(('LUT Implementation'!$C$3*B274)/1000000000))))</f>
        <v>192.4898144840592</v>
      </c>
      <c r="I274" s="23">
        <f t="shared" si="17"/>
        <v>107.5101855159408</v>
      </c>
      <c r="J274" s="23">
        <f t="shared" si="18"/>
        <v>80.489814484059195</v>
      </c>
    </row>
    <row r="275" spans="2:10">
      <c r="B275">
        <f t="shared" si="19"/>
        <v>50400</v>
      </c>
      <c r="C275" s="19">
        <f t="array" ref="C275">MATCH(MIN(ABS('LUT Implementation'!$F$9:$F$136-B275)),ABS('LUT Implementation'!$F$9:$F$136-B275),0)</f>
        <v>1</v>
      </c>
      <c r="D275">
        <f>INDEX('LUT Implementation'!$F$9:$F$136,C275)-INDEX('LUT Implementation'!$F$9:$F$136,C275+1)</f>
        <v>3125</v>
      </c>
      <c r="E275">
        <f>INDEX('LUT Implementation'!$C$9:$C$136,'Error plots'!C275)</f>
        <v>300</v>
      </c>
      <c r="F275">
        <f>TRUNC('LUT Implementation'!$C$4*(INDEX('LUT Implementation'!$F$9:$F$136,C275)-B275)/D275,0)</f>
        <v>-187</v>
      </c>
      <c r="G275">
        <f t="shared" si="16"/>
        <v>113</v>
      </c>
      <c r="H275" s="20">
        <f>Theory!$D$4/(SIN(RADIANS(Theory!$D$6*360*(('LUT Implementation'!$C$3*B275)/1000000000))))</f>
        <v>192.67434069024077</v>
      </c>
      <c r="I275" s="23">
        <f t="shared" si="17"/>
        <v>107.32565930975923</v>
      </c>
      <c r="J275" s="23">
        <f t="shared" si="18"/>
        <v>79.674340690240768</v>
      </c>
    </row>
    <row r="276" spans="2:10">
      <c r="B276">
        <f t="shared" si="19"/>
        <v>50350</v>
      </c>
      <c r="C276" s="19">
        <f t="array" ref="C276">MATCH(MIN(ABS('LUT Implementation'!$F$9:$F$136-B276)),ABS('LUT Implementation'!$F$9:$F$136-B276),0)</f>
        <v>1</v>
      </c>
      <c r="D276">
        <f>INDEX('LUT Implementation'!$F$9:$F$136,C276)-INDEX('LUT Implementation'!$F$9:$F$136,C276+1)</f>
        <v>3125</v>
      </c>
      <c r="E276">
        <f>INDEX('LUT Implementation'!$C$9:$C$136,'Error plots'!C276)</f>
        <v>300</v>
      </c>
      <c r="F276">
        <f>TRUNC('LUT Implementation'!$C$4*(INDEX('LUT Implementation'!$F$9:$F$136,C276)-B276)/D276,0)</f>
        <v>-187</v>
      </c>
      <c r="G276">
        <f t="shared" si="16"/>
        <v>113</v>
      </c>
      <c r="H276" s="20">
        <f>Theory!$D$4/(SIN(RADIANS(Theory!$D$6*360*(('LUT Implementation'!$C$3*B276)/1000000000))))</f>
        <v>192.8592400727336</v>
      </c>
      <c r="I276" s="23">
        <f t="shared" si="17"/>
        <v>107.1407599272664</v>
      </c>
      <c r="J276" s="23">
        <f t="shared" si="18"/>
        <v>79.859240072733598</v>
      </c>
    </row>
    <row r="277" spans="2:10">
      <c r="B277">
        <f t="shared" si="19"/>
        <v>50300</v>
      </c>
      <c r="C277" s="19">
        <f t="array" ref="C277">MATCH(MIN(ABS('LUT Implementation'!$F$9:$F$136-B277)),ABS('LUT Implementation'!$F$9:$F$136-B277),0)</f>
        <v>1</v>
      </c>
      <c r="D277">
        <f>INDEX('LUT Implementation'!$F$9:$F$136,C277)-INDEX('LUT Implementation'!$F$9:$F$136,C277+1)</f>
        <v>3125</v>
      </c>
      <c r="E277">
        <f>INDEX('LUT Implementation'!$C$9:$C$136,'Error plots'!C277)</f>
        <v>300</v>
      </c>
      <c r="F277">
        <f>TRUNC('LUT Implementation'!$C$4*(INDEX('LUT Implementation'!$F$9:$F$136,C277)-B277)/D277,0)</f>
        <v>-186</v>
      </c>
      <c r="G277">
        <f t="shared" si="16"/>
        <v>114</v>
      </c>
      <c r="H277" s="20">
        <f>Theory!$D$4/(SIN(RADIANS(Theory!$D$6*360*(('LUT Implementation'!$C$3*B277)/1000000000))))</f>
        <v>193.04451374347275</v>
      </c>
      <c r="I277" s="23">
        <f t="shared" si="17"/>
        <v>106.95548625652725</v>
      </c>
      <c r="J277" s="23">
        <f t="shared" si="18"/>
        <v>79.044513743472749</v>
      </c>
    </row>
    <row r="278" spans="2:10">
      <c r="B278">
        <f t="shared" si="19"/>
        <v>50250</v>
      </c>
      <c r="C278" s="19">
        <f t="array" ref="C278">MATCH(MIN(ABS('LUT Implementation'!$F$9:$F$136-B278)),ABS('LUT Implementation'!$F$9:$F$136-B278),0)</f>
        <v>1</v>
      </c>
      <c r="D278">
        <f>INDEX('LUT Implementation'!$F$9:$F$136,C278)-INDEX('LUT Implementation'!$F$9:$F$136,C278+1)</f>
        <v>3125</v>
      </c>
      <c r="E278">
        <f>INDEX('LUT Implementation'!$C$9:$C$136,'Error plots'!C278)</f>
        <v>300</v>
      </c>
      <c r="F278">
        <f>TRUNC('LUT Implementation'!$C$4*(INDEX('LUT Implementation'!$F$9:$F$136,C278)-B278)/D278,0)</f>
        <v>-186</v>
      </c>
      <c r="G278">
        <f t="shared" si="16"/>
        <v>114</v>
      </c>
      <c r="H278" s="20">
        <f>Theory!$D$4/(SIN(RADIANS(Theory!$D$6*360*(('LUT Implementation'!$C$3*B278)/1000000000))))</f>
        <v>193.23016281881991</v>
      </c>
      <c r="I278" s="23">
        <f t="shared" si="17"/>
        <v>106.76983718118009</v>
      </c>
      <c r="J278" s="23">
        <f t="shared" si="18"/>
        <v>79.230162818819906</v>
      </c>
    </row>
    <row r="279" spans="2:10">
      <c r="B279">
        <f t="shared" si="19"/>
        <v>50200</v>
      </c>
      <c r="C279" s="19">
        <f t="array" ref="C279">MATCH(MIN(ABS('LUT Implementation'!$F$9:$F$136-B279)),ABS('LUT Implementation'!$F$9:$F$136-B279),0)</f>
        <v>1</v>
      </c>
      <c r="D279">
        <f>INDEX('LUT Implementation'!$F$9:$F$136,C279)-INDEX('LUT Implementation'!$F$9:$F$136,C279+1)</f>
        <v>3125</v>
      </c>
      <c r="E279">
        <f>INDEX('LUT Implementation'!$C$9:$C$136,'Error plots'!C279)</f>
        <v>300</v>
      </c>
      <c r="F279">
        <f>TRUNC('LUT Implementation'!$C$4*(INDEX('LUT Implementation'!$F$9:$F$136,C279)-B279)/D279,0)</f>
        <v>-185</v>
      </c>
      <c r="G279">
        <f t="shared" si="16"/>
        <v>115</v>
      </c>
      <c r="H279" s="20">
        <f>Theory!$D$4/(SIN(RADIANS(Theory!$D$6*360*(('LUT Implementation'!$C$3*B279)/1000000000))))</f>
        <v>193.41618841958547</v>
      </c>
      <c r="I279" s="23">
        <f t="shared" si="17"/>
        <v>106.58381158041453</v>
      </c>
      <c r="J279" s="23">
        <f t="shared" si="18"/>
        <v>78.416188419585467</v>
      </c>
    </row>
    <row r="280" spans="2:10">
      <c r="B280">
        <f t="shared" si="19"/>
        <v>50150</v>
      </c>
      <c r="C280" s="19">
        <f t="array" ref="C280">MATCH(MIN(ABS('LUT Implementation'!$F$9:$F$136-B280)),ABS('LUT Implementation'!$F$9:$F$136-B280),0)</f>
        <v>1</v>
      </c>
      <c r="D280">
        <f>INDEX('LUT Implementation'!$F$9:$F$136,C280)-INDEX('LUT Implementation'!$F$9:$F$136,C280+1)</f>
        <v>3125</v>
      </c>
      <c r="E280">
        <f>INDEX('LUT Implementation'!$C$9:$C$136,'Error plots'!C280)</f>
        <v>300</v>
      </c>
      <c r="F280">
        <f>TRUNC('LUT Implementation'!$C$4*(INDEX('LUT Implementation'!$F$9:$F$136,C280)-B280)/D280,0)</f>
        <v>-185</v>
      </c>
      <c r="G280">
        <f t="shared" si="16"/>
        <v>115</v>
      </c>
      <c r="H280" s="20">
        <f>Theory!$D$4/(SIN(RADIANS(Theory!$D$6*360*(('LUT Implementation'!$C$3*B280)/1000000000))))</f>
        <v>193.6025916710505</v>
      </c>
      <c r="I280" s="23">
        <f t="shared" si="17"/>
        <v>106.3974083289495</v>
      </c>
      <c r="J280" s="23">
        <f t="shared" si="18"/>
        <v>78.602591671050504</v>
      </c>
    </row>
    <row r="281" spans="2:10">
      <c r="B281">
        <f t="shared" si="19"/>
        <v>50100</v>
      </c>
      <c r="C281" s="19">
        <f t="array" ref="C281">MATCH(MIN(ABS('LUT Implementation'!$F$9:$F$136-B281)),ABS('LUT Implementation'!$F$9:$F$136-B281),0)</f>
        <v>1</v>
      </c>
      <c r="D281">
        <f>INDEX('LUT Implementation'!$F$9:$F$136,C281)-INDEX('LUT Implementation'!$F$9:$F$136,C281+1)</f>
        <v>3125</v>
      </c>
      <c r="E281">
        <f>INDEX('LUT Implementation'!$C$9:$C$136,'Error plots'!C281)</f>
        <v>300</v>
      </c>
      <c r="F281">
        <f>TRUNC('LUT Implementation'!$C$4*(INDEX('LUT Implementation'!$F$9:$F$136,C281)-B281)/D281,0)</f>
        <v>-184</v>
      </c>
      <c r="G281">
        <f t="shared" si="16"/>
        <v>116</v>
      </c>
      <c r="H281" s="20">
        <f>Theory!$D$4/(SIN(RADIANS(Theory!$D$6*360*(('LUT Implementation'!$C$3*B281)/1000000000))))</f>
        <v>193.78937370298959</v>
      </c>
      <c r="I281" s="23">
        <f t="shared" si="17"/>
        <v>106.21062629701041</v>
      </c>
      <c r="J281" s="23">
        <f t="shared" si="18"/>
        <v>77.789373702989593</v>
      </c>
    </row>
    <row r="282" spans="2:10">
      <c r="B282">
        <f t="shared" si="19"/>
        <v>50050</v>
      </c>
      <c r="C282" s="19">
        <f t="array" ref="C282">MATCH(MIN(ABS('LUT Implementation'!$F$9:$F$136-B282)),ABS('LUT Implementation'!$F$9:$F$136-B282),0)</f>
        <v>1</v>
      </c>
      <c r="D282">
        <f>INDEX('LUT Implementation'!$F$9:$F$136,C282)-INDEX('LUT Implementation'!$F$9:$F$136,C282+1)</f>
        <v>3125</v>
      </c>
      <c r="E282">
        <f>INDEX('LUT Implementation'!$C$9:$C$136,'Error plots'!C282)</f>
        <v>300</v>
      </c>
      <c r="F282">
        <f>TRUNC('LUT Implementation'!$C$4*(INDEX('LUT Implementation'!$F$9:$F$136,C282)-B282)/D282,0)</f>
        <v>-184</v>
      </c>
      <c r="G282">
        <f t="shared" si="16"/>
        <v>116</v>
      </c>
      <c r="H282" s="20">
        <f>Theory!$D$4/(SIN(RADIANS(Theory!$D$6*360*(('LUT Implementation'!$C$3*B282)/1000000000))))</f>
        <v>193.97653564969247</v>
      </c>
      <c r="I282" s="23">
        <f t="shared" si="17"/>
        <v>106.02346435030753</v>
      </c>
      <c r="J282" s="23">
        <f t="shared" si="18"/>
        <v>77.976535649692465</v>
      </c>
    </row>
    <row r="283" spans="2:10">
      <c r="B283">
        <f t="shared" si="19"/>
        <v>50000</v>
      </c>
      <c r="C283" s="19">
        <f t="array" ref="C283">MATCH(MIN(ABS('LUT Implementation'!$F$9:$F$136-B283)),ABS('LUT Implementation'!$F$9:$F$136-B283),0)</f>
        <v>1</v>
      </c>
      <c r="D283">
        <f>INDEX('LUT Implementation'!$F$9:$F$136,C283)-INDEX('LUT Implementation'!$F$9:$F$136,C283+1)</f>
        <v>3125</v>
      </c>
      <c r="E283">
        <f>INDEX('LUT Implementation'!$C$9:$C$136,'Error plots'!C283)</f>
        <v>300</v>
      </c>
      <c r="F283">
        <f>TRUNC('LUT Implementation'!$C$4*(INDEX('LUT Implementation'!$F$9:$F$136,C283)-B283)/D283,0)</f>
        <v>-183</v>
      </c>
      <c r="G283">
        <f t="shared" si="16"/>
        <v>117</v>
      </c>
      <c r="H283" s="20">
        <f>Theory!$D$4/(SIN(RADIANS(Theory!$D$6*360*(('LUT Implementation'!$C$3*B283)/1000000000))))</f>
        <v>194.1640786499874</v>
      </c>
      <c r="I283" s="23">
        <f t="shared" si="17"/>
        <v>105.8359213500126</v>
      </c>
      <c r="J283" s="23">
        <f t="shared" si="18"/>
        <v>77.164078649987403</v>
      </c>
    </row>
    <row r="284" spans="2:10">
      <c r="B284">
        <f t="shared" si="19"/>
        <v>49950</v>
      </c>
      <c r="C284" s="19">
        <f t="array" ref="C284">MATCH(MIN(ABS('LUT Implementation'!$F$9:$F$136-B284)),ABS('LUT Implementation'!$F$9:$F$136-B284),0)</f>
        <v>1</v>
      </c>
      <c r="D284">
        <f>INDEX('LUT Implementation'!$F$9:$F$136,C284)-INDEX('LUT Implementation'!$F$9:$F$136,C284+1)</f>
        <v>3125</v>
      </c>
      <c r="E284">
        <f>INDEX('LUT Implementation'!$C$9:$C$136,'Error plots'!C284)</f>
        <v>300</v>
      </c>
      <c r="F284">
        <f>TRUNC('LUT Implementation'!$C$4*(INDEX('LUT Implementation'!$F$9:$F$136,C284)-B284)/D284,0)</f>
        <v>-183</v>
      </c>
      <c r="G284">
        <f t="shared" si="16"/>
        <v>117</v>
      </c>
      <c r="H284" s="20">
        <f>Theory!$D$4/(SIN(RADIANS(Theory!$D$6*360*(('LUT Implementation'!$C$3*B284)/1000000000))))</f>
        <v>194.35200384726326</v>
      </c>
      <c r="I284" s="23">
        <f t="shared" si="17"/>
        <v>105.64799615273674</v>
      </c>
      <c r="J284" s="23">
        <f t="shared" si="18"/>
        <v>77.352003847263262</v>
      </c>
    </row>
    <row r="285" spans="2:10">
      <c r="B285">
        <f t="shared" si="19"/>
        <v>49900</v>
      </c>
      <c r="C285" s="19">
        <f t="array" ref="C285">MATCH(MIN(ABS('LUT Implementation'!$F$9:$F$136-B285)),ABS('LUT Implementation'!$F$9:$F$136-B285),0)</f>
        <v>1</v>
      </c>
      <c r="D285">
        <f>INDEX('LUT Implementation'!$F$9:$F$136,C285)-INDEX('LUT Implementation'!$F$9:$F$136,C285+1)</f>
        <v>3125</v>
      </c>
      <c r="E285">
        <f>INDEX('LUT Implementation'!$C$9:$C$136,'Error plots'!C285)</f>
        <v>300</v>
      </c>
      <c r="F285">
        <f>TRUNC('LUT Implementation'!$C$4*(INDEX('LUT Implementation'!$F$9:$F$136,C285)-B285)/D285,0)</f>
        <v>-182</v>
      </c>
      <c r="G285">
        <f t="shared" si="16"/>
        <v>118</v>
      </c>
      <c r="H285" s="20">
        <f>Theory!$D$4/(SIN(RADIANS(Theory!$D$6*360*(('LUT Implementation'!$C$3*B285)/1000000000))))</f>
        <v>194.54031238949298</v>
      </c>
      <c r="I285" s="23">
        <f t="shared" si="17"/>
        <v>105.45968761050702</v>
      </c>
      <c r="J285" s="23">
        <f t="shared" si="18"/>
        <v>76.540312389492982</v>
      </c>
    </row>
    <row r="286" spans="2:10">
      <c r="B286">
        <f t="shared" si="19"/>
        <v>49850</v>
      </c>
      <c r="C286" s="19">
        <f t="array" ref="C286">MATCH(MIN(ABS('LUT Implementation'!$F$9:$F$136-B286)),ABS('LUT Implementation'!$F$9:$F$136-B286),0)</f>
        <v>1</v>
      </c>
      <c r="D286">
        <f>INDEX('LUT Implementation'!$F$9:$F$136,C286)-INDEX('LUT Implementation'!$F$9:$F$136,C286+1)</f>
        <v>3125</v>
      </c>
      <c r="E286">
        <f>INDEX('LUT Implementation'!$C$9:$C$136,'Error plots'!C286)</f>
        <v>300</v>
      </c>
      <c r="F286">
        <f>TRUNC('LUT Implementation'!$C$4*(INDEX('LUT Implementation'!$F$9:$F$136,C286)-B286)/D286,0)</f>
        <v>-182</v>
      </c>
      <c r="G286">
        <f t="shared" si="16"/>
        <v>118</v>
      </c>
      <c r="H286" s="20">
        <f>Theory!$D$4/(SIN(RADIANS(Theory!$D$6*360*(('LUT Implementation'!$C$3*B286)/1000000000))))</f>
        <v>194.72900542925584</v>
      </c>
      <c r="I286" s="23">
        <f t="shared" si="17"/>
        <v>105.27099457074416</v>
      </c>
      <c r="J286" s="23">
        <f t="shared" si="18"/>
        <v>76.729005429255835</v>
      </c>
    </row>
    <row r="287" spans="2:10">
      <c r="B287">
        <f t="shared" si="19"/>
        <v>49800</v>
      </c>
      <c r="C287" s="19">
        <f t="array" ref="C287">MATCH(MIN(ABS('LUT Implementation'!$F$9:$F$136-B287)),ABS('LUT Implementation'!$F$9:$F$136-B287),0)</f>
        <v>1</v>
      </c>
      <c r="D287">
        <f>INDEX('LUT Implementation'!$F$9:$F$136,C287)-INDEX('LUT Implementation'!$F$9:$F$136,C287+1)</f>
        <v>3125</v>
      </c>
      <c r="E287">
        <f>INDEX('LUT Implementation'!$C$9:$C$136,'Error plots'!C287)</f>
        <v>300</v>
      </c>
      <c r="F287">
        <f>TRUNC('LUT Implementation'!$C$4*(INDEX('LUT Implementation'!$F$9:$F$136,C287)-B287)/D287,0)</f>
        <v>-181</v>
      </c>
      <c r="G287">
        <f t="shared" si="16"/>
        <v>119</v>
      </c>
      <c r="H287" s="20">
        <f>Theory!$D$4/(SIN(RADIANS(Theory!$D$6*360*(('LUT Implementation'!$C$3*B287)/1000000000))))</f>
        <v>194.91808412376116</v>
      </c>
      <c r="I287" s="23">
        <f t="shared" si="17"/>
        <v>105.08191587623884</v>
      </c>
      <c r="J287" s="23">
        <f t="shared" si="18"/>
        <v>75.918084123761162</v>
      </c>
    </row>
    <row r="288" spans="2:10">
      <c r="B288">
        <f t="shared" si="19"/>
        <v>49750</v>
      </c>
      <c r="C288" s="19">
        <f t="array" ref="C288">MATCH(MIN(ABS('LUT Implementation'!$F$9:$F$136-B288)),ABS('LUT Implementation'!$F$9:$F$136-B288),0)</f>
        <v>1</v>
      </c>
      <c r="D288">
        <f>INDEX('LUT Implementation'!$F$9:$F$136,C288)-INDEX('LUT Implementation'!$F$9:$F$136,C288+1)</f>
        <v>3125</v>
      </c>
      <c r="E288">
        <f>INDEX('LUT Implementation'!$C$9:$C$136,'Error plots'!C288)</f>
        <v>300</v>
      </c>
      <c r="F288">
        <f>TRUNC('LUT Implementation'!$C$4*(INDEX('LUT Implementation'!$F$9:$F$136,C288)-B288)/D288,0)</f>
        <v>-181</v>
      </c>
      <c r="G288">
        <f t="shared" si="16"/>
        <v>119</v>
      </c>
      <c r="H288" s="20">
        <f>Theory!$D$4/(SIN(RADIANS(Theory!$D$6*360*(('LUT Implementation'!$C$3*B288)/1000000000))))</f>
        <v>195.10754963487145</v>
      </c>
      <c r="I288" s="23">
        <f t="shared" si="17"/>
        <v>104.89245036512855</v>
      </c>
      <c r="J288" s="23">
        <f t="shared" si="18"/>
        <v>76.107549634871447</v>
      </c>
    </row>
    <row r="289" spans="2:10">
      <c r="B289">
        <f t="shared" si="19"/>
        <v>49700</v>
      </c>
      <c r="C289" s="19">
        <f t="array" ref="C289">MATCH(MIN(ABS('LUT Implementation'!$F$9:$F$136-B289)),ABS('LUT Implementation'!$F$9:$F$136-B289),0)</f>
        <v>1</v>
      </c>
      <c r="D289">
        <f>INDEX('LUT Implementation'!$F$9:$F$136,C289)-INDEX('LUT Implementation'!$F$9:$F$136,C289+1)</f>
        <v>3125</v>
      </c>
      <c r="E289">
        <f>INDEX('LUT Implementation'!$C$9:$C$136,'Error plots'!C289)</f>
        <v>300</v>
      </c>
      <c r="F289">
        <f>TRUNC('LUT Implementation'!$C$4*(INDEX('LUT Implementation'!$F$9:$F$136,C289)-B289)/D289,0)</f>
        <v>-180</v>
      </c>
      <c r="G289">
        <f t="shared" si="16"/>
        <v>120</v>
      </c>
      <c r="H289" s="20">
        <f>Theory!$D$4/(SIN(RADIANS(Theory!$D$6*360*(('LUT Implementation'!$C$3*B289)/1000000000))))</f>
        <v>195.2974031291256</v>
      </c>
      <c r="I289" s="23">
        <f t="shared" si="17"/>
        <v>104.7025968708744</v>
      </c>
      <c r="J289" s="23">
        <f t="shared" si="18"/>
        <v>75.297403129125598</v>
      </c>
    </row>
    <row r="290" spans="2:10">
      <c r="B290">
        <f t="shared" si="19"/>
        <v>49650</v>
      </c>
      <c r="C290" s="19">
        <f t="array" ref="C290">MATCH(MIN(ABS('LUT Implementation'!$F$9:$F$136-B290)),ABS('LUT Implementation'!$F$9:$F$136-B290),0)</f>
        <v>1</v>
      </c>
      <c r="D290">
        <f>INDEX('LUT Implementation'!$F$9:$F$136,C290)-INDEX('LUT Implementation'!$F$9:$F$136,C290+1)</f>
        <v>3125</v>
      </c>
      <c r="E290">
        <f>INDEX('LUT Implementation'!$C$9:$C$136,'Error plots'!C290)</f>
        <v>300</v>
      </c>
      <c r="F290">
        <f>TRUNC('LUT Implementation'!$C$4*(INDEX('LUT Implementation'!$F$9:$F$136,C290)-B290)/D290,0)</f>
        <v>-180</v>
      </c>
      <c r="G290">
        <f t="shared" si="16"/>
        <v>120</v>
      </c>
      <c r="H290" s="20">
        <f>Theory!$D$4/(SIN(RADIANS(Theory!$D$6*360*(('LUT Implementation'!$C$3*B290)/1000000000))))</f>
        <v>195.48764577776257</v>
      </c>
      <c r="I290" s="23">
        <f t="shared" si="17"/>
        <v>104.51235422223743</v>
      </c>
      <c r="J290" s="23">
        <f t="shared" si="18"/>
        <v>75.487645777762566</v>
      </c>
    </row>
    <row r="291" spans="2:10">
      <c r="B291">
        <f t="shared" si="19"/>
        <v>49600</v>
      </c>
      <c r="C291" s="19">
        <f t="array" ref="C291">MATCH(MIN(ABS('LUT Implementation'!$F$9:$F$136-B291)),ABS('LUT Implementation'!$F$9:$F$136-B291),0)</f>
        <v>1</v>
      </c>
      <c r="D291">
        <f>INDEX('LUT Implementation'!$F$9:$F$136,C291)-INDEX('LUT Implementation'!$F$9:$F$136,C291+1)</f>
        <v>3125</v>
      </c>
      <c r="E291">
        <f>INDEX('LUT Implementation'!$C$9:$C$136,'Error plots'!C291)</f>
        <v>300</v>
      </c>
      <c r="F291">
        <f>TRUNC('LUT Implementation'!$C$4*(INDEX('LUT Implementation'!$F$9:$F$136,C291)-B291)/D291,0)</f>
        <v>-179</v>
      </c>
      <c r="G291">
        <f t="shared" si="16"/>
        <v>121</v>
      </c>
      <c r="H291" s="20">
        <f>Theory!$D$4/(SIN(RADIANS(Theory!$D$6*360*(('LUT Implementation'!$C$3*B291)/1000000000))))</f>
        <v>195.67827875674513</v>
      </c>
      <c r="I291" s="23">
        <f t="shared" si="17"/>
        <v>104.32172124325487</v>
      </c>
      <c r="J291" s="23">
        <f t="shared" si="18"/>
        <v>74.678278756745129</v>
      </c>
    </row>
    <row r="292" spans="2:10">
      <c r="B292">
        <f t="shared" si="19"/>
        <v>49550</v>
      </c>
      <c r="C292" s="19">
        <f t="array" ref="C292">MATCH(MIN(ABS('LUT Implementation'!$F$9:$F$136-B292)),ABS('LUT Implementation'!$F$9:$F$136-B292),0)</f>
        <v>1</v>
      </c>
      <c r="D292">
        <f>INDEX('LUT Implementation'!$F$9:$F$136,C292)-INDEX('LUT Implementation'!$F$9:$F$136,C292+1)</f>
        <v>3125</v>
      </c>
      <c r="E292">
        <f>INDEX('LUT Implementation'!$C$9:$C$136,'Error plots'!C292)</f>
        <v>300</v>
      </c>
      <c r="F292">
        <f>TRUNC('LUT Implementation'!$C$4*(INDEX('LUT Implementation'!$F$9:$F$136,C292)-B292)/D292,0)</f>
        <v>-179</v>
      </c>
      <c r="G292">
        <f t="shared" si="16"/>
        <v>121</v>
      </c>
      <c r="H292" s="20">
        <f>Theory!$D$4/(SIN(RADIANS(Theory!$D$6*360*(('LUT Implementation'!$C$3*B292)/1000000000))))</f>
        <v>195.86930324678369</v>
      </c>
      <c r="I292" s="23">
        <f t="shared" si="17"/>
        <v>104.13069675321631</v>
      </c>
      <c r="J292" s="23">
        <f t="shared" si="18"/>
        <v>74.869303246783687</v>
      </c>
    </row>
    <row r="293" spans="2:10">
      <c r="B293">
        <f t="shared" si="19"/>
        <v>49500</v>
      </c>
      <c r="C293" s="19">
        <f t="array" ref="C293">MATCH(MIN(ABS('LUT Implementation'!$F$9:$F$136-B293)),ABS('LUT Implementation'!$F$9:$F$136-B293),0)</f>
        <v>1</v>
      </c>
      <c r="D293">
        <f>INDEX('LUT Implementation'!$F$9:$F$136,C293)-INDEX('LUT Implementation'!$F$9:$F$136,C293+1)</f>
        <v>3125</v>
      </c>
      <c r="E293">
        <f>INDEX('LUT Implementation'!$C$9:$C$136,'Error plots'!C293)</f>
        <v>300</v>
      </c>
      <c r="F293">
        <f>TRUNC('LUT Implementation'!$C$4*(INDEX('LUT Implementation'!$F$9:$F$136,C293)-B293)/D293,0)</f>
        <v>-178</v>
      </c>
      <c r="G293">
        <f t="shared" si="16"/>
        <v>122</v>
      </c>
      <c r="H293" s="20">
        <f>Theory!$D$4/(SIN(RADIANS(Theory!$D$6*360*(('LUT Implementation'!$C$3*B293)/1000000000))))</f>
        <v>196.06072043336007</v>
      </c>
      <c r="I293" s="23">
        <f t="shared" si="17"/>
        <v>103.93927956663993</v>
      </c>
      <c r="J293" s="23">
        <f t="shared" si="18"/>
        <v>74.060720433360075</v>
      </c>
    </row>
    <row r="294" spans="2:10">
      <c r="B294">
        <f t="shared" si="19"/>
        <v>49450</v>
      </c>
      <c r="C294" s="19">
        <f t="array" ref="C294">MATCH(MIN(ABS('LUT Implementation'!$F$9:$F$136-B294)),ABS('LUT Implementation'!$F$9:$F$136-B294),0)</f>
        <v>1</v>
      </c>
      <c r="D294">
        <f>INDEX('LUT Implementation'!$F$9:$F$136,C294)-INDEX('LUT Implementation'!$F$9:$F$136,C294+1)</f>
        <v>3125</v>
      </c>
      <c r="E294">
        <f>INDEX('LUT Implementation'!$C$9:$C$136,'Error plots'!C294)</f>
        <v>300</v>
      </c>
      <c r="F294">
        <f>TRUNC('LUT Implementation'!$C$4*(INDEX('LUT Implementation'!$F$9:$F$136,C294)-B294)/D294,0)</f>
        <v>-178</v>
      </c>
      <c r="G294">
        <f t="shared" si="16"/>
        <v>122</v>
      </c>
      <c r="H294" s="20">
        <f>Theory!$D$4/(SIN(RADIANS(Theory!$D$6*360*(('LUT Implementation'!$C$3*B294)/1000000000))))</f>
        <v>196.25253150675198</v>
      </c>
      <c r="I294" s="23">
        <f t="shared" si="17"/>
        <v>103.74746849324802</v>
      </c>
      <c r="J294" s="23">
        <f t="shared" si="18"/>
        <v>74.252531506751978</v>
      </c>
    </row>
    <row r="295" spans="2:10">
      <c r="B295">
        <f t="shared" si="19"/>
        <v>49400</v>
      </c>
      <c r="C295" s="19">
        <f t="array" ref="C295">MATCH(MIN(ABS('LUT Implementation'!$F$9:$F$136-B295)),ABS('LUT Implementation'!$F$9:$F$136-B295),0)</f>
        <v>1</v>
      </c>
      <c r="D295">
        <f>INDEX('LUT Implementation'!$F$9:$F$136,C295)-INDEX('LUT Implementation'!$F$9:$F$136,C295+1)</f>
        <v>3125</v>
      </c>
      <c r="E295">
        <f>INDEX('LUT Implementation'!$C$9:$C$136,'Error plots'!C295)</f>
        <v>300</v>
      </c>
      <c r="F295">
        <f>TRUNC('LUT Implementation'!$C$4*(INDEX('LUT Implementation'!$F$9:$F$136,C295)-B295)/D295,0)</f>
        <v>-177</v>
      </c>
      <c r="G295">
        <f t="shared" si="16"/>
        <v>123</v>
      </c>
      <c r="H295" s="20">
        <f>Theory!$D$4/(SIN(RADIANS(Theory!$D$6*360*(('LUT Implementation'!$C$3*B295)/1000000000))))</f>
        <v>196.44473766205684</v>
      </c>
      <c r="I295" s="23">
        <f t="shared" si="17"/>
        <v>103.55526233794316</v>
      </c>
      <c r="J295" s="23">
        <f t="shared" si="18"/>
        <v>73.444737662056838</v>
      </c>
    </row>
    <row r="296" spans="2:10">
      <c r="B296">
        <f t="shared" si="19"/>
        <v>49350</v>
      </c>
      <c r="C296" s="19">
        <f t="array" ref="C296">MATCH(MIN(ABS('LUT Implementation'!$F$9:$F$136-B296)),ABS('LUT Implementation'!$F$9:$F$136-B296),0)</f>
        <v>1</v>
      </c>
      <c r="D296">
        <f>INDEX('LUT Implementation'!$F$9:$F$136,C296)-INDEX('LUT Implementation'!$F$9:$F$136,C296+1)</f>
        <v>3125</v>
      </c>
      <c r="E296">
        <f>INDEX('LUT Implementation'!$C$9:$C$136,'Error plots'!C296)</f>
        <v>300</v>
      </c>
      <c r="F296">
        <f>TRUNC('LUT Implementation'!$C$4*(INDEX('LUT Implementation'!$F$9:$F$136,C296)-B296)/D296,0)</f>
        <v>-177</v>
      </c>
      <c r="G296">
        <f t="shared" si="16"/>
        <v>123</v>
      </c>
      <c r="H296" s="20">
        <f>Theory!$D$4/(SIN(RADIANS(Theory!$D$6*360*(('LUT Implementation'!$C$3*B296)/1000000000))))</f>
        <v>196.6373400992166</v>
      </c>
      <c r="I296" s="23">
        <f t="shared" si="17"/>
        <v>103.3626599007834</v>
      </c>
      <c r="J296" s="23">
        <f t="shared" si="18"/>
        <v>73.637340099216601</v>
      </c>
    </row>
    <row r="297" spans="2:10">
      <c r="B297">
        <f t="shared" si="19"/>
        <v>49300</v>
      </c>
      <c r="C297" s="19">
        <f t="array" ref="C297">MATCH(MIN(ABS('LUT Implementation'!$F$9:$F$136-B297)),ABS('LUT Implementation'!$F$9:$F$136-B297),0)</f>
        <v>1</v>
      </c>
      <c r="D297">
        <f>INDEX('LUT Implementation'!$F$9:$F$136,C297)-INDEX('LUT Implementation'!$F$9:$F$136,C297+1)</f>
        <v>3125</v>
      </c>
      <c r="E297">
        <f>INDEX('LUT Implementation'!$C$9:$C$136,'Error plots'!C297)</f>
        <v>300</v>
      </c>
      <c r="F297">
        <f>TRUNC('LUT Implementation'!$C$4*(INDEX('LUT Implementation'!$F$9:$F$136,C297)-B297)/D297,0)</f>
        <v>-176</v>
      </c>
      <c r="G297">
        <f t="shared" si="16"/>
        <v>124</v>
      </c>
      <c r="H297" s="20">
        <f>Theory!$D$4/(SIN(RADIANS(Theory!$D$6*360*(('LUT Implementation'!$C$3*B297)/1000000000))))</f>
        <v>196.83034002304223</v>
      </c>
      <c r="I297" s="23">
        <f t="shared" si="17"/>
        <v>103.16965997695777</v>
      </c>
      <c r="J297" s="23">
        <f t="shared" si="18"/>
        <v>72.830340023042226</v>
      </c>
    </row>
    <row r="298" spans="2:10">
      <c r="B298">
        <f t="shared" si="19"/>
        <v>49250</v>
      </c>
      <c r="C298" s="19">
        <f t="array" ref="C298">MATCH(MIN(ABS('LUT Implementation'!$F$9:$F$136-B298)),ABS('LUT Implementation'!$F$9:$F$136-B298),0)</f>
        <v>1</v>
      </c>
      <c r="D298">
        <f>INDEX('LUT Implementation'!$F$9:$F$136,C298)-INDEX('LUT Implementation'!$F$9:$F$136,C298+1)</f>
        <v>3125</v>
      </c>
      <c r="E298">
        <f>INDEX('LUT Implementation'!$C$9:$C$136,'Error plots'!C298)</f>
        <v>300</v>
      </c>
      <c r="F298">
        <f>TRUNC('LUT Implementation'!$C$4*(INDEX('LUT Implementation'!$F$9:$F$136,C298)-B298)/D298,0)</f>
        <v>-176</v>
      </c>
      <c r="G298">
        <f t="shared" si="16"/>
        <v>124</v>
      </c>
      <c r="H298" s="20">
        <f>Theory!$D$4/(SIN(RADIANS(Theory!$D$6*360*(('LUT Implementation'!$C$3*B298)/1000000000))))</f>
        <v>197.02373864323812</v>
      </c>
      <c r="I298" s="23">
        <f t="shared" si="17"/>
        <v>102.97626135676188</v>
      </c>
      <c r="J298" s="23">
        <f t="shared" si="18"/>
        <v>73.023738643238119</v>
      </c>
    </row>
    <row r="299" spans="2:10">
      <c r="B299">
        <f t="shared" si="19"/>
        <v>49200</v>
      </c>
      <c r="C299" s="19">
        <f t="array" ref="C299">MATCH(MIN(ABS('LUT Implementation'!$F$9:$F$136-B299)),ABS('LUT Implementation'!$F$9:$F$136-B299),0)</f>
        <v>1</v>
      </c>
      <c r="D299">
        <f>INDEX('LUT Implementation'!$F$9:$F$136,C299)-INDEX('LUT Implementation'!$F$9:$F$136,C299+1)</f>
        <v>3125</v>
      </c>
      <c r="E299">
        <f>INDEX('LUT Implementation'!$C$9:$C$136,'Error plots'!C299)</f>
        <v>300</v>
      </c>
      <c r="F299">
        <f>TRUNC('LUT Implementation'!$C$4*(INDEX('LUT Implementation'!$F$9:$F$136,C299)-B299)/D299,0)</f>
        <v>-175</v>
      </c>
      <c r="G299">
        <f t="shared" si="16"/>
        <v>125</v>
      </c>
      <c r="H299" s="20">
        <f>Theory!$D$4/(SIN(RADIANS(Theory!$D$6*360*(('LUT Implementation'!$C$3*B299)/1000000000))))</f>
        <v>197.21753717442741</v>
      </c>
      <c r="I299" s="23">
        <f t="shared" si="17"/>
        <v>102.78246282557259</v>
      </c>
      <c r="J299" s="23">
        <f t="shared" si="18"/>
        <v>72.217537174427406</v>
      </c>
    </row>
    <row r="300" spans="2:10">
      <c r="B300">
        <f t="shared" si="19"/>
        <v>49150</v>
      </c>
      <c r="C300" s="19">
        <f t="array" ref="C300">MATCH(MIN(ABS('LUT Implementation'!$F$9:$F$136-B300)),ABS('LUT Implementation'!$F$9:$F$136-B300),0)</f>
        <v>1</v>
      </c>
      <c r="D300">
        <f>INDEX('LUT Implementation'!$F$9:$F$136,C300)-INDEX('LUT Implementation'!$F$9:$F$136,C300+1)</f>
        <v>3125</v>
      </c>
      <c r="E300">
        <f>INDEX('LUT Implementation'!$C$9:$C$136,'Error plots'!C300)</f>
        <v>300</v>
      </c>
      <c r="F300">
        <f>TRUNC('LUT Implementation'!$C$4*(INDEX('LUT Implementation'!$F$9:$F$136,C300)-B300)/D300,0)</f>
        <v>-175</v>
      </c>
      <c r="G300">
        <f t="shared" si="16"/>
        <v>125</v>
      </c>
      <c r="H300" s="20">
        <f>Theory!$D$4/(SIN(RADIANS(Theory!$D$6*360*(('LUT Implementation'!$C$3*B300)/1000000000))))</f>
        <v>197.41173683617666</v>
      </c>
      <c r="I300" s="23">
        <f t="shared" si="17"/>
        <v>102.58826316382334</v>
      </c>
      <c r="J300" s="23">
        <f t="shared" si="18"/>
        <v>72.411736836176658</v>
      </c>
    </row>
    <row r="301" spans="2:10">
      <c r="B301">
        <f t="shared" si="19"/>
        <v>49100</v>
      </c>
      <c r="C301" s="19">
        <f t="array" ref="C301">MATCH(MIN(ABS('LUT Implementation'!$F$9:$F$136-B301)),ABS('LUT Implementation'!$F$9:$F$136-B301),0)</f>
        <v>1</v>
      </c>
      <c r="D301">
        <f>INDEX('LUT Implementation'!$F$9:$F$136,C301)-INDEX('LUT Implementation'!$F$9:$F$136,C301+1)</f>
        <v>3125</v>
      </c>
      <c r="E301">
        <f>INDEX('LUT Implementation'!$C$9:$C$136,'Error plots'!C301)</f>
        <v>300</v>
      </c>
      <c r="F301">
        <f>TRUNC('LUT Implementation'!$C$4*(INDEX('LUT Implementation'!$F$9:$F$136,C301)-B301)/D301,0)</f>
        <v>-174</v>
      </c>
      <c r="G301">
        <f t="shared" si="16"/>
        <v>126</v>
      </c>
      <c r="H301" s="20">
        <f>Theory!$D$4/(SIN(RADIANS(Theory!$D$6*360*(('LUT Implementation'!$C$3*B301)/1000000000))))</f>
        <v>197.60633885302107</v>
      </c>
      <c r="I301" s="23">
        <f t="shared" si="17"/>
        <v>102.39366114697893</v>
      </c>
      <c r="J301" s="23">
        <f t="shared" si="18"/>
        <v>71.606338853021072</v>
      </c>
    </row>
    <row r="302" spans="2:10">
      <c r="B302">
        <f t="shared" si="19"/>
        <v>49050</v>
      </c>
      <c r="C302" s="19">
        <f t="array" ref="C302">MATCH(MIN(ABS('LUT Implementation'!$F$9:$F$136-B302)),ABS('LUT Implementation'!$F$9:$F$136-B302),0)</f>
        <v>1</v>
      </c>
      <c r="D302">
        <f>INDEX('LUT Implementation'!$F$9:$F$136,C302)-INDEX('LUT Implementation'!$F$9:$F$136,C302+1)</f>
        <v>3125</v>
      </c>
      <c r="E302">
        <f>INDEX('LUT Implementation'!$C$9:$C$136,'Error plots'!C302)</f>
        <v>300</v>
      </c>
      <c r="F302">
        <f>TRUNC('LUT Implementation'!$C$4*(INDEX('LUT Implementation'!$F$9:$F$136,C302)-B302)/D302,0)</f>
        <v>-174</v>
      </c>
      <c r="G302">
        <f t="shared" si="16"/>
        <v>126</v>
      </c>
      <c r="H302" s="20">
        <f>Theory!$D$4/(SIN(RADIANS(Theory!$D$6*360*(('LUT Implementation'!$C$3*B302)/1000000000))))</f>
        <v>197.80134445449005</v>
      </c>
      <c r="I302" s="23">
        <f t="shared" si="17"/>
        <v>102.19865554550995</v>
      </c>
      <c r="J302" s="23">
        <f t="shared" si="18"/>
        <v>71.801344454490049</v>
      </c>
    </row>
    <row r="303" spans="2:10">
      <c r="B303">
        <f t="shared" si="19"/>
        <v>49000</v>
      </c>
      <c r="C303" s="19">
        <f t="array" ref="C303">MATCH(MIN(ABS('LUT Implementation'!$F$9:$F$136-B303)),ABS('LUT Implementation'!$F$9:$F$136-B303),0)</f>
        <v>1</v>
      </c>
      <c r="D303">
        <f>INDEX('LUT Implementation'!$F$9:$F$136,C303)-INDEX('LUT Implementation'!$F$9:$F$136,C303+1)</f>
        <v>3125</v>
      </c>
      <c r="E303">
        <f>INDEX('LUT Implementation'!$C$9:$C$136,'Error plots'!C303)</f>
        <v>300</v>
      </c>
      <c r="F303">
        <f>TRUNC('LUT Implementation'!$C$4*(INDEX('LUT Implementation'!$F$9:$F$136,C303)-B303)/D303,0)</f>
        <v>-173</v>
      </c>
      <c r="G303">
        <f t="shared" si="16"/>
        <v>127</v>
      </c>
      <c r="H303" s="20">
        <f>Theory!$D$4/(SIN(RADIANS(Theory!$D$6*360*(('LUT Implementation'!$C$3*B303)/1000000000))))</f>
        <v>197.99675487513241</v>
      </c>
      <c r="I303" s="23">
        <f t="shared" si="17"/>
        <v>102.00324512486759</v>
      </c>
      <c r="J303" s="23">
        <f t="shared" si="18"/>
        <v>70.99675487513241</v>
      </c>
    </row>
    <row r="304" spans="2:10">
      <c r="B304">
        <f t="shared" si="19"/>
        <v>48950</v>
      </c>
      <c r="C304" s="19">
        <f t="array" ref="C304">MATCH(MIN(ABS('LUT Implementation'!$F$9:$F$136-B304)),ABS('LUT Implementation'!$F$9:$F$136-B304),0)</f>
        <v>1</v>
      </c>
      <c r="D304">
        <f>INDEX('LUT Implementation'!$F$9:$F$136,C304)-INDEX('LUT Implementation'!$F$9:$F$136,C304+1)</f>
        <v>3125</v>
      </c>
      <c r="E304">
        <f>INDEX('LUT Implementation'!$C$9:$C$136,'Error plots'!C304)</f>
        <v>300</v>
      </c>
      <c r="F304">
        <f>TRUNC('LUT Implementation'!$C$4*(INDEX('LUT Implementation'!$F$9:$F$136,C304)-B304)/D304,0)</f>
        <v>-173</v>
      </c>
      <c r="G304">
        <f t="shared" si="16"/>
        <v>127</v>
      </c>
      <c r="H304" s="20">
        <f>Theory!$D$4/(SIN(RADIANS(Theory!$D$6*360*(('LUT Implementation'!$C$3*B304)/1000000000))))</f>
        <v>198.19257135454214</v>
      </c>
      <c r="I304" s="23">
        <f t="shared" si="17"/>
        <v>101.80742864545786</v>
      </c>
      <c r="J304" s="23">
        <f t="shared" si="18"/>
        <v>71.192571354542139</v>
      </c>
    </row>
    <row r="305" spans="2:10">
      <c r="B305">
        <f t="shared" si="19"/>
        <v>48900</v>
      </c>
      <c r="C305" s="19">
        <f t="array" ref="C305">MATCH(MIN(ABS('LUT Implementation'!$F$9:$F$136-B305)),ABS('LUT Implementation'!$F$9:$F$136-B305),0)</f>
        <v>1</v>
      </c>
      <c r="D305">
        <f>INDEX('LUT Implementation'!$F$9:$F$136,C305)-INDEX('LUT Implementation'!$F$9:$F$136,C305+1)</f>
        <v>3125</v>
      </c>
      <c r="E305">
        <f>INDEX('LUT Implementation'!$C$9:$C$136,'Error plots'!C305)</f>
        <v>300</v>
      </c>
      <c r="F305">
        <f>TRUNC('LUT Implementation'!$C$4*(INDEX('LUT Implementation'!$F$9:$F$136,C305)-B305)/D305,0)</f>
        <v>-172</v>
      </c>
      <c r="G305">
        <f t="shared" si="16"/>
        <v>128</v>
      </c>
      <c r="H305" s="20">
        <f>Theory!$D$4/(SIN(RADIANS(Theory!$D$6*360*(('LUT Implementation'!$C$3*B305)/1000000000))))</f>
        <v>198.38879513738414</v>
      </c>
      <c r="I305" s="23">
        <f t="shared" si="17"/>
        <v>101.61120486261586</v>
      </c>
      <c r="J305" s="23">
        <f t="shared" si="18"/>
        <v>70.388795137384136</v>
      </c>
    </row>
    <row r="306" spans="2:10">
      <c r="B306">
        <f t="shared" si="19"/>
        <v>48850</v>
      </c>
      <c r="C306" s="19">
        <f t="array" ref="C306">MATCH(MIN(ABS('LUT Implementation'!$F$9:$F$136-B306)),ABS('LUT Implementation'!$F$9:$F$136-B306),0)</f>
        <v>1</v>
      </c>
      <c r="D306">
        <f>INDEX('LUT Implementation'!$F$9:$F$136,C306)-INDEX('LUT Implementation'!$F$9:$F$136,C306+1)</f>
        <v>3125</v>
      </c>
      <c r="E306">
        <f>INDEX('LUT Implementation'!$C$9:$C$136,'Error plots'!C306)</f>
        <v>300</v>
      </c>
      <c r="F306">
        <f>TRUNC('LUT Implementation'!$C$4*(INDEX('LUT Implementation'!$F$9:$F$136,C306)-B306)/D306,0)</f>
        <v>-172</v>
      </c>
      <c r="G306">
        <f t="shared" si="16"/>
        <v>128</v>
      </c>
      <c r="H306" s="20">
        <f>Theory!$D$4/(SIN(RADIANS(Theory!$D$6*360*(('LUT Implementation'!$C$3*B306)/1000000000))))</f>
        <v>198.58542747342028</v>
      </c>
      <c r="I306" s="23">
        <f t="shared" si="17"/>
        <v>101.41457252657972</v>
      </c>
      <c r="J306" s="23">
        <f t="shared" si="18"/>
        <v>70.585427473420282</v>
      </c>
    </row>
    <row r="307" spans="2:10">
      <c r="B307">
        <f t="shared" si="19"/>
        <v>48800</v>
      </c>
      <c r="C307" s="19">
        <f t="array" ref="C307">MATCH(MIN(ABS('LUT Implementation'!$F$9:$F$136-B307)),ABS('LUT Implementation'!$F$9:$F$136-B307),0)</f>
        <v>1</v>
      </c>
      <c r="D307">
        <f>INDEX('LUT Implementation'!$F$9:$F$136,C307)-INDEX('LUT Implementation'!$F$9:$F$136,C307+1)</f>
        <v>3125</v>
      </c>
      <c r="E307">
        <f>INDEX('LUT Implementation'!$C$9:$C$136,'Error plots'!C307)</f>
        <v>300</v>
      </c>
      <c r="F307">
        <f>TRUNC('LUT Implementation'!$C$4*(INDEX('LUT Implementation'!$F$9:$F$136,C307)-B307)/D307,0)</f>
        <v>-171</v>
      </c>
      <c r="G307">
        <f t="shared" si="16"/>
        <v>129</v>
      </c>
      <c r="H307" s="20">
        <f>Theory!$D$4/(SIN(RADIANS(Theory!$D$6*360*(('LUT Implementation'!$C$3*B307)/1000000000))))</f>
        <v>198.78246961753527</v>
      </c>
      <c r="I307" s="23">
        <f t="shared" si="17"/>
        <v>101.21753038246473</v>
      </c>
      <c r="J307" s="23">
        <f t="shared" si="18"/>
        <v>69.78246961753527</v>
      </c>
    </row>
    <row r="308" spans="2:10">
      <c r="B308">
        <f t="shared" si="19"/>
        <v>48750</v>
      </c>
      <c r="C308" s="19">
        <f t="array" ref="C308">MATCH(MIN(ABS('LUT Implementation'!$F$9:$F$136-B308)),ABS('LUT Implementation'!$F$9:$F$136-B308),0)</f>
        <v>1</v>
      </c>
      <c r="D308">
        <f>INDEX('LUT Implementation'!$F$9:$F$136,C308)-INDEX('LUT Implementation'!$F$9:$F$136,C308+1)</f>
        <v>3125</v>
      </c>
      <c r="E308">
        <f>INDEX('LUT Implementation'!$C$9:$C$136,'Error plots'!C308)</f>
        <v>300</v>
      </c>
      <c r="F308">
        <f>TRUNC('LUT Implementation'!$C$4*(INDEX('LUT Implementation'!$F$9:$F$136,C308)-B308)/D308,0)</f>
        <v>-171</v>
      </c>
      <c r="G308">
        <f t="shared" si="16"/>
        <v>129</v>
      </c>
      <c r="H308" s="20">
        <f>Theory!$D$4/(SIN(RADIANS(Theory!$D$6*360*(('LUT Implementation'!$C$3*B308)/1000000000))))</f>
        <v>198.97992282976324</v>
      </c>
      <c r="I308" s="23">
        <f t="shared" si="17"/>
        <v>101.02007717023676</v>
      </c>
      <c r="J308" s="23">
        <f t="shared" si="18"/>
        <v>69.97992282976324</v>
      </c>
    </row>
    <row r="309" spans="2:10">
      <c r="B309">
        <f t="shared" si="19"/>
        <v>48700</v>
      </c>
      <c r="C309" s="19">
        <f t="array" ref="C309">MATCH(MIN(ABS('LUT Implementation'!$F$9:$F$136-B309)),ABS('LUT Implementation'!$F$9:$F$136-B309),0)</f>
        <v>1</v>
      </c>
      <c r="D309">
        <f>INDEX('LUT Implementation'!$F$9:$F$136,C309)-INDEX('LUT Implementation'!$F$9:$F$136,C309+1)</f>
        <v>3125</v>
      </c>
      <c r="E309">
        <f>INDEX('LUT Implementation'!$C$9:$C$136,'Error plots'!C309)</f>
        <v>300</v>
      </c>
      <c r="F309">
        <f>TRUNC('LUT Implementation'!$C$4*(INDEX('LUT Implementation'!$F$9:$F$136,C309)-B309)/D309,0)</f>
        <v>-170</v>
      </c>
      <c r="G309">
        <f t="shared" si="16"/>
        <v>130</v>
      </c>
      <c r="H309" s="20">
        <f>Theory!$D$4/(SIN(RADIANS(Theory!$D$6*360*(('LUT Implementation'!$C$3*B309)/1000000000))))</f>
        <v>199.17778837531412</v>
      </c>
      <c r="I309" s="23">
        <f t="shared" si="17"/>
        <v>100.82221162468588</v>
      </c>
      <c r="J309" s="23">
        <f t="shared" si="18"/>
        <v>69.177788375314123</v>
      </c>
    </row>
    <row r="310" spans="2:10">
      <c r="B310">
        <f t="shared" si="19"/>
        <v>48650</v>
      </c>
      <c r="C310" s="19">
        <f t="array" ref="C310">MATCH(MIN(ABS('LUT Implementation'!$F$9:$F$136-B310)),ABS('LUT Implementation'!$F$9:$F$136-B310),0)</f>
        <v>1</v>
      </c>
      <c r="D310">
        <f>INDEX('LUT Implementation'!$F$9:$F$136,C310)-INDEX('LUT Implementation'!$F$9:$F$136,C310+1)</f>
        <v>3125</v>
      </c>
      <c r="E310">
        <f>INDEX('LUT Implementation'!$C$9:$C$136,'Error plots'!C310)</f>
        <v>300</v>
      </c>
      <c r="F310">
        <f>TRUNC('LUT Implementation'!$C$4*(INDEX('LUT Implementation'!$F$9:$F$136,C310)-B310)/D310,0)</f>
        <v>-170</v>
      </c>
      <c r="G310">
        <f t="shared" si="16"/>
        <v>130</v>
      </c>
      <c r="H310" s="20">
        <f>Theory!$D$4/(SIN(RADIANS(Theory!$D$6*360*(('LUT Implementation'!$C$3*B310)/1000000000))))</f>
        <v>199.37606752459985</v>
      </c>
      <c r="I310" s="23">
        <f t="shared" si="17"/>
        <v>100.62393247540015</v>
      </c>
      <c r="J310" s="23">
        <f t="shared" si="18"/>
        <v>69.376067524599847</v>
      </c>
    </row>
    <row r="311" spans="2:10">
      <c r="B311">
        <f t="shared" si="19"/>
        <v>48600</v>
      </c>
      <c r="C311" s="19">
        <f t="array" ref="C311">MATCH(MIN(ABS('LUT Implementation'!$F$9:$F$136-B311)),ABS('LUT Implementation'!$F$9:$F$136-B311),0)</f>
        <v>1</v>
      </c>
      <c r="D311">
        <f>INDEX('LUT Implementation'!$F$9:$F$136,C311)-INDEX('LUT Implementation'!$F$9:$F$136,C311+1)</f>
        <v>3125</v>
      </c>
      <c r="E311">
        <f>INDEX('LUT Implementation'!$C$9:$C$136,'Error plots'!C311)</f>
        <v>300</v>
      </c>
      <c r="F311">
        <f>TRUNC('LUT Implementation'!$C$4*(INDEX('LUT Implementation'!$F$9:$F$136,C311)-B311)/D311,0)</f>
        <v>-169</v>
      </c>
      <c r="G311">
        <f t="shared" si="16"/>
        <v>131</v>
      </c>
      <c r="H311" s="20">
        <f>Theory!$D$4/(SIN(RADIANS(Theory!$D$6*360*(('LUT Implementation'!$C$3*B311)/1000000000))))</f>
        <v>199.57476155326171</v>
      </c>
      <c r="I311" s="23">
        <f t="shared" si="17"/>
        <v>100.42523844673829</v>
      </c>
      <c r="J311" s="23">
        <f t="shared" si="18"/>
        <v>68.574761553261709</v>
      </c>
    </row>
    <row r="312" spans="2:10">
      <c r="B312">
        <f t="shared" si="19"/>
        <v>48550</v>
      </c>
      <c r="C312" s="19">
        <f t="array" ref="C312">MATCH(MIN(ABS('LUT Implementation'!$F$9:$F$136-B312)),ABS('LUT Implementation'!$F$9:$F$136-B312),0)</f>
        <v>1</v>
      </c>
      <c r="D312">
        <f>INDEX('LUT Implementation'!$F$9:$F$136,C312)-INDEX('LUT Implementation'!$F$9:$F$136,C312+1)</f>
        <v>3125</v>
      </c>
      <c r="E312">
        <f>INDEX('LUT Implementation'!$C$9:$C$136,'Error plots'!C312)</f>
        <v>300</v>
      </c>
      <c r="F312">
        <f>TRUNC('LUT Implementation'!$C$4*(INDEX('LUT Implementation'!$F$9:$F$136,C312)-B312)/D312,0)</f>
        <v>-168</v>
      </c>
      <c r="G312">
        <f t="shared" si="16"/>
        <v>132</v>
      </c>
      <c r="H312" s="20">
        <f>Theory!$D$4/(SIN(RADIANS(Theory!$D$6*360*(('LUT Implementation'!$C$3*B312)/1000000000))))</f>
        <v>199.77387174219675</v>
      </c>
      <c r="I312" s="23">
        <f t="shared" si="17"/>
        <v>100.22612825780325</v>
      </c>
      <c r="J312" s="23">
        <f t="shared" si="18"/>
        <v>67.773871742196746</v>
      </c>
    </row>
    <row r="313" spans="2:10">
      <c r="B313">
        <f t="shared" si="19"/>
        <v>48500</v>
      </c>
      <c r="C313" s="19">
        <f t="array" ref="C313">MATCH(MIN(ABS('LUT Implementation'!$F$9:$F$136-B313)),ABS('LUT Implementation'!$F$9:$F$136-B313),0)</f>
        <v>1</v>
      </c>
      <c r="D313">
        <f>INDEX('LUT Implementation'!$F$9:$F$136,C313)-INDEX('LUT Implementation'!$F$9:$F$136,C313+1)</f>
        <v>3125</v>
      </c>
      <c r="E313">
        <f>INDEX('LUT Implementation'!$C$9:$C$136,'Error plots'!C313)</f>
        <v>300</v>
      </c>
      <c r="F313">
        <f>TRUNC('LUT Implementation'!$C$4*(INDEX('LUT Implementation'!$F$9:$F$136,C313)-B313)/D313,0)</f>
        <v>-168</v>
      </c>
      <c r="G313">
        <f t="shared" si="16"/>
        <v>132</v>
      </c>
      <c r="H313" s="20">
        <f>Theory!$D$4/(SIN(RADIANS(Theory!$D$6*360*(('LUT Implementation'!$C$3*B313)/1000000000))))</f>
        <v>199.97339937758537</v>
      </c>
      <c r="I313" s="23">
        <f t="shared" si="17"/>
        <v>100.02660062241463</v>
      </c>
      <c r="J313" s="23">
        <f t="shared" si="18"/>
        <v>67.973399377585366</v>
      </c>
    </row>
    <row r="314" spans="2:10">
      <c r="B314">
        <f t="shared" si="19"/>
        <v>48450</v>
      </c>
      <c r="C314" s="19">
        <f t="array" ref="C314">MATCH(MIN(ABS('LUT Implementation'!$F$9:$F$136-B314)),ABS('LUT Implementation'!$F$9:$F$136-B314),0)</f>
        <v>1</v>
      </c>
      <c r="D314">
        <f>INDEX('LUT Implementation'!$F$9:$F$136,C314)-INDEX('LUT Implementation'!$F$9:$F$136,C314+1)</f>
        <v>3125</v>
      </c>
      <c r="E314">
        <f>INDEX('LUT Implementation'!$C$9:$C$136,'Error plots'!C314)</f>
        <v>300</v>
      </c>
      <c r="F314">
        <f>TRUNC('LUT Implementation'!$C$4*(INDEX('LUT Implementation'!$F$9:$F$136,C314)-B314)/D314,0)</f>
        <v>-167</v>
      </c>
      <c r="G314">
        <f t="shared" si="16"/>
        <v>133</v>
      </c>
      <c r="H314" s="20">
        <f>Theory!$D$4/(SIN(RADIANS(Theory!$D$6*360*(('LUT Implementation'!$C$3*B314)/1000000000))))</f>
        <v>200.173345750918</v>
      </c>
      <c r="I314" s="23">
        <f t="shared" si="17"/>
        <v>99.826654249081997</v>
      </c>
      <c r="J314" s="23">
        <f t="shared" si="18"/>
        <v>67.173345750918003</v>
      </c>
    </row>
    <row r="315" spans="2:10">
      <c r="B315">
        <f t="shared" si="19"/>
        <v>48400</v>
      </c>
      <c r="C315" s="19">
        <f t="array" ref="C315">MATCH(MIN(ABS('LUT Implementation'!$F$9:$F$136-B315)),ABS('LUT Implementation'!$F$9:$F$136-B315),0)</f>
        <v>1</v>
      </c>
      <c r="D315">
        <f>INDEX('LUT Implementation'!$F$9:$F$136,C315)-INDEX('LUT Implementation'!$F$9:$F$136,C315+1)</f>
        <v>3125</v>
      </c>
      <c r="E315">
        <f>INDEX('LUT Implementation'!$C$9:$C$136,'Error plots'!C315)</f>
        <v>300</v>
      </c>
      <c r="F315">
        <f>TRUNC('LUT Implementation'!$C$4*(INDEX('LUT Implementation'!$F$9:$F$136,C315)-B315)/D315,0)</f>
        <v>-167</v>
      </c>
      <c r="G315">
        <f t="shared" si="16"/>
        <v>133</v>
      </c>
      <c r="H315" s="20">
        <f>Theory!$D$4/(SIN(RADIANS(Theory!$D$6*360*(('LUT Implementation'!$C$3*B315)/1000000000))))</f>
        <v>200.37371215902311</v>
      </c>
      <c r="I315" s="23">
        <f t="shared" si="17"/>
        <v>99.626287840976886</v>
      </c>
      <c r="J315" s="23">
        <f t="shared" si="18"/>
        <v>67.373712159023114</v>
      </c>
    </row>
    <row r="316" spans="2:10">
      <c r="B316">
        <f t="shared" si="19"/>
        <v>48350</v>
      </c>
      <c r="C316" s="19">
        <f t="array" ref="C316">MATCH(MIN(ABS('LUT Implementation'!$F$9:$F$136-B316)),ABS('LUT Implementation'!$F$9:$F$136-B316),0)</f>
        <v>1</v>
      </c>
      <c r="D316">
        <f>INDEX('LUT Implementation'!$F$9:$F$136,C316)-INDEX('LUT Implementation'!$F$9:$F$136,C316+1)</f>
        <v>3125</v>
      </c>
      <c r="E316">
        <f>INDEX('LUT Implementation'!$C$9:$C$136,'Error plots'!C316)</f>
        <v>300</v>
      </c>
      <c r="F316">
        <f>TRUNC('LUT Implementation'!$C$4*(INDEX('LUT Implementation'!$F$9:$F$136,C316)-B316)/D316,0)</f>
        <v>-166</v>
      </c>
      <c r="G316">
        <f t="shared" si="16"/>
        <v>134</v>
      </c>
      <c r="H316" s="20">
        <f>Theory!$D$4/(SIN(RADIANS(Theory!$D$6*360*(('LUT Implementation'!$C$3*B316)/1000000000))))</f>
        <v>200.57449990409435</v>
      </c>
      <c r="I316" s="23">
        <f t="shared" si="17"/>
        <v>99.425500095905647</v>
      </c>
      <c r="J316" s="23">
        <f t="shared" si="18"/>
        <v>66.574499904094353</v>
      </c>
    </row>
    <row r="317" spans="2:10">
      <c r="B317">
        <f t="shared" si="19"/>
        <v>48300</v>
      </c>
      <c r="C317" s="19">
        <f t="array" ref="C317">MATCH(MIN(ABS('LUT Implementation'!$F$9:$F$136-B317)),ABS('LUT Implementation'!$F$9:$F$136-B317),0)</f>
        <v>1</v>
      </c>
      <c r="D317">
        <f>INDEX('LUT Implementation'!$F$9:$F$136,C317)-INDEX('LUT Implementation'!$F$9:$F$136,C317+1)</f>
        <v>3125</v>
      </c>
      <c r="E317">
        <f>INDEX('LUT Implementation'!$C$9:$C$136,'Error plots'!C317)</f>
        <v>300</v>
      </c>
      <c r="F317">
        <f>TRUNC('LUT Implementation'!$C$4*(INDEX('LUT Implementation'!$F$9:$F$136,C317)-B317)/D317,0)</f>
        <v>-166</v>
      </c>
      <c r="G317">
        <f t="shared" si="16"/>
        <v>134</v>
      </c>
      <c r="H317" s="20">
        <f>Theory!$D$4/(SIN(RADIANS(Theory!$D$6*360*(('LUT Implementation'!$C$3*B317)/1000000000))))</f>
        <v>200.77571029371862</v>
      </c>
      <c r="I317" s="23">
        <f t="shared" si="17"/>
        <v>99.224289706281382</v>
      </c>
      <c r="J317" s="23">
        <f t="shared" si="18"/>
        <v>66.775710293718618</v>
      </c>
    </row>
    <row r="318" spans="2:10">
      <c r="B318">
        <f t="shared" si="19"/>
        <v>48250</v>
      </c>
      <c r="C318" s="19">
        <f t="array" ref="C318">MATCH(MIN(ABS('LUT Implementation'!$F$9:$F$136-B318)),ABS('LUT Implementation'!$F$9:$F$136-B318),0)</f>
        <v>1</v>
      </c>
      <c r="D318">
        <f>INDEX('LUT Implementation'!$F$9:$F$136,C318)-INDEX('LUT Implementation'!$F$9:$F$136,C318+1)</f>
        <v>3125</v>
      </c>
      <c r="E318">
        <f>INDEX('LUT Implementation'!$C$9:$C$136,'Error plots'!C318)</f>
        <v>300</v>
      </c>
      <c r="F318">
        <f>TRUNC('LUT Implementation'!$C$4*(INDEX('LUT Implementation'!$F$9:$F$136,C318)-B318)/D318,0)</f>
        <v>-165</v>
      </c>
      <c r="G318">
        <f t="shared" si="16"/>
        <v>135</v>
      </c>
      <c r="H318" s="20">
        <f>Theory!$D$4/(SIN(RADIANS(Theory!$D$6*360*(('LUT Implementation'!$C$3*B318)/1000000000))))</f>
        <v>200.97734464090399</v>
      </c>
      <c r="I318" s="23">
        <f t="shared" si="17"/>
        <v>99.022655359096007</v>
      </c>
      <c r="J318" s="23">
        <f t="shared" si="18"/>
        <v>65.977344640903993</v>
      </c>
    </row>
    <row r="319" spans="2:10">
      <c r="B319">
        <f t="shared" si="19"/>
        <v>48200</v>
      </c>
      <c r="C319" s="19">
        <f t="array" ref="C319">MATCH(MIN(ABS('LUT Implementation'!$F$9:$F$136-B319)),ABS('LUT Implementation'!$F$9:$F$136-B319),0)</f>
        <v>1</v>
      </c>
      <c r="D319">
        <f>INDEX('LUT Implementation'!$F$9:$F$136,C319)-INDEX('LUT Implementation'!$F$9:$F$136,C319+1)</f>
        <v>3125</v>
      </c>
      <c r="E319">
        <f>INDEX('LUT Implementation'!$C$9:$C$136,'Error plots'!C319)</f>
        <v>300</v>
      </c>
      <c r="F319">
        <f>TRUNC('LUT Implementation'!$C$4*(INDEX('LUT Implementation'!$F$9:$F$136,C319)-B319)/D319,0)</f>
        <v>-165</v>
      </c>
      <c r="G319">
        <f t="shared" si="16"/>
        <v>135</v>
      </c>
      <c r="H319" s="20">
        <f>Theory!$D$4/(SIN(RADIANS(Theory!$D$6*360*(('LUT Implementation'!$C$3*B319)/1000000000))))</f>
        <v>201.17940426410743</v>
      </c>
      <c r="I319" s="23">
        <f t="shared" si="17"/>
        <v>98.820595735892567</v>
      </c>
      <c r="J319" s="23">
        <f t="shared" si="18"/>
        <v>66.179404264107433</v>
      </c>
    </row>
    <row r="320" spans="2:10">
      <c r="B320">
        <f t="shared" si="19"/>
        <v>48150</v>
      </c>
      <c r="C320" s="19">
        <f t="array" ref="C320">MATCH(MIN(ABS('LUT Implementation'!$F$9:$F$136-B320)),ABS('LUT Implementation'!$F$9:$F$136-B320),0)</f>
        <v>1</v>
      </c>
      <c r="D320">
        <f>INDEX('LUT Implementation'!$F$9:$F$136,C320)-INDEX('LUT Implementation'!$F$9:$F$136,C320+1)</f>
        <v>3125</v>
      </c>
      <c r="E320">
        <f>INDEX('LUT Implementation'!$C$9:$C$136,'Error plots'!C320)</f>
        <v>300</v>
      </c>
      <c r="F320">
        <f>TRUNC('LUT Implementation'!$C$4*(INDEX('LUT Implementation'!$F$9:$F$136,C320)-B320)/D320,0)</f>
        <v>-164</v>
      </c>
      <c r="G320">
        <f t="shared" si="16"/>
        <v>136</v>
      </c>
      <c r="H320" s="20">
        <f>Theory!$D$4/(SIN(RADIANS(Theory!$D$6*360*(('LUT Implementation'!$C$3*B320)/1000000000))))</f>
        <v>201.38189048726375</v>
      </c>
      <c r="I320" s="23">
        <f t="shared" si="17"/>
        <v>98.618109512736254</v>
      </c>
      <c r="J320" s="23">
        <f t="shared" si="18"/>
        <v>65.381890487263746</v>
      </c>
    </row>
    <row r="321" spans="2:10">
      <c r="B321">
        <f t="shared" si="19"/>
        <v>48100</v>
      </c>
      <c r="C321" s="19">
        <f t="array" ref="C321">MATCH(MIN(ABS('LUT Implementation'!$F$9:$F$136-B321)),ABS('LUT Implementation'!$F$9:$F$136-B321),0)</f>
        <v>1</v>
      </c>
      <c r="D321">
        <f>INDEX('LUT Implementation'!$F$9:$F$136,C321)-INDEX('LUT Implementation'!$F$9:$F$136,C321+1)</f>
        <v>3125</v>
      </c>
      <c r="E321">
        <f>INDEX('LUT Implementation'!$C$9:$C$136,'Error plots'!C321)</f>
        <v>300</v>
      </c>
      <c r="F321">
        <f>TRUNC('LUT Implementation'!$C$4*(INDEX('LUT Implementation'!$F$9:$F$136,C321)-B321)/D321,0)</f>
        <v>-164</v>
      </c>
      <c r="G321">
        <f t="shared" si="16"/>
        <v>136</v>
      </c>
      <c r="H321" s="20">
        <f>Theory!$D$4/(SIN(RADIANS(Theory!$D$6*360*(('LUT Implementation'!$C$3*B321)/1000000000))))</f>
        <v>201.58480463981354</v>
      </c>
      <c r="I321" s="23">
        <f t="shared" si="17"/>
        <v>98.415195360186459</v>
      </c>
      <c r="J321" s="23">
        <f t="shared" si="18"/>
        <v>65.584804639813541</v>
      </c>
    </row>
    <row r="322" spans="2:10">
      <c r="B322">
        <f t="shared" si="19"/>
        <v>48050</v>
      </c>
      <c r="C322" s="19">
        <f t="array" ref="C322">MATCH(MIN(ABS('LUT Implementation'!$F$9:$F$136-B322)),ABS('LUT Implementation'!$F$9:$F$136-B322),0)</f>
        <v>1</v>
      </c>
      <c r="D322">
        <f>INDEX('LUT Implementation'!$F$9:$F$136,C322)-INDEX('LUT Implementation'!$F$9:$F$136,C322+1)</f>
        <v>3125</v>
      </c>
      <c r="E322">
        <f>INDEX('LUT Implementation'!$C$9:$C$136,'Error plots'!C322)</f>
        <v>300</v>
      </c>
      <c r="F322">
        <f>TRUNC('LUT Implementation'!$C$4*(INDEX('LUT Implementation'!$F$9:$F$136,C322)-B322)/D322,0)</f>
        <v>-163</v>
      </c>
      <c r="G322">
        <f t="shared" si="16"/>
        <v>137</v>
      </c>
      <c r="H322" s="20">
        <f>Theory!$D$4/(SIN(RADIANS(Theory!$D$6*360*(('LUT Implementation'!$C$3*B322)/1000000000))))</f>
        <v>201.78814805673198</v>
      </c>
      <c r="I322" s="23">
        <f t="shared" si="17"/>
        <v>98.211851943268016</v>
      </c>
      <c r="J322" s="23">
        <f t="shared" si="18"/>
        <v>64.788148056731984</v>
      </c>
    </row>
    <row r="323" spans="2:10">
      <c r="B323">
        <f t="shared" si="19"/>
        <v>48000</v>
      </c>
      <c r="C323" s="19">
        <f t="array" ref="C323">MATCH(MIN(ABS('LUT Implementation'!$F$9:$F$136-B323)),ABS('LUT Implementation'!$F$9:$F$136-B323),0)</f>
        <v>1</v>
      </c>
      <c r="D323">
        <f>INDEX('LUT Implementation'!$F$9:$F$136,C323)-INDEX('LUT Implementation'!$F$9:$F$136,C323+1)</f>
        <v>3125</v>
      </c>
      <c r="E323">
        <f>INDEX('LUT Implementation'!$C$9:$C$136,'Error plots'!C323)</f>
        <v>300</v>
      </c>
      <c r="F323">
        <f>TRUNC('LUT Implementation'!$C$4*(INDEX('LUT Implementation'!$F$9:$F$136,C323)-B323)/D323,0)</f>
        <v>-163</v>
      </c>
      <c r="G323">
        <f t="shared" si="16"/>
        <v>137</v>
      </c>
      <c r="H323" s="20">
        <f>Theory!$D$4/(SIN(RADIANS(Theory!$D$6*360*(('LUT Implementation'!$C$3*B323)/1000000000))))</f>
        <v>201.99192207855782</v>
      </c>
      <c r="I323" s="23">
        <f t="shared" si="17"/>
        <v>98.00807792144218</v>
      </c>
      <c r="J323" s="23">
        <f t="shared" si="18"/>
        <v>64.99192207855782</v>
      </c>
    </row>
    <row r="324" spans="2:10">
      <c r="B324">
        <f t="shared" si="19"/>
        <v>47950</v>
      </c>
      <c r="C324" s="19">
        <f t="array" ref="C324">MATCH(MIN(ABS('LUT Implementation'!$F$9:$F$136-B324)),ABS('LUT Implementation'!$F$9:$F$136-B324),0)</f>
        <v>1</v>
      </c>
      <c r="D324">
        <f>INDEX('LUT Implementation'!$F$9:$F$136,C324)-INDEX('LUT Implementation'!$F$9:$F$136,C324+1)</f>
        <v>3125</v>
      </c>
      <c r="E324">
        <f>INDEX('LUT Implementation'!$C$9:$C$136,'Error plots'!C324)</f>
        <v>300</v>
      </c>
      <c r="F324">
        <f>TRUNC('LUT Implementation'!$C$4*(INDEX('LUT Implementation'!$F$9:$F$136,C324)-B324)/D324,0)</f>
        <v>-162</v>
      </c>
      <c r="G324">
        <f t="shared" ref="G324:G387" si="20">E324+F324</f>
        <v>138</v>
      </c>
      <c r="H324" s="20">
        <f>Theory!$D$4/(SIN(RADIANS(Theory!$D$6*360*(('LUT Implementation'!$C$3*B324)/1000000000))))</f>
        <v>202.19612805142208</v>
      </c>
      <c r="I324" s="23">
        <f t="shared" ref="I324:I387" si="21">ABS(E324-H324)</f>
        <v>97.803871948577921</v>
      </c>
      <c r="J324" s="23">
        <f t="shared" ref="J324:J387" si="22">ABS(G324-H324)</f>
        <v>64.196128051422079</v>
      </c>
    </row>
    <row r="325" spans="2:10">
      <c r="B325">
        <f t="shared" ref="B325:B388" si="23">B324-50</f>
        <v>47900</v>
      </c>
      <c r="C325" s="19">
        <f t="array" ref="C325">MATCH(MIN(ABS('LUT Implementation'!$F$9:$F$136-B325)),ABS('LUT Implementation'!$F$9:$F$136-B325),0)</f>
        <v>1</v>
      </c>
      <c r="D325">
        <f>INDEX('LUT Implementation'!$F$9:$F$136,C325)-INDEX('LUT Implementation'!$F$9:$F$136,C325+1)</f>
        <v>3125</v>
      </c>
      <c r="E325">
        <f>INDEX('LUT Implementation'!$C$9:$C$136,'Error plots'!C325)</f>
        <v>300</v>
      </c>
      <c r="F325">
        <f>TRUNC('LUT Implementation'!$C$4*(INDEX('LUT Implementation'!$F$9:$F$136,C325)-B325)/D325,0)</f>
        <v>-162</v>
      </c>
      <c r="G325">
        <f t="shared" si="20"/>
        <v>138</v>
      </c>
      <c r="H325" s="20">
        <f>Theory!$D$4/(SIN(RADIANS(Theory!$D$6*360*(('LUT Implementation'!$C$3*B325)/1000000000))))</f>
        <v>202.40076732707763</v>
      </c>
      <c r="I325" s="23">
        <f t="shared" si="21"/>
        <v>97.599232672922369</v>
      </c>
      <c r="J325" s="23">
        <f t="shared" si="22"/>
        <v>64.400767327077631</v>
      </c>
    </row>
    <row r="326" spans="2:10">
      <c r="B326">
        <f t="shared" si="23"/>
        <v>47850</v>
      </c>
      <c r="C326" s="19">
        <f t="array" ref="C326">MATCH(MIN(ABS('LUT Implementation'!$F$9:$F$136-B326)),ABS('LUT Implementation'!$F$9:$F$136-B326),0)</f>
        <v>1</v>
      </c>
      <c r="D326">
        <f>INDEX('LUT Implementation'!$F$9:$F$136,C326)-INDEX('LUT Implementation'!$F$9:$F$136,C326+1)</f>
        <v>3125</v>
      </c>
      <c r="E326">
        <f>INDEX('LUT Implementation'!$C$9:$C$136,'Error plots'!C326)</f>
        <v>300</v>
      </c>
      <c r="F326">
        <f>TRUNC('LUT Implementation'!$C$4*(INDEX('LUT Implementation'!$F$9:$F$136,C326)-B326)/D326,0)</f>
        <v>-161</v>
      </c>
      <c r="G326">
        <f t="shared" si="20"/>
        <v>139</v>
      </c>
      <c r="H326" s="20">
        <f>Theory!$D$4/(SIN(RADIANS(Theory!$D$6*360*(('LUT Implementation'!$C$3*B326)/1000000000))))</f>
        <v>202.60584126292818</v>
      </c>
      <c r="I326" s="23">
        <f t="shared" si="21"/>
        <v>97.39415873707182</v>
      </c>
      <c r="J326" s="23">
        <f t="shared" si="22"/>
        <v>63.60584126292818</v>
      </c>
    </row>
    <row r="327" spans="2:10">
      <c r="B327">
        <f t="shared" si="23"/>
        <v>47800</v>
      </c>
      <c r="C327" s="19">
        <f t="array" ref="C327">MATCH(MIN(ABS('LUT Implementation'!$F$9:$F$136-B327)),ABS('LUT Implementation'!$F$9:$F$136-B327),0)</f>
        <v>1</v>
      </c>
      <c r="D327">
        <f>INDEX('LUT Implementation'!$F$9:$F$136,C327)-INDEX('LUT Implementation'!$F$9:$F$136,C327+1)</f>
        <v>3125</v>
      </c>
      <c r="E327">
        <f>INDEX('LUT Implementation'!$C$9:$C$136,'Error plots'!C327)</f>
        <v>300</v>
      </c>
      <c r="F327">
        <f>TRUNC('LUT Implementation'!$C$4*(INDEX('LUT Implementation'!$F$9:$F$136,C327)-B327)/D327,0)</f>
        <v>-161</v>
      </c>
      <c r="G327">
        <f t="shared" si="20"/>
        <v>139</v>
      </c>
      <c r="H327" s="20">
        <f>Theory!$D$4/(SIN(RADIANS(Theory!$D$6*360*(('LUT Implementation'!$C$3*B327)/1000000000))))</f>
        <v>202.81135122205797</v>
      </c>
      <c r="I327" s="23">
        <f t="shared" si="21"/>
        <v>97.188648777942035</v>
      </c>
      <c r="J327" s="23">
        <f t="shared" si="22"/>
        <v>63.811351222057965</v>
      </c>
    </row>
    <row r="328" spans="2:10">
      <c r="B328">
        <f t="shared" si="23"/>
        <v>47750</v>
      </c>
      <c r="C328" s="19">
        <f t="array" ref="C328">MATCH(MIN(ABS('LUT Implementation'!$F$9:$F$136-B328)),ABS('LUT Implementation'!$F$9:$F$136-B328),0)</f>
        <v>1</v>
      </c>
      <c r="D328">
        <f>INDEX('LUT Implementation'!$F$9:$F$136,C328)-INDEX('LUT Implementation'!$F$9:$F$136,C328+1)</f>
        <v>3125</v>
      </c>
      <c r="E328">
        <f>INDEX('LUT Implementation'!$C$9:$C$136,'Error plots'!C328)</f>
        <v>300</v>
      </c>
      <c r="F328">
        <f>TRUNC('LUT Implementation'!$C$4*(INDEX('LUT Implementation'!$F$9:$F$136,C328)-B328)/D328,0)</f>
        <v>-160</v>
      </c>
      <c r="G328">
        <f t="shared" si="20"/>
        <v>140</v>
      </c>
      <c r="H328" s="20">
        <f>Theory!$D$4/(SIN(RADIANS(Theory!$D$6*360*(('LUT Implementation'!$C$3*B328)/1000000000))))</f>
        <v>203.01729857326177</v>
      </c>
      <c r="I328" s="23">
        <f t="shared" si="21"/>
        <v>96.982701426738231</v>
      </c>
      <c r="J328" s="23">
        <f t="shared" si="22"/>
        <v>63.017298573261769</v>
      </c>
    </row>
    <row r="329" spans="2:10">
      <c r="B329">
        <f t="shared" si="23"/>
        <v>47700</v>
      </c>
      <c r="C329" s="19">
        <f t="array" ref="C329">MATCH(MIN(ABS('LUT Implementation'!$F$9:$F$136-B329)),ABS('LUT Implementation'!$F$9:$F$136-B329),0)</f>
        <v>1</v>
      </c>
      <c r="D329">
        <f>INDEX('LUT Implementation'!$F$9:$F$136,C329)-INDEX('LUT Implementation'!$F$9:$F$136,C329+1)</f>
        <v>3125</v>
      </c>
      <c r="E329">
        <f>INDEX('LUT Implementation'!$C$9:$C$136,'Error plots'!C329)</f>
        <v>300</v>
      </c>
      <c r="F329">
        <f>TRUNC('LUT Implementation'!$C$4*(INDEX('LUT Implementation'!$F$9:$F$136,C329)-B329)/D329,0)</f>
        <v>-160</v>
      </c>
      <c r="G329">
        <f t="shared" si="20"/>
        <v>140</v>
      </c>
      <c r="H329" s="20">
        <f>Theory!$D$4/(SIN(RADIANS(Theory!$D$6*360*(('LUT Implementation'!$C$3*B329)/1000000000))))</f>
        <v>203.22368469107423</v>
      </c>
      <c r="I329" s="23">
        <f t="shared" si="21"/>
        <v>96.776315308925774</v>
      </c>
      <c r="J329" s="23">
        <f t="shared" si="22"/>
        <v>63.223684691074226</v>
      </c>
    </row>
    <row r="330" spans="2:10">
      <c r="B330">
        <f t="shared" si="23"/>
        <v>47650</v>
      </c>
      <c r="C330" s="19">
        <f t="array" ref="C330">MATCH(MIN(ABS('LUT Implementation'!$F$9:$F$136-B330)),ABS('LUT Implementation'!$F$9:$F$136-B330),0)</f>
        <v>1</v>
      </c>
      <c r="D330">
        <f>INDEX('LUT Implementation'!$F$9:$F$136,C330)-INDEX('LUT Implementation'!$F$9:$F$136,C330+1)</f>
        <v>3125</v>
      </c>
      <c r="E330">
        <f>INDEX('LUT Implementation'!$C$9:$C$136,'Error plots'!C330)</f>
        <v>300</v>
      </c>
      <c r="F330">
        <f>TRUNC('LUT Implementation'!$C$4*(INDEX('LUT Implementation'!$F$9:$F$136,C330)-B330)/D330,0)</f>
        <v>-159</v>
      </c>
      <c r="G330">
        <f t="shared" si="20"/>
        <v>141</v>
      </c>
      <c r="H330" s="20">
        <f>Theory!$D$4/(SIN(RADIANS(Theory!$D$6*360*(('LUT Implementation'!$C$3*B330)/1000000000))))</f>
        <v>203.43051095580066</v>
      </c>
      <c r="I330" s="23">
        <f t="shared" si="21"/>
        <v>96.569489044199344</v>
      </c>
      <c r="J330" s="23">
        <f t="shared" si="22"/>
        <v>62.430510955800656</v>
      </c>
    </row>
    <row r="331" spans="2:10">
      <c r="B331">
        <f t="shared" si="23"/>
        <v>47600</v>
      </c>
      <c r="C331" s="19">
        <f t="array" ref="C331">MATCH(MIN(ABS('LUT Implementation'!$F$9:$F$136-B331)),ABS('LUT Implementation'!$F$9:$F$136-B331),0)</f>
        <v>1</v>
      </c>
      <c r="D331">
        <f>INDEX('LUT Implementation'!$F$9:$F$136,C331)-INDEX('LUT Implementation'!$F$9:$F$136,C331+1)</f>
        <v>3125</v>
      </c>
      <c r="E331">
        <f>INDEX('LUT Implementation'!$C$9:$C$136,'Error plots'!C331)</f>
        <v>300</v>
      </c>
      <c r="F331">
        <f>TRUNC('LUT Implementation'!$C$4*(INDEX('LUT Implementation'!$F$9:$F$136,C331)-B331)/D331,0)</f>
        <v>-159</v>
      </c>
      <c r="G331">
        <f t="shared" si="20"/>
        <v>141</v>
      </c>
      <c r="H331" s="20">
        <f>Theory!$D$4/(SIN(RADIANS(Theory!$D$6*360*(('LUT Implementation'!$C$3*B331)/1000000000))))</f>
        <v>203.6377787535468</v>
      </c>
      <c r="I331" s="23">
        <f t="shared" si="21"/>
        <v>96.362221246453203</v>
      </c>
      <c r="J331" s="23">
        <f t="shared" si="22"/>
        <v>62.637778753546797</v>
      </c>
    </row>
    <row r="332" spans="2:10">
      <c r="B332">
        <f t="shared" si="23"/>
        <v>47550</v>
      </c>
      <c r="C332" s="19">
        <f t="array" ref="C332">MATCH(MIN(ABS('LUT Implementation'!$F$9:$F$136-B332)),ABS('LUT Implementation'!$F$9:$F$136-B332),0)</f>
        <v>1</v>
      </c>
      <c r="D332">
        <f>INDEX('LUT Implementation'!$F$9:$F$136,C332)-INDEX('LUT Implementation'!$F$9:$F$136,C332+1)</f>
        <v>3125</v>
      </c>
      <c r="E332">
        <f>INDEX('LUT Implementation'!$C$9:$C$136,'Error plots'!C332)</f>
        <v>300</v>
      </c>
      <c r="F332">
        <f>TRUNC('LUT Implementation'!$C$4*(INDEX('LUT Implementation'!$F$9:$F$136,C332)-B332)/D332,0)</f>
        <v>-158</v>
      </c>
      <c r="G332">
        <f t="shared" si="20"/>
        <v>142</v>
      </c>
      <c r="H332" s="20">
        <f>Theory!$D$4/(SIN(RADIANS(Theory!$D$6*360*(('LUT Implementation'!$C$3*B332)/1000000000))))</f>
        <v>203.8454894762497</v>
      </c>
      <c r="I332" s="23">
        <f t="shared" si="21"/>
        <v>96.154510523750304</v>
      </c>
      <c r="J332" s="23">
        <f t="shared" si="22"/>
        <v>61.845489476249696</v>
      </c>
    </row>
    <row r="333" spans="2:10">
      <c r="B333">
        <f t="shared" si="23"/>
        <v>47500</v>
      </c>
      <c r="C333" s="19">
        <f t="array" ref="C333">MATCH(MIN(ABS('LUT Implementation'!$F$9:$F$136-B333)),ABS('LUT Implementation'!$F$9:$F$136-B333),0)</f>
        <v>1</v>
      </c>
      <c r="D333">
        <f>INDEX('LUT Implementation'!$F$9:$F$136,C333)-INDEX('LUT Implementation'!$F$9:$F$136,C333+1)</f>
        <v>3125</v>
      </c>
      <c r="E333">
        <f>INDEX('LUT Implementation'!$C$9:$C$136,'Error plots'!C333)</f>
        <v>300</v>
      </c>
      <c r="F333">
        <f>TRUNC('LUT Implementation'!$C$4*(INDEX('LUT Implementation'!$F$9:$F$136,C333)-B333)/D333,0)</f>
        <v>-158</v>
      </c>
      <c r="G333">
        <f t="shared" si="20"/>
        <v>142</v>
      </c>
      <c r="H333" s="20">
        <f>Theory!$D$4/(SIN(RADIANS(Theory!$D$6*360*(('LUT Implementation'!$C$3*B333)/1000000000))))</f>
        <v>204.05364452170815</v>
      </c>
      <c r="I333" s="23">
        <f t="shared" si="21"/>
        <v>95.946355478291849</v>
      </c>
      <c r="J333" s="23">
        <f t="shared" si="22"/>
        <v>62.053644521708151</v>
      </c>
    </row>
    <row r="334" spans="2:10">
      <c r="B334">
        <f t="shared" si="23"/>
        <v>47450</v>
      </c>
      <c r="C334" s="19">
        <f t="array" ref="C334">MATCH(MIN(ABS('LUT Implementation'!$F$9:$F$136-B334)),ABS('LUT Implementation'!$F$9:$F$136-B334),0)</f>
        <v>1</v>
      </c>
      <c r="D334">
        <f>INDEX('LUT Implementation'!$F$9:$F$136,C334)-INDEX('LUT Implementation'!$F$9:$F$136,C334+1)</f>
        <v>3125</v>
      </c>
      <c r="E334">
        <f>INDEX('LUT Implementation'!$C$9:$C$136,'Error plots'!C334)</f>
        <v>300</v>
      </c>
      <c r="F334">
        <f>TRUNC('LUT Implementation'!$C$4*(INDEX('LUT Implementation'!$F$9:$F$136,C334)-B334)/D334,0)</f>
        <v>-157</v>
      </c>
      <c r="G334">
        <f t="shared" si="20"/>
        <v>143</v>
      </c>
      <c r="H334" s="20">
        <f>Theory!$D$4/(SIN(RADIANS(Theory!$D$6*360*(('LUT Implementation'!$C$3*B334)/1000000000))))</f>
        <v>204.2622452936136</v>
      </c>
      <c r="I334" s="23">
        <f t="shared" si="21"/>
        <v>95.737754706386397</v>
      </c>
      <c r="J334" s="23">
        <f t="shared" si="22"/>
        <v>61.262245293613603</v>
      </c>
    </row>
    <row r="335" spans="2:10">
      <c r="B335">
        <f t="shared" si="23"/>
        <v>47400</v>
      </c>
      <c r="C335" s="19">
        <f t="array" ref="C335">MATCH(MIN(ABS('LUT Implementation'!$F$9:$F$136-B335)),ABS('LUT Implementation'!$F$9:$F$136-B335),0)</f>
        <v>1</v>
      </c>
      <c r="D335">
        <f>INDEX('LUT Implementation'!$F$9:$F$136,C335)-INDEX('LUT Implementation'!$F$9:$F$136,C335+1)</f>
        <v>3125</v>
      </c>
      <c r="E335">
        <f>INDEX('LUT Implementation'!$C$9:$C$136,'Error plots'!C335)</f>
        <v>300</v>
      </c>
      <c r="F335">
        <f>TRUNC('LUT Implementation'!$C$4*(INDEX('LUT Implementation'!$F$9:$F$136,C335)-B335)/D335,0)</f>
        <v>-157</v>
      </c>
      <c r="G335">
        <f t="shared" si="20"/>
        <v>143</v>
      </c>
      <c r="H335" s="20">
        <f>Theory!$D$4/(SIN(RADIANS(Theory!$D$6*360*(('LUT Implementation'!$C$3*B335)/1000000000))))</f>
        <v>204.47129320158152</v>
      </c>
      <c r="I335" s="23">
        <f t="shared" si="21"/>
        <v>95.528706798418483</v>
      </c>
      <c r="J335" s="23">
        <f t="shared" si="22"/>
        <v>61.471293201581517</v>
      </c>
    </row>
    <row r="336" spans="2:10">
      <c r="B336">
        <f t="shared" si="23"/>
        <v>47350</v>
      </c>
      <c r="C336" s="19">
        <f t="array" ref="C336">MATCH(MIN(ABS('LUT Implementation'!$F$9:$F$136-B336)),ABS('LUT Implementation'!$F$9:$F$136-B336),0)</f>
        <v>1</v>
      </c>
      <c r="D336">
        <f>INDEX('LUT Implementation'!$F$9:$F$136,C336)-INDEX('LUT Implementation'!$F$9:$F$136,C336+1)</f>
        <v>3125</v>
      </c>
      <c r="E336">
        <f>INDEX('LUT Implementation'!$C$9:$C$136,'Error plots'!C336)</f>
        <v>300</v>
      </c>
      <c r="F336">
        <f>TRUNC('LUT Implementation'!$C$4*(INDEX('LUT Implementation'!$F$9:$F$136,C336)-B336)/D336,0)</f>
        <v>-156</v>
      </c>
      <c r="G336">
        <f t="shared" si="20"/>
        <v>144</v>
      </c>
      <c r="H336" s="20">
        <f>Theory!$D$4/(SIN(RADIANS(Theory!$D$6*360*(('LUT Implementation'!$C$3*B336)/1000000000))))</f>
        <v>204.68078966118222</v>
      </c>
      <c r="I336" s="23">
        <f t="shared" si="21"/>
        <v>95.319210338817783</v>
      </c>
      <c r="J336" s="23">
        <f t="shared" si="22"/>
        <v>60.680789661182217</v>
      </c>
    </row>
    <row r="337" spans="2:10">
      <c r="B337">
        <f t="shared" si="23"/>
        <v>47300</v>
      </c>
      <c r="C337" s="19">
        <f t="array" ref="C337">MATCH(MIN(ABS('LUT Implementation'!$F$9:$F$136-B337)),ABS('LUT Implementation'!$F$9:$F$136-B337),0)</f>
        <v>1</v>
      </c>
      <c r="D337">
        <f>INDEX('LUT Implementation'!$F$9:$F$136,C337)-INDEX('LUT Implementation'!$F$9:$F$136,C337+1)</f>
        <v>3125</v>
      </c>
      <c r="E337">
        <f>INDEX('LUT Implementation'!$C$9:$C$136,'Error plots'!C337)</f>
        <v>300</v>
      </c>
      <c r="F337">
        <f>TRUNC('LUT Implementation'!$C$4*(INDEX('LUT Implementation'!$F$9:$F$136,C337)-B337)/D337,0)</f>
        <v>-156</v>
      </c>
      <c r="G337">
        <f t="shared" si="20"/>
        <v>144</v>
      </c>
      <c r="H337" s="20">
        <f>Theory!$D$4/(SIN(RADIANS(Theory!$D$6*360*(('LUT Implementation'!$C$3*B337)/1000000000))))</f>
        <v>204.89073609397263</v>
      </c>
      <c r="I337" s="23">
        <f t="shared" si="21"/>
        <v>95.109263906027365</v>
      </c>
      <c r="J337" s="23">
        <f t="shared" si="22"/>
        <v>60.890736093972635</v>
      </c>
    </row>
    <row r="338" spans="2:10">
      <c r="B338">
        <f t="shared" si="23"/>
        <v>47250</v>
      </c>
      <c r="C338" s="19">
        <f t="array" ref="C338">MATCH(MIN(ABS('LUT Implementation'!$F$9:$F$136-B338)),ABS('LUT Implementation'!$F$9:$F$136-B338),0)</f>
        <v>1</v>
      </c>
      <c r="D338">
        <f>INDEX('LUT Implementation'!$F$9:$F$136,C338)-INDEX('LUT Implementation'!$F$9:$F$136,C338+1)</f>
        <v>3125</v>
      </c>
      <c r="E338">
        <f>INDEX('LUT Implementation'!$C$9:$C$136,'Error plots'!C338)</f>
        <v>300</v>
      </c>
      <c r="F338">
        <f>TRUNC('LUT Implementation'!$C$4*(INDEX('LUT Implementation'!$F$9:$F$136,C338)-B338)/D338,0)</f>
        <v>-155</v>
      </c>
      <c r="G338">
        <f t="shared" si="20"/>
        <v>145</v>
      </c>
      <c r="H338" s="20">
        <f>Theory!$D$4/(SIN(RADIANS(Theory!$D$6*360*(('LUT Implementation'!$C$3*B338)/1000000000))))</f>
        <v>205.10113392752797</v>
      </c>
      <c r="I338" s="23">
        <f t="shared" si="21"/>
        <v>94.898866072472032</v>
      </c>
      <c r="J338" s="23">
        <f t="shared" si="22"/>
        <v>60.101133927527968</v>
      </c>
    </row>
    <row r="339" spans="2:10">
      <c r="B339">
        <f t="shared" si="23"/>
        <v>47200</v>
      </c>
      <c r="C339" s="19">
        <f t="array" ref="C339">MATCH(MIN(ABS('LUT Implementation'!$F$9:$F$136-B339)),ABS('LUT Implementation'!$F$9:$F$136-B339),0)</f>
        <v>1</v>
      </c>
      <c r="D339">
        <f>INDEX('LUT Implementation'!$F$9:$F$136,C339)-INDEX('LUT Implementation'!$F$9:$F$136,C339+1)</f>
        <v>3125</v>
      </c>
      <c r="E339">
        <f>INDEX('LUT Implementation'!$C$9:$C$136,'Error plots'!C339)</f>
        <v>300</v>
      </c>
      <c r="F339">
        <f>TRUNC('LUT Implementation'!$C$4*(INDEX('LUT Implementation'!$F$9:$F$136,C339)-B339)/D339,0)</f>
        <v>-155</v>
      </c>
      <c r="G339">
        <f t="shared" si="20"/>
        <v>145</v>
      </c>
      <c r="H339" s="20">
        <f>Theory!$D$4/(SIN(RADIANS(Theory!$D$6*360*(('LUT Implementation'!$C$3*B339)/1000000000))))</f>
        <v>205.31198459547358</v>
      </c>
      <c r="I339" s="23">
        <f t="shared" si="21"/>
        <v>94.688015404526425</v>
      </c>
      <c r="J339" s="23">
        <f t="shared" si="22"/>
        <v>60.311984595473575</v>
      </c>
    </row>
    <row r="340" spans="2:10">
      <c r="B340">
        <f t="shared" si="23"/>
        <v>47150</v>
      </c>
      <c r="C340" s="19">
        <f t="array" ref="C340">MATCH(MIN(ABS('LUT Implementation'!$F$9:$F$136-B340)),ABS('LUT Implementation'!$F$9:$F$136-B340),0)</f>
        <v>1</v>
      </c>
      <c r="D340">
        <f>INDEX('LUT Implementation'!$F$9:$F$136,C340)-INDEX('LUT Implementation'!$F$9:$F$136,C340+1)</f>
        <v>3125</v>
      </c>
      <c r="E340">
        <f>INDEX('LUT Implementation'!$C$9:$C$136,'Error plots'!C340)</f>
        <v>300</v>
      </c>
      <c r="F340">
        <f>TRUNC('LUT Implementation'!$C$4*(INDEX('LUT Implementation'!$F$9:$F$136,C340)-B340)/D340,0)</f>
        <v>-154</v>
      </c>
      <c r="G340">
        <f t="shared" si="20"/>
        <v>146</v>
      </c>
      <c r="H340" s="20">
        <f>Theory!$D$4/(SIN(RADIANS(Theory!$D$6*360*(('LUT Implementation'!$C$3*B340)/1000000000))))</f>
        <v>205.52328953751686</v>
      </c>
      <c r="I340" s="23">
        <f t="shared" si="21"/>
        <v>94.47671046248314</v>
      </c>
      <c r="J340" s="23">
        <f t="shared" si="22"/>
        <v>59.52328953751686</v>
      </c>
    </row>
    <row r="341" spans="2:10">
      <c r="B341">
        <f t="shared" si="23"/>
        <v>47100</v>
      </c>
      <c r="C341" s="19">
        <f t="array" ref="C341">MATCH(MIN(ABS('LUT Implementation'!$F$9:$F$136-B341)),ABS('LUT Implementation'!$F$9:$F$136-B341),0)</f>
        <v>1</v>
      </c>
      <c r="D341">
        <f>INDEX('LUT Implementation'!$F$9:$F$136,C341)-INDEX('LUT Implementation'!$F$9:$F$136,C341+1)</f>
        <v>3125</v>
      </c>
      <c r="E341">
        <f>INDEX('LUT Implementation'!$C$9:$C$136,'Error plots'!C341)</f>
        <v>300</v>
      </c>
      <c r="F341">
        <f>TRUNC('LUT Implementation'!$C$4*(INDEX('LUT Implementation'!$F$9:$F$136,C341)-B341)/D341,0)</f>
        <v>-154</v>
      </c>
      <c r="G341">
        <f t="shared" si="20"/>
        <v>146</v>
      </c>
      <c r="H341" s="20">
        <f>Theory!$D$4/(SIN(RADIANS(Theory!$D$6*360*(('LUT Implementation'!$C$3*B341)/1000000000))))</f>
        <v>205.73505019947973</v>
      </c>
      <c r="I341" s="23">
        <f t="shared" si="21"/>
        <v>94.26494980052027</v>
      </c>
      <c r="J341" s="23">
        <f t="shared" si="22"/>
        <v>59.73505019947973</v>
      </c>
    </row>
    <row r="342" spans="2:10">
      <c r="B342">
        <f t="shared" si="23"/>
        <v>47050</v>
      </c>
      <c r="C342" s="19">
        <f t="array" ref="C342">MATCH(MIN(ABS('LUT Implementation'!$F$9:$F$136-B342)),ABS('LUT Implementation'!$F$9:$F$136-B342),0)</f>
        <v>1</v>
      </c>
      <c r="D342">
        <f>INDEX('LUT Implementation'!$F$9:$F$136,C342)-INDEX('LUT Implementation'!$F$9:$F$136,C342+1)</f>
        <v>3125</v>
      </c>
      <c r="E342">
        <f>INDEX('LUT Implementation'!$C$9:$C$136,'Error plots'!C342)</f>
        <v>300</v>
      </c>
      <c r="F342">
        <f>TRUNC('LUT Implementation'!$C$4*(INDEX('LUT Implementation'!$F$9:$F$136,C342)-B342)/D342,0)</f>
        <v>-153</v>
      </c>
      <c r="G342">
        <f t="shared" si="20"/>
        <v>147</v>
      </c>
      <c r="H342" s="20">
        <f>Theory!$D$4/(SIN(RADIANS(Theory!$D$6*360*(('LUT Implementation'!$C$3*B342)/1000000000))))</f>
        <v>205.94726803333108</v>
      </c>
      <c r="I342" s="23">
        <f t="shared" si="21"/>
        <v>94.052731966668915</v>
      </c>
      <c r="J342" s="23">
        <f t="shared" si="22"/>
        <v>58.947268033331085</v>
      </c>
    </row>
    <row r="343" spans="2:10">
      <c r="B343">
        <f t="shared" si="23"/>
        <v>47000</v>
      </c>
      <c r="C343" s="19">
        <f t="array" ref="C343">MATCH(MIN(ABS('LUT Implementation'!$F$9:$F$136-B343)),ABS('LUT Implementation'!$F$9:$F$136-B343),0)</f>
        <v>1</v>
      </c>
      <c r="D343">
        <f>INDEX('LUT Implementation'!$F$9:$F$136,C343)-INDEX('LUT Implementation'!$F$9:$F$136,C343+1)</f>
        <v>3125</v>
      </c>
      <c r="E343">
        <f>INDEX('LUT Implementation'!$C$9:$C$136,'Error plots'!C343)</f>
        <v>300</v>
      </c>
      <c r="F343">
        <f>TRUNC('LUT Implementation'!$C$4*(INDEX('LUT Implementation'!$F$9:$F$136,C343)-B343)/D343,0)</f>
        <v>-153</v>
      </c>
      <c r="G343">
        <f t="shared" si="20"/>
        <v>147</v>
      </c>
      <c r="H343" s="20">
        <f>Theory!$D$4/(SIN(RADIANS(Theory!$D$6*360*(('LUT Implementation'!$C$3*B343)/1000000000))))</f>
        <v>206.15994449721933</v>
      </c>
      <c r="I343" s="23">
        <f t="shared" si="21"/>
        <v>93.840055502780672</v>
      </c>
      <c r="J343" s="23">
        <f t="shared" si="22"/>
        <v>59.159944497219328</v>
      </c>
    </row>
    <row r="344" spans="2:10">
      <c r="B344">
        <f t="shared" si="23"/>
        <v>46950</v>
      </c>
      <c r="C344" s="19">
        <f t="array" ref="C344">MATCH(MIN(ABS('LUT Implementation'!$F$9:$F$136-B344)),ABS('LUT Implementation'!$F$9:$F$136-B344),0)</f>
        <v>1</v>
      </c>
      <c r="D344">
        <f>INDEX('LUT Implementation'!$F$9:$F$136,C344)-INDEX('LUT Implementation'!$F$9:$F$136,C344+1)</f>
        <v>3125</v>
      </c>
      <c r="E344">
        <f>INDEX('LUT Implementation'!$C$9:$C$136,'Error plots'!C344)</f>
        <v>300</v>
      </c>
      <c r="F344">
        <f>TRUNC('LUT Implementation'!$C$4*(INDEX('LUT Implementation'!$F$9:$F$136,C344)-B344)/D344,0)</f>
        <v>-152</v>
      </c>
      <c r="G344">
        <f t="shared" si="20"/>
        <v>148</v>
      </c>
      <c r="H344" s="20">
        <f>Theory!$D$4/(SIN(RADIANS(Theory!$D$6*360*(('LUT Implementation'!$C$3*B344)/1000000000))))</f>
        <v>206.37308105550576</v>
      </c>
      <c r="I344" s="23">
        <f t="shared" si="21"/>
        <v>93.626918944494236</v>
      </c>
      <c r="J344" s="23">
        <f t="shared" si="22"/>
        <v>58.373081055505764</v>
      </c>
    </row>
    <row r="345" spans="2:10">
      <c r="B345">
        <f t="shared" si="23"/>
        <v>46900</v>
      </c>
      <c r="C345" s="19">
        <f t="array" ref="C345">MATCH(MIN(ABS('LUT Implementation'!$F$9:$F$136-B345)),ABS('LUT Implementation'!$F$9:$F$136-B345),0)</f>
        <v>1</v>
      </c>
      <c r="D345">
        <f>INDEX('LUT Implementation'!$F$9:$F$136,C345)-INDEX('LUT Implementation'!$F$9:$F$136,C345+1)</f>
        <v>3125</v>
      </c>
      <c r="E345">
        <f>INDEX('LUT Implementation'!$C$9:$C$136,'Error plots'!C345)</f>
        <v>300</v>
      </c>
      <c r="F345">
        <f>TRUNC('LUT Implementation'!$C$4*(INDEX('LUT Implementation'!$F$9:$F$136,C345)-B345)/D345,0)</f>
        <v>-152</v>
      </c>
      <c r="G345">
        <f t="shared" si="20"/>
        <v>148</v>
      </c>
      <c r="H345" s="20">
        <f>Theory!$D$4/(SIN(RADIANS(Theory!$D$6*360*(('LUT Implementation'!$C$3*B345)/1000000000))))</f>
        <v>206.58667917879703</v>
      </c>
      <c r="I345" s="23">
        <f t="shared" si="21"/>
        <v>93.413320821202973</v>
      </c>
      <c r="J345" s="23">
        <f t="shared" si="22"/>
        <v>58.586679178797027</v>
      </c>
    </row>
    <row r="346" spans="2:10">
      <c r="B346">
        <f t="shared" si="23"/>
        <v>46850</v>
      </c>
      <c r="C346" s="19">
        <f t="array" ref="C346">MATCH(MIN(ABS('LUT Implementation'!$F$9:$F$136-B346)),ABS('LUT Implementation'!$F$9:$F$136-B346),0)</f>
        <v>1</v>
      </c>
      <c r="D346">
        <f>INDEX('LUT Implementation'!$F$9:$F$136,C346)-INDEX('LUT Implementation'!$F$9:$F$136,C346+1)</f>
        <v>3125</v>
      </c>
      <c r="E346">
        <f>INDEX('LUT Implementation'!$C$9:$C$136,'Error plots'!C346)</f>
        <v>300</v>
      </c>
      <c r="F346">
        <f>TRUNC('LUT Implementation'!$C$4*(INDEX('LUT Implementation'!$F$9:$F$136,C346)-B346)/D346,0)</f>
        <v>-151</v>
      </c>
      <c r="G346">
        <f t="shared" si="20"/>
        <v>149</v>
      </c>
      <c r="H346" s="20">
        <f>Theory!$D$4/(SIN(RADIANS(Theory!$D$6*360*(('LUT Implementation'!$C$3*B346)/1000000000))))</f>
        <v>206.80074034397884</v>
      </c>
      <c r="I346" s="23">
        <f t="shared" si="21"/>
        <v>93.199259656021155</v>
      </c>
      <c r="J346" s="23">
        <f t="shared" si="22"/>
        <v>57.800740343978845</v>
      </c>
    </row>
    <row r="347" spans="2:10">
      <c r="B347">
        <f t="shared" si="23"/>
        <v>46800</v>
      </c>
      <c r="C347" s="19">
        <f t="array" ref="C347">MATCH(MIN(ABS('LUT Implementation'!$F$9:$F$136-B347)),ABS('LUT Implementation'!$F$9:$F$136-B347),0)</f>
        <v>1</v>
      </c>
      <c r="D347">
        <f>INDEX('LUT Implementation'!$F$9:$F$136,C347)-INDEX('LUT Implementation'!$F$9:$F$136,C347+1)</f>
        <v>3125</v>
      </c>
      <c r="E347">
        <f>INDEX('LUT Implementation'!$C$9:$C$136,'Error plots'!C347)</f>
        <v>300</v>
      </c>
      <c r="F347">
        <f>TRUNC('LUT Implementation'!$C$4*(INDEX('LUT Implementation'!$F$9:$F$136,C347)-B347)/D347,0)</f>
        <v>-151</v>
      </c>
      <c r="G347">
        <f t="shared" si="20"/>
        <v>149</v>
      </c>
      <c r="H347" s="20">
        <f>Theory!$D$4/(SIN(RADIANS(Theory!$D$6*360*(('LUT Implementation'!$C$3*B347)/1000000000))))</f>
        <v>207.01526603424952</v>
      </c>
      <c r="I347" s="23">
        <f t="shared" si="21"/>
        <v>92.984733965750479</v>
      </c>
      <c r="J347" s="23">
        <f t="shared" si="22"/>
        <v>58.015266034249521</v>
      </c>
    </row>
    <row r="348" spans="2:10">
      <c r="B348">
        <f t="shared" si="23"/>
        <v>46750</v>
      </c>
      <c r="C348" s="19">
        <f t="array" ref="C348">MATCH(MIN(ABS('LUT Implementation'!$F$9:$F$136-B348)),ABS('LUT Implementation'!$F$9:$F$136-B348),0)</f>
        <v>1</v>
      </c>
      <c r="D348">
        <f>INDEX('LUT Implementation'!$F$9:$F$136,C348)-INDEX('LUT Implementation'!$F$9:$F$136,C348+1)</f>
        <v>3125</v>
      </c>
      <c r="E348">
        <f>INDEX('LUT Implementation'!$C$9:$C$136,'Error plots'!C348)</f>
        <v>300</v>
      </c>
      <c r="F348">
        <f>TRUNC('LUT Implementation'!$C$4*(INDEX('LUT Implementation'!$F$9:$F$136,C348)-B348)/D348,0)</f>
        <v>-150</v>
      </c>
      <c r="G348">
        <f t="shared" si="20"/>
        <v>150</v>
      </c>
      <c r="H348" s="20">
        <f>Theory!$D$4/(SIN(RADIANS(Theory!$D$6*360*(('LUT Implementation'!$C$3*B348)/1000000000))))</f>
        <v>207.23025773915356</v>
      </c>
      <c r="I348" s="23">
        <f t="shared" si="21"/>
        <v>92.769742260846442</v>
      </c>
      <c r="J348" s="23">
        <f t="shared" si="22"/>
        <v>57.230257739153558</v>
      </c>
    </row>
    <row r="349" spans="2:10">
      <c r="B349">
        <f t="shared" si="23"/>
        <v>46700</v>
      </c>
      <c r="C349" s="19">
        <f t="array" ref="C349">MATCH(MIN(ABS('LUT Implementation'!$F$9:$F$136-B349)),ABS('LUT Implementation'!$F$9:$F$136-B349),0)</f>
        <v>1</v>
      </c>
      <c r="D349">
        <f>INDEX('LUT Implementation'!$F$9:$F$136,C349)-INDEX('LUT Implementation'!$F$9:$F$136,C349+1)</f>
        <v>3125</v>
      </c>
      <c r="E349">
        <f>INDEX('LUT Implementation'!$C$9:$C$136,'Error plots'!C349)</f>
        <v>300</v>
      </c>
      <c r="F349">
        <f>TRUNC('LUT Implementation'!$C$4*(INDEX('LUT Implementation'!$F$9:$F$136,C349)-B349)/D349,0)</f>
        <v>-150</v>
      </c>
      <c r="G349">
        <f t="shared" si="20"/>
        <v>150</v>
      </c>
      <c r="H349" s="20">
        <f>Theory!$D$4/(SIN(RADIANS(Theory!$D$6*360*(('LUT Implementation'!$C$3*B349)/1000000000))))</f>
        <v>207.44571695461596</v>
      </c>
      <c r="I349" s="23">
        <f t="shared" si="21"/>
        <v>92.554283045384039</v>
      </c>
      <c r="J349" s="23">
        <f t="shared" si="22"/>
        <v>57.445716954615961</v>
      </c>
    </row>
    <row r="350" spans="2:10">
      <c r="B350">
        <f t="shared" si="23"/>
        <v>46650</v>
      </c>
      <c r="C350" s="19">
        <f t="array" ref="C350">MATCH(MIN(ABS('LUT Implementation'!$F$9:$F$136-B350)),ABS('LUT Implementation'!$F$9:$F$136-B350),0)</f>
        <v>1</v>
      </c>
      <c r="D350">
        <f>INDEX('LUT Implementation'!$F$9:$F$136,C350)-INDEX('LUT Implementation'!$F$9:$F$136,C350+1)</f>
        <v>3125</v>
      </c>
      <c r="E350">
        <f>INDEX('LUT Implementation'!$C$9:$C$136,'Error plots'!C350)</f>
        <v>300</v>
      </c>
      <c r="F350">
        <f>TRUNC('LUT Implementation'!$C$4*(INDEX('LUT Implementation'!$F$9:$F$136,C350)-B350)/D350,0)</f>
        <v>-149</v>
      </c>
      <c r="G350">
        <f t="shared" si="20"/>
        <v>151</v>
      </c>
      <c r="H350" s="20">
        <f>Theory!$D$4/(SIN(RADIANS(Theory!$D$6*360*(('LUT Implementation'!$C$3*B350)/1000000000))))</f>
        <v>207.66164518297589</v>
      </c>
      <c r="I350" s="23">
        <f t="shared" si="21"/>
        <v>92.338354817024111</v>
      </c>
      <c r="J350" s="23">
        <f t="shared" si="22"/>
        <v>56.661645182975889</v>
      </c>
    </row>
    <row r="351" spans="2:10">
      <c r="B351">
        <f t="shared" si="23"/>
        <v>46600</v>
      </c>
      <c r="C351" s="19">
        <f t="array" ref="C351">MATCH(MIN(ABS('LUT Implementation'!$F$9:$F$136-B351)),ABS('LUT Implementation'!$F$9:$F$136-B351),0)</f>
        <v>1</v>
      </c>
      <c r="D351">
        <f>INDEX('LUT Implementation'!$F$9:$F$136,C351)-INDEX('LUT Implementation'!$F$9:$F$136,C351+1)</f>
        <v>3125</v>
      </c>
      <c r="E351">
        <f>INDEX('LUT Implementation'!$C$9:$C$136,'Error plots'!C351)</f>
        <v>300</v>
      </c>
      <c r="F351">
        <f>TRUNC('LUT Implementation'!$C$4*(INDEX('LUT Implementation'!$F$9:$F$136,C351)-B351)/D351,0)</f>
        <v>-149</v>
      </c>
      <c r="G351">
        <f t="shared" si="20"/>
        <v>151</v>
      </c>
      <c r="H351" s="20">
        <f>Theory!$D$4/(SIN(RADIANS(Theory!$D$6*360*(('LUT Implementation'!$C$3*B351)/1000000000))))</f>
        <v>207.87804393302153</v>
      </c>
      <c r="I351" s="23">
        <f t="shared" si="21"/>
        <v>92.12195606697847</v>
      </c>
      <c r="J351" s="23">
        <f t="shared" si="22"/>
        <v>56.87804393302153</v>
      </c>
    </row>
    <row r="352" spans="2:10">
      <c r="B352">
        <f t="shared" si="23"/>
        <v>46550</v>
      </c>
      <c r="C352" s="19">
        <f t="array" ref="C352">MATCH(MIN(ABS('LUT Implementation'!$F$9:$F$136-B352)),ABS('LUT Implementation'!$F$9:$F$136-B352),0)</f>
        <v>1</v>
      </c>
      <c r="D352">
        <f>INDEX('LUT Implementation'!$F$9:$F$136,C352)-INDEX('LUT Implementation'!$F$9:$F$136,C352+1)</f>
        <v>3125</v>
      </c>
      <c r="E352">
        <f>INDEX('LUT Implementation'!$C$9:$C$136,'Error plots'!C352)</f>
        <v>300</v>
      </c>
      <c r="F352">
        <f>TRUNC('LUT Implementation'!$C$4*(INDEX('LUT Implementation'!$F$9:$F$136,C352)-B352)/D352,0)</f>
        <v>-148</v>
      </c>
      <c r="G352">
        <f t="shared" si="20"/>
        <v>152</v>
      </c>
      <c r="H352" s="20">
        <f>Theory!$D$4/(SIN(RADIANS(Theory!$D$6*360*(('LUT Implementation'!$C$3*B352)/1000000000))))</f>
        <v>208.0949147200246</v>
      </c>
      <c r="I352" s="23">
        <f t="shared" si="21"/>
        <v>91.905085279975395</v>
      </c>
      <c r="J352" s="23">
        <f t="shared" si="22"/>
        <v>56.094914720024605</v>
      </c>
    </row>
    <row r="353" spans="2:10">
      <c r="B353">
        <f t="shared" si="23"/>
        <v>46500</v>
      </c>
      <c r="C353" s="19">
        <f t="array" ref="C353">MATCH(MIN(ABS('LUT Implementation'!$F$9:$F$136-B353)),ABS('LUT Implementation'!$F$9:$F$136-B353),0)</f>
        <v>1</v>
      </c>
      <c r="D353">
        <f>INDEX('LUT Implementation'!$F$9:$F$136,C353)-INDEX('LUT Implementation'!$F$9:$F$136,C353+1)</f>
        <v>3125</v>
      </c>
      <c r="E353">
        <f>INDEX('LUT Implementation'!$C$9:$C$136,'Error plots'!C353)</f>
        <v>300</v>
      </c>
      <c r="F353">
        <f>TRUNC('LUT Implementation'!$C$4*(INDEX('LUT Implementation'!$F$9:$F$136,C353)-B353)/D353,0)</f>
        <v>-147</v>
      </c>
      <c r="G353">
        <f t="shared" si="20"/>
        <v>153</v>
      </c>
      <c r="H353" s="20">
        <f>Theory!$D$4/(SIN(RADIANS(Theory!$D$6*360*(('LUT Implementation'!$C$3*B353)/1000000000))))</f>
        <v>208.31225906577524</v>
      </c>
      <c r="I353" s="23">
        <f t="shared" si="21"/>
        <v>91.687740934224763</v>
      </c>
      <c r="J353" s="23">
        <f t="shared" si="22"/>
        <v>55.312259065775237</v>
      </c>
    </row>
    <row r="354" spans="2:10">
      <c r="B354">
        <f t="shared" si="23"/>
        <v>46450</v>
      </c>
      <c r="C354" s="19">
        <f t="array" ref="C354">MATCH(MIN(ABS('LUT Implementation'!$F$9:$F$136-B354)),ABS('LUT Implementation'!$F$9:$F$136-B354),0)</f>
        <v>1</v>
      </c>
      <c r="D354">
        <f>INDEX('LUT Implementation'!$F$9:$F$136,C354)-INDEX('LUT Implementation'!$F$9:$F$136,C354+1)</f>
        <v>3125</v>
      </c>
      <c r="E354">
        <f>INDEX('LUT Implementation'!$C$9:$C$136,'Error plots'!C354)</f>
        <v>300</v>
      </c>
      <c r="F354">
        <f>TRUNC('LUT Implementation'!$C$4*(INDEX('LUT Implementation'!$F$9:$F$136,C354)-B354)/D354,0)</f>
        <v>-147</v>
      </c>
      <c r="G354">
        <f t="shared" si="20"/>
        <v>153</v>
      </c>
      <c r="H354" s="20">
        <f>Theory!$D$4/(SIN(RADIANS(Theory!$D$6*360*(('LUT Implementation'!$C$3*B354)/1000000000))))</f>
        <v>208.53007849861677</v>
      </c>
      <c r="I354" s="23">
        <f t="shared" si="21"/>
        <v>91.469921501383226</v>
      </c>
      <c r="J354" s="23">
        <f t="shared" si="22"/>
        <v>55.530078498616774</v>
      </c>
    </row>
    <row r="355" spans="2:10">
      <c r="B355">
        <f t="shared" si="23"/>
        <v>46400</v>
      </c>
      <c r="C355" s="19">
        <f t="array" ref="C355">MATCH(MIN(ABS('LUT Implementation'!$F$9:$F$136-B355)),ABS('LUT Implementation'!$F$9:$F$136-B355),0)</f>
        <v>1</v>
      </c>
      <c r="D355">
        <f>INDEX('LUT Implementation'!$F$9:$F$136,C355)-INDEX('LUT Implementation'!$F$9:$F$136,C355+1)</f>
        <v>3125</v>
      </c>
      <c r="E355">
        <f>INDEX('LUT Implementation'!$C$9:$C$136,'Error plots'!C355)</f>
        <v>300</v>
      </c>
      <c r="F355">
        <f>TRUNC('LUT Implementation'!$C$4*(INDEX('LUT Implementation'!$F$9:$F$136,C355)-B355)/D355,0)</f>
        <v>-146</v>
      </c>
      <c r="G355">
        <f t="shared" si="20"/>
        <v>154</v>
      </c>
      <c r="H355" s="20">
        <f>Theory!$D$4/(SIN(RADIANS(Theory!$D$6*360*(('LUT Implementation'!$C$3*B355)/1000000000))))</f>
        <v>208.74837455348145</v>
      </c>
      <c r="I355" s="23">
        <f t="shared" si="21"/>
        <v>91.251625446518545</v>
      </c>
      <c r="J355" s="23">
        <f t="shared" si="22"/>
        <v>54.748374553481455</v>
      </c>
    </row>
    <row r="356" spans="2:10">
      <c r="B356">
        <f t="shared" si="23"/>
        <v>46350</v>
      </c>
      <c r="C356" s="19">
        <f t="array" ref="C356">MATCH(MIN(ABS('LUT Implementation'!$F$9:$F$136-B356)),ABS('LUT Implementation'!$F$9:$F$136-B356),0)</f>
        <v>1</v>
      </c>
      <c r="D356">
        <f>INDEX('LUT Implementation'!$F$9:$F$136,C356)-INDEX('LUT Implementation'!$F$9:$F$136,C356+1)</f>
        <v>3125</v>
      </c>
      <c r="E356">
        <f>INDEX('LUT Implementation'!$C$9:$C$136,'Error plots'!C356)</f>
        <v>300</v>
      </c>
      <c r="F356">
        <f>TRUNC('LUT Implementation'!$C$4*(INDEX('LUT Implementation'!$F$9:$F$136,C356)-B356)/D356,0)</f>
        <v>-146</v>
      </c>
      <c r="G356">
        <f t="shared" si="20"/>
        <v>154</v>
      </c>
      <c r="H356" s="20">
        <f>Theory!$D$4/(SIN(RADIANS(Theory!$D$6*360*(('LUT Implementation'!$C$3*B356)/1000000000))))</f>
        <v>208.96714877192588</v>
      </c>
      <c r="I356" s="23">
        <f t="shared" si="21"/>
        <v>91.032851228074122</v>
      </c>
      <c r="J356" s="23">
        <f t="shared" si="22"/>
        <v>54.967148771925878</v>
      </c>
    </row>
    <row r="357" spans="2:10">
      <c r="B357">
        <f t="shared" si="23"/>
        <v>46300</v>
      </c>
      <c r="C357" s="19">
        <f t="array" ref="C357">MATCH(MIN(ABS('LUT Implementation'!$F$9:$F$136-B357)),ABS('LUT Implementation'!$F$9:$F$136-B357),0)</f>
        <v>1</v>
      </c>
      <c r="D357">
        <f>INDEX('LUT Implementation'!$F$9:$F$136,C357)-INDEX('LUT Implementation'!$F$9:$F$136,C357+1)</f>
        <v>3125</v>
      </c>
      <c r="E357">
        <f>INDEX('LUT Implementation'!$C$9:$C$136,'Error plots'!C357)</f>
        <v>300</v>
      </c>
      <c r="F357">
        <f>TRUNC('LUT Implementation'!$C$4*(INDEX('LUT Implementation'!$F$9:$F$136,C357)-B357)/D357,0)</f>
        <v>-145</v>
      </c>
      <c r="G357">
        <f t="shared" si="20"/>
        <v>155</v>
      </c>
      <c r="H357" s="20">
        <f>Theory!$D$4/(SIN(RADIANS(Theory!$D$6*360*(('LUT Implementation'!$C$3*B357)/1000000000))))</f>
        <v>209.18640270216673</v>
      </c>
      <c r="I357" s="23">
        <f t="shared" si="21"/>
        <v>90.813597297833269</v>
      </c>
      <c r="J357" s="23">
        <f t="shared" si="22"/>
        <v>54.186402702166731</v>
      </c>
    </row>
    <row r="358" spans="2:10">
      <c r="B358">
        <f t="shared" si="23"/>
        <v>46250</v>
      </c>
      <c r="C358" s="19">
        <f t="array" ref="C358">MATCH(MIN(ABS('LUT Implementation'!$F$9:$F$136-B358)),ABS('LUT Implementation'!$F$9:$F$136-B358),0)</f>
        <v>1</v>
      </c>
      <c r="D358">
        <f>INDEX('LUT Implementation'!$F$9:$F$136,C358)-INDEX('LUT Implementation'!$F$9:$F$136,C358+1)</f>
        <v>3125</v>
      </c>
      <c r="E358">
        <f>INDEX('LUT Implementation'!$C$9:$C$136,'Error plots'!C358)</f>
        <v>300</v>
      </c>
      <c r="F358">
        <f>TRUNC('LUT Implementation'!$C$4*(INDEX('LUT Implementation'!$F$9:$F$136,C358)-B358)/D358,0)</f>
        <v>-145</v>
      </c>
      <c r="G358">
        <f t="shared" si="20"/>
        <v>155</v>
      </c>
      <c r="H358" s="20">
        <f>Theory!$D$4/(SIN(RADIANS(Theory!$D$6*360*(('LUT Implementation'!$C$3*B358)/1000000000))))</f>
        <v>209.40613789911652</v>
      </c>
      <c r="I358" s="23">
        <f t="shared" si="21"/>
        <v>90.593862100883484</v>
      </c>
      <c r="J358" s="23">
        <f t="shared" si="22"/>
        <v>54.406137899116516</v>
      </c>
    </row>
    <row r="359" spans="2:10">
      <c r="B359">
        <f t="shared" si="23"/>
        <v>46200</v>
      </c>
      <c r="C359" s="19">
        <f t="array" ref="C359">MATCH(MIN(ABS('LUT Implementation'!$F$9:$F$136-B359)),ABS('LUT Implementation'!$F$9:$F$136-B359),0)</f>
        <v>1</v>
      </c>
      <c r="D359">
        <f>INDEX('LUT Implementation'!$F$9:$F$136,C359)-INDEX('LUT Implementation'!$F$9:$F$136,C359+1)</f>
        <v>3125</v>
      </c>
      <c r="E359">
        <f>INDEX('LUT Implementation'!$C$9:$C$136,'Error plots'!C359)</f>
        <v>300</v>
      </c>
      <c r="F359">
        <f>TRUNC('LUT Implementation'!$C$4*(INDEX('LUT Implementation'!$F$9:$F$136,C359)-B359)/D359,0)</f>
        <v>-144</v>
      </c>
      <c r="G359">
        <f t="shared" si="20"/>
        <v>156</v>
      </c>
      <c r="H359" s="20">
        <f>Theory!$D$4/(SIN(RADIANS(Theory!$D$6*360*(('LUT Implementation'!$C$3*B359)/1000000000))))</f>
        <v>209.62635592442021</v>
      </c>
      <c r="I359" s="23">
        <f t="shared" si="21"/>
        <v>90.37364407557979</v>
      </c>
      <c r="J359" s="23">
        <f t="shared" si="22"/>
        <v>53.62635592442021</v>
      </c>
    </row>
    <row r="360" spans="2:10">
      <c r="B360">
        <f t="shared" si="23"/>
        <v>46150</v>
      </c>
      <c r="C360" s="19">
        <f t="array" ref="C360">MATCH(MIN(ABS('LUT Implementation'!$F$9:$F$136-B360)),ABS('LUT Implementation'!$F$9:$F$136-B360),0)</f>
        <v>1</v>
      </c>
      <c r="D360">
        <f>INDEX('LUT Implementation'!$F$9:$F$136,C360)-INDEX('LUT Implementation'!$F$9:$F$136,C360+1)</f>
        <v>3125</v>
      </c>
      <c r="E360">
        <f>INDEX('LUT Implementation'!$C$9:$C$136,'Error plots'!C360)</f>
        <v>300</v>
      </c>
      <c r="F360">
        <f>TRUNC('LUT Implementation'!$C$4*(INDEX('LUT Implementation'!$F$9:$F$136,C360)-B360)/D360,0)</f>
        <v>-144</v>
      </c>
      <c r="G360">
        <f t="shared" si="20"/>
        <v>156</v>
      </c>
      <c r="H360" s="20">
        <f>Theory!$D$4/(SIN(RADIANS(Theory!$D$6*360*(('LUT Implementation'!$C$3*B360)/1000000000))))</f>
        <v>209.84705834649156</v>
      </c>
      <c r="I360" s="23">
        <f t="shared" si="21"/>
        <v>90.152941653508435</v>
      </c>
      <c r="J360" s="23">
        <f t="shared" si="22"/>
        <v>53.847058346491565</v>
      </c>
    </row>
    <row r="361" spans="2:10">
      <c r="B361">
        <f t="shared" si="23"/>
        <v>46100</v>
      </c>
      <c r="C361" s="19">
        <f t="array" ref="C361">MATCH(MIN(ABS('LUT Implementation'!$F$9:$F$136-B361)),ABS('LUT Implementation'!$F$9:$F$136-B361),0)</f>
        <v>1</v>
      </c>
      <c r="D361">
        <f>INDEX('LUT Implementation'!$F$9:$F$136,C361)-INDEX('LUT Implementation'!$F$9:$F$136,C361+1)</f>
        <v>3125</v>
      </c>
      <c r="E361">
        <f>INDEX('LUT Implementation'!$C$9:$C$136,'Error plots'!C361)</f>
        <v>300</v>
      </c>
      <c r="F361">
        <f>TRUNC('LUT Implementation'!$C$4*(INDEX('LUT Implementation'!$F$9:$F$136,C361)-B361)/D361,0)</f>
        <v>-143</v>
      </c>
      <c r="G361">
        <f t="shared" si="20"/>
        <v>157</v>
      </c>
      <c r="H361" s="20">
        <f>Theory!$D$4/(SIN(RADIANS(Theory!$D$6*360*(('LUT Implementation'!$C$3*B361)/1000000000))))</f>
        <v>210.0682467405498</v>
      </c>
      <c r="I361" s="23">
        <f t="shared" si="21"/>
        <v>89.931753259450204</v>
      </c>
      <c r="J361" s="23">
        <f t="shared" si="22"/>
        <v>53.068246740549796</v>
      </c>
    </row>
    <row r="362" spans="2:10">
      <c r="B362">
        <f t="shared" si="23"/>
        <v>46050</v>
      </c>
      <c r="C362" s="19">
        <f t="array" ref="C362">MATCH(MIN(ABS('LUT Implementation'!$F$9:$F$136-B362)),ABS('LUT Implementation'!$F$9:$F$136-B362),0)</f>
        <v>1</v>
      </c>
      <c r="D362">
        <f>INDEX('LUT Implementation'!$F$9:$F$136,C362)-INDEX('LUT Implementation'!$F$9:$F$136,C362+1)</f>
        <v>3125</v>
      </c>
      <c r="E362">
        <f>INDEX('LUT Implementation'!$C$9:$C$136,'Error plots'!C362)</f>
        <v>300</v>
      </c>
      <c r="F362">
        <f>TRUNC('LUT Implementation'!$C$4*(INDEX('LUT Implementation'!$F$9:$F$136,C362)-B362)/D362,0)</f>
        <v>-143</v>
      </c>
      <c r="G362">
        <f t="shared" si="20"/>
        <v>157</v>
      </c>
      <c r="H362" s="20">
        <f>Theory!$D$4/(SIN(RADIANS(Theory!$D$6*360*(('LUT Implementation'!$C$3*B362)/1000000000))))</f>
        <v>210.28992268865642</v>
      </c>
      <c r="I362" s="23">
        <f t="shared" si="21"/>
        <v>89.710077311343582</v>
      </c>
      <c r="J362" s="23">
        <f t="shared" si="22"/>
        <v>53.289922688656418</v>
      </c>
    </row>
    <row r="363" spans="2:10">
      <c r="B363">
        <f t="shared" si="23"/>
        <v>46000</v>
      </c>
      <c r="C363" s="19">
        <f t="array" ref="C363">MATCH(MIN(ABS('LUT Implementation'!$F$9:$F$136-B363)),ABS('LUT Implementation'!$F$9:$F$136-B363),0)</f>
        <v>1</v>
      </c>
      <c r="D363">
        <f>INDEX('LUT Implementation'!$F$9:$F$136,C363)-INDEX('LUT Implementation'!$F$9:$F$136,C363+1)</f>
        <v>3125</v>
      </c>
      <c r="E363">
        <f>INDEX('LUT Implementation'!$C$9:$C$136,'Error plots'!C363)</f>
        <v>300</v>
      </c>
      <c r="F363">
        <f>TRUNC('LUT Implementation'!$C$4*(INDEX('LUT Implementation'!$F$9:$F$136,C363)-B363)/D363,0)</f>
        <v>-142</v>
      </c>
      <c r="G363">
        <f t="shared" si="20"/>
        <v>158</v>
      </c>
      <c r="H363" s="20">
        <f>Theory!$D$4/(SIN(RADIANS(Theory!$D$6*360*(('LUT Implementation'!$C$3*B363)/1000000000))))</f>
        <v>210.51208777975276</v>
      </c>
      <c r="I363" s="23">
        <f t="shared" si="21"/>
        <v>89.487912220247239</v>
      </c>
      <c r="J363" s="23">
        <f t="shared" si="22"/>
        <v>52.512087779752761</v>
      </c>
    </row>
    <row r="364" spans="2:10">
      <c r="B364">
        <f t="shared" si="23"/>
        <v>45950</v>
      </c>
      <c r="C364" s="19">
        <f t="array" ref="C364">MATCH(MIN(ABS('LUT Implementation'!$F$9:$F$136-B364)),ABS('LUT Implementation'!$F$9:$F$136-B364),0)</f>
        <v>1</v>
      </c>
      <c r="D364">
        <f>INDEX('LUT Implementation'!$F$9:$F$136,C364)-INDEX('LUT Implementation'!$F$9:$F$136,C364+1)</f>
        <v>3125</v>
      </c>
      <c r="E364">
        <f>INDEX('LUT Implementation'!$C$9:$C$136,'Error plots'!C364)</f>
        <v>300</v>
      </c>
      <c r="F364">
        <f>TRUNC('LUT Implementation'!$C$4*(INDEX('LUT Implementation'!$F$9:$F$136,C364)-B364)/D364,0)</f>
        <v>-142</v>
      </c>
      <c r="G364">
        <f t="shared" si="20"/>
        <v>158</v>
      </c>
      <c r="H364" s="20">
        <f>Theory!$D$4/(SIN(RADIANS(Theory!$D$6*360*(('LUT Implementation'!$C$3*B364)/1000000000))))</f>
        <v>210.73474360969689</v>
      </c>
      <c r="I364" s="23">
        <f t="shared" si="21"/>
        <v>89.265256390303108</v>
      </c>
      <c r="J364" s="23">
        <f t="shared" si="22"/>
        <v>52.734743609696892</v>
      </c>
    </row>
    <row r="365" spans="2:10">
      <c r="B365">
        <f t="shared" si="23"/>
        <v>45900</v>
      </c>
      <c r="C365" s="19">
        <f t="array" ref="C365">MATCH(MIN(ABS('LUT Implementation'!$F$9:$F$136-B365)),ABS('LUT Implementation'!$F$9:$F$136-B365),0)</f>
        <v>1</v>
      </c>
      <c r="D365">
        <f>INDEX('LUT Implementation'!$F$9:$F$136,C365)-INDEX('LUT Implementation'!$F$9:$F$136,C365+1)</f>
        <v>3125</v>
      </c>
      <c r="E365">
        <f>INDEX('LUT Implementation'!$C$9:$C$136,'Error plots'!C365)</f>
        <v>300</v>
      </c>
      <c r="F365">
        <f>TRUNC('LUT Implementation'!$C$4*(INDEX('LUT Implementation'!$F$9:$F$136,C365)-B365)/D365,0)</f>
        <v>-141</v>
      </c>
      <c r="G365">
        <f t="shared" si="20"/>
        <v>159</v>
      </c>
      <c r="H365" s="20">
        <f>Theory!$D$4/(SIN(RADIANS(Theory!$D$6*360*(('LUT Implementation'!$C$3*B365)/1000000000))))</f>
        <v>210.9578917813019</v>
      </c>
      <c r="I365" s="23">
        <f t="shared" si="21"/>
        <v>89.042108218698104</v>
      </c>
      <c r="J365" s="23">
        <f t="shared" si="22"/>
        <v>51.957891781301896</v>
      </c>
    </row>
    <row r="366" spans="2:10">
      <c r="B366">
        <f t="shared" si="23"/>
        <v>45850</v>
      </c>
      <c r="C366" s="19">
        <f t="array" ref="C366">MATCH(MIN(ABS('LUT Implementation'!$F$9:$F$136-B366)),ABS('LUT Implementation'!$F$9:$F$136-B366),0)</f>
        <v>1</v>
      </c>
      <c r="D366">
        <f>INDEX('LUT Implementation'!$F$9:$F$136,C366)-INDEX('LUT Implementation'!$F$9:$F$136,C366+1)</f>
        <v>3125</v>
      </c>
      <c r="E366">
        <f>INDEX('LUT Implementation'!$C$9:$C$136,'Error plots'!C366)</f>
        <v>300</v>
      </c>
      <c r="F366">
        <f>TRUNC('LUT Implementation'!$C$4*(INDEX('LUT Implementation'!$F$9:$F$136,C366)-B366)/D366,0)</f>
        <v>-141</v>
      </c>
      <c r="G366">
        <f t="shared" si="20"/>
        <v>159</v>
      </c>
      <c r="H366" s="20">
        <f>Theory!$D$4/(SIN(RADIANS(Theory!$D$6*360*(('LUT Implementation'!$C$3*B366)/1000000000))))</f>
        <v>211.18153390437331</v>
      </c>
      <c r="I366" s="23">
        <f t="shared" si="21"/>
        <v>88.81846609562669</v>
      </c>
      <c r="J366" s="23">
        <f t="shared" si="22"/>
        <v>52.18153390437331</v>
      </c>
    </row>
    <row r="367" spans="2:10">
      <c r="B367">
        <f t="shared" si="23"/>
        <v>45800</v>
      </c>
      <c r="C367" s="19">
        <f t="array" ref="C367">MATCH(MIN(ABS('LUT Implementation'!$F$9:$F$136-B367)),ABS('LUT Implementation'!$F$9:$F$136-B367),0)</f>
        <v>1</v>
      </c>
      <c r="D367">
        <f>INDEX('LUT Implementation'!$F$9:$F$136,C367)-INDEX('LUT Implementation'!$F$9:$F$136,C367+1)</f>
        <v>3125</v>
      </c>
      <c r="E367">
        <f>INDEX('LUT Implementation'!$C$9:$C$136,'Error plots'!C367)</f>
        <v>300</v>
      </c>
      <c r="F367">
        <f>TRUNC('LUT Implementation'!$C$4*(INDEX('LUT Implementation'!$F$9:$F$136,C367)-B367)/D367,0)</f>
        <v>-140</v>
      </c>
      <c r="G367">
        <f t="shared" si="20"/>
        <v>160</v>
      </c>
      <c r="H367" s="20">
        <f>Theory!$D$4/(SIN(RADIANS(Theory!$D$6*360*(('LUT Implementation'!$C$3*B367)/1000000000))))</f>
        <v>211.40567159574746</v>
      </c>
      <c r="I367" s="23">
        <f t="shared" si="21"/>
        <v>88.594328404252536</v>
      </c>
      <c r="J367" s="23">
        <f t="shared" si="22"/>
        <v>51.405671595747464</v>
      </c>
    </row>
    <row r="368" spans="2:10">
      <c r="B368">
        <f t="shared" si="23"/>
        <v>45750</v>
      </c>
      <c r="C368" s="19">
        <f t="array" ref="C368">MATCH(MIN(ABS('LUT Implementation'!$F$9:$F$136-B368)),ABS('LUT Implementation'!$F$9:$F$136-B368),0)</f>
        <v>1</v>
      </c>
      <c r="D368">
        <f>INDEX('LUT Implementation'!$F$9:$F$136,C368)-INDEX('LUT Implementation'!$F$9:$F$136,C368+1)</f>
        <v>3125</v>
      </c>
      <c r="E368">
        <f>INDEX('LUT Implementation'!$C$9:$C$136,'Error plots'!C368)</f>
        <v>300</v>
      </c>
      <c r="F368">
        <f>TRUNC('LUT Implementation'!$C$4*(INDEX('LUT Implementation'!$F$9:$F$136,C368)-B368)/D368,0)</f>
        <v>-140</v>
      </c>
      <c r="G368">
        <f t="shared" si="20"/>
        <v>160</v>
      </c>
      <c r="H368" s="20">
        <f>Theory!$D$4/(SIN(RADIANS(Theory!$D$6*360*(('LUT Implementation'!$C$3*B368)/1000000000))))</f>
        <v>211.6303064793299</v>
      </c>
      <c r="I368" s="23">
        <f t="shared" si="21"/>
        <v>88.369693520670097</v>
      </c>
      <c r="J368" s="23">
        <f t="shared" si="22"/>
        <v>51.630306479329903</v>
      </c>
    </row>
    <row r="369" spans="2:10">
      <c r="B369">
        <f t="shared" si="23"/>
        <v>45700</v>
      </c>
      <c r="C369" s="19">
        <f t="array" ref="C369">MATCH(MIN(ABS('LUT Implementation'!$F$9:$F$136-B369)),ABS('LUT Implementation'!$F$9:$F$136-B369),0)</f>
        <v>1</v>
      </c>
      <c r="D369">
        <f>INDEX('LUT Implementation'!$F$9:$F$136,C369)-INDEX('LUT Implementation'!$F$9:$F$136,C369+1)</f>
        <v>3125</v>
      </c>
      <c r="E369">
        <f>INDEX('LUT Implementation'!$C$9:$C$136,'Error plots'!C369)</f>
        <v>300</v>
      </c>
      <c r="F369">
        <f>TRUNC('LUT Implementation'!$C$4*(INDEX('LUT Implementation'!$F$9:$F$136,C369)-B369)/D369,0)</f>
        <v>-139</v>
      </c>
      <c r="G369">
        <f t="shared" si="20"/>
        <v>161</v>
      </c>
      <c r="H369" s="20">
        <f>Theory!$D$4/(SIN(RADIANS(Theory!$D$6*360*(('LUT Implementation'!$C$3*B369)/1000000000))))</f>
        <v>211.85544018613416</v>
      </c>
      <c r="I369" s="23">
        <f t="shared" si="21"/>
        <v>88.14455981386584</v>
      </c>
      <c r="J369" s="23">
        <f t="shared" si="22"/>
        <v>50.85544018613416</v>
      </c>
    </row>
    <row r="370" spans="2:10">
      <c r="B370">
        <f t="shared" si="23"/>
        <v>45650</v>
      </c>
      <c r="C370" s="19">
        <f t="array" ref="C370">MATCH(MIN(ABS('LUT Implementation'!$F$9:$F$136-B370)),ABS('LUT Implementation'!$F$9:$F$136-B370),0)</f>
        <v>1</v>
      </c>
      <c r="D370">
        <f>INDEX('LUT Implementation'!$F$9:$F$136,C370)-INDEX('LUT Implementation'!$F$9:$F$136,C370+1)</f>
        <v>3125</v>
      </c>
      <c r="E370">
        <f>INDEX('LUT Implementation'!$C$9:$C$136,'Error plots'!C370)</f>
        <v>300</v>
      </c>
      <c r="F370">
        <f>TRUNC('LUT Implementation'!$C$4*(INDEX('LUT Implementation'!$F$9:$F$136,C370)-B370)/D370,0)</f>
        <v>-139</v>
      </c>
      <c r="G370">
        <f t="shared" si="20"/>
        <v>161</v>
      </c>
      <c r="H370" s="20">
        <f>Theory!$D$4/(SIN(RADIANS(Theory!$D$6*360*(('LUT Implementation'!$C$3*B370)/1000000000))))</f>
        <v>212.08107435432061</v>
      </c>
      <c r="I370" s="23">
        <f t="shared" si="21"/>
        <v>87.918925645679394</v>
      </c>
      <c r="J370" s="23">
        <f t="shared" si="22"/>
        <v>51.081074354320606</v>
      </c>
    </row>
    <row r="371" spans="2:10">
      <c r="B371">
        <f t="shared" si="23"/>
        <v>45600</v>
      </c>
      <c r="C371" s="19">
        <f t="array" ref="C371">MATCH(MIN(ABS('LUT Implementation'!$F$9:$F$136-B371)),ABS('LUT Implementation'!$F$9:$F$136-B371),0)</f>
        <v>1</v>
      </c>
      <c r="D371">
        <f>INDEX('LUT Implementation'!$F$9:$F$136,C371)-INDEX('LUT Implementation'!$F$9:$F$136,C371+1)</f>
        <v>3125</v>
      </c>
      <c r="E371">
        <f>INDEX('LUT Implementation'!$C$9:$C$136,'Error plots'!C371)</f>
        <v>300</v>
      </c>
      <c r="F371">
        <f>TRUNC('LUT Implementation'!$C$4*(INDEX('LUT Implementation'!$F$9:$F$136,C371)-B371)/D371,0)</f>
        <v>-138</v>
      </c>
      <c r="G371">
        <f t="shared" si="20"/>
        <v>162</v>
      </c>
      <c r="H371" s="20">
        <f>Theory!$D$4/(SIN(RADIANS(Theory!$D$6*360*(('LUT Implementation'!$C$3*B371)/1000000000))))</f>
        <v>212.30721062923527</v>
      </c>
      <c r="I371" s="23">
        <f t="shared" si="21"/>
        <v>87.692789370764729</v>
      </c>
      <c r="J371" s="23">
        <f t="shared" si="22"/>
        <v>50.307210629235271</v>
      </c>
    </row>
    <row r="372" spans="2:10">
      <c r="B372">
        <f t="shared" si="23"/>
        <v>45550</v>
      </c>
      <c r="C372" s="19">
        <f t="array" ref="C372">MATCH(MIN(ABS('LUT Implementation'!$F$9:$F$136-B372)),ABS('LUT Implementation'!$F$9:$F$136-B372),0)</f>
        <v>1</v>
      </c>
      <c r="D372">
        <f>INDEX('LUT Implementation'!$F$9:$F$136,C372)-INDEX('LUT Implementation'!$F$9:$F$136,C372+1)</f>
        <v>3125</v>
      </c>
      <c r="E372">
        <f>INDEX('LUT Implementation'!$C$9:$C$136,'Error plots'!C372)</f>
        <v>300</v>
      </c>
      <c r="F372">
        <f>TRUNC('LUT Implementation'!$C$4*(INDEX('LUT Implementation'!$F$9:$F$136,C372)-B372)/D372,0)</f>
        <v>-138</v>
      </c>
      <c r="G372">
        <f t="shared" si="20"/>
        <v>162</v>
      </c>
      <c r="H372" s="20">
        <f>Theory!$D$4/(SIN(RADIANS(Theory!$D$6*360*(('LUT Implementation'!$C$3*B372)/1000000000))))</f>
        <v>212.53385066345007</v>
      </c>
      <c r="I372" s="23">
        <f t="shared" si="21"/>
        <v>87.466149336549933</v>
      </c>
      <c r="J372" s="23">
        <f t="shared" si="22"/>
        <v>50.533850663450067</v>
      </c>
    </row>
    <row r="373" spans="2:10">
      <c r="B373">
        <f t="shared" si="23"/>
        <v>45500</v>
      </c>
      <c r="C373" s="19">
        <f t="array" ref="C373">MATCH(MIN(ABS('LUT Implementation'!$F$9:$F$136-B373)),ABS('LUT Implementation'!$F$9:$F$136-B373),0)</f>
        <v>1</v>
      </c>
      <c r="D373">
        <f>INDEX('LUT Implementation'!$F$9:$F$136,C373)-INDEX('LUT Implementation'!$F$9:$F$136,C373+1)</f>
        <v>3125</v>
      </c>
      <c r="E373">
        <f>INDEX('LUT Implementation'!$C$9:$C$136,'Error plots'!C373)</f>
        <v>300</v>
      </c>
      <c r="F373">
        <f>TRUNC('LUT Implementation'!$C$4*(INDEX('LUT Implementation'!$F$9:$F$136,C373)-B373)/D373,0)</f>
        <v>-137</v>
      </c>
      <c r="G373">
        <f t="shared" si="20"/>
        <v>163</v>
      </c>
      <c r="H373" s="20">
        <f>Theory!$D$4/(SIN(RADIANS(Theory!$D$6*360*(('LUT Implementation'!$C$3*B373)/1000000000))))</f>
        <v>212.76099611680175</v>
      </c>
      <c r="I373" s="23">
        <f t="shared" si="21"/>
        <v>87.239003883198251</v>
      </c>
      <c r="J373" s="23">
        <f t="shared" si="22"/>
        <v>49.760996116801749</v>
      </c>
    </row>
    <row r="374" spans="2:10">
      <c r="B374">
        <f t="shared" si="23"/>
        <v>45450</v>
      </c>
      <c r="C374" s="19">
        <f t="array" ref="C374">MATCH(MIN(ABS('LUT Implementation'!$F$9:$F$136-B374)),ABS('LUT Implementation'!$F$9:$F$136-B374),0)</f>
        <v>1</v>
      </c>
      <c r="D374">
        <f>INDEX('LUT Implementation'!$F$9:$F$136,C374)-INDEX('LUT Implementation'!$F$9:$F$136,C374+1)</f>
        <v>3125</v>
      </c>
      <c r="E374">
        <f>INDEX('LUT Implementation'!$C$9:$C$136,'Error plots'!C374)</f>
        <v>300</v>
      </c>
      <c r="F374">
        <f>TRUNC('LUT Implementation'!$C$4*(INDEX('LUT Implementation'!$F$9:$F$136,C374)-B374)/D374,0)</f>
        <v>-137</v>
      </c>
      <c r="G374">
        <f t="shared" si="20"/>
        <v>163</v>
      </c>
      <c r="H374" s="20">
        <f>Theory!$D$4/(SIN(RADIANS(Theory!$D$6*360*(('LUT Implementation'!$C$3*B374)/1000000000))))</f>
        <v>212.9886486564323</v>
      </c>
      <c r="I374" s="23">
        <f t="shared" si="21"/>
        <v>87.011351343567696</v>
      </c>
      <c r="J374" s="23">
        <f t="shared" si="22"/>
        <v>49.988648656432304</v>
      </c>
    </row>
    <row r="375" spans="2:10">
      <c r="B375">
        <f t="shared" si="23"/>
        <v>45400</v>
      </c>
      <c r="C375" s="19">
        <f t="array" ref="C375">MATCH(MIN(ABS('LUT Implementation'!$F$9:$F$136-B375)),ABS('LUT Implementation'!$F$9:$F$136-B375),0)</f>
        <v>1</v>
      </c>
      <c r="D375">
        <f>INDEX('LUT Implementation'!$F$9:$F$136,C375)-INDEX('LUT Implementation'!$F$9:$F$136,C375+1)</f>
        <v>3125</v>
      </c>
      <c r="E375">
        <f>INDEX('LUT Implementation'!$C$9:$C$136,'Error plots'!C375)</f>
        <v>300</v>
      </c>
      <c r="F375">
        <f>TRUNC('LUT Implementation'!$C$4*(INDEX('LUT Implementation'!$F$9:$F$136,C375)-B375)/D375,0)</f>
        <v>-136</v>
      </c>
      <c r="G375">
        <f t="shared" si="20"/>
        <v>164</v>
      </c>
      <c r="H375" s="20">
        <f>Theory!$D$4/(SIN(RADIANS(Theory!$D$6*360*(('LUT Implementation'!$C$3*B375)/1000000000))))</f>
        <v>213.21680995682905</v>
      </c>
      <c r="I375" s="23">
        <f t="shared" si="21"/>
        <v>86.783190043170947</v>
      </c>
      <c r="J375" s="23">
        <f t="shared" si="22"/>
        <v>49.216809956829053</v>
      </c>
    </row>
    <row r="376" spans="2:10">
      <c r="B376">
        <f t="shared" si="23"/>
        <v>45350</v>
      </c>
      <c r="C376" s="19">
        <f t="array" ref="C376">MATCH(MIN(ABS('LUT Implementation'!$F$9:$F$136-B376)),ABS('LUT Implementation'!$F$9:$F$136-B376),0)</f>
        <v>1</v>
      </c>
      <c r="D376">
        <f>INDEX('LUT Implementation'!$F$9:$F$136,C376)-INDEX('LUT Implementation'!$F$9:$F$136,C376+1)</f>
        <v>3125</v>
      </c>
      <c r="E376">
        <f>INDEX('LUT Implementation'!$C$9:$C$136,'Error plots'!C376)</f>
        <v>300</v>
      </c>
      <c r="F376">
        <f>TRUNC('LUT Implementation'!$C$4*(INDEX('LUT Implementation'!$F$9:$F$136,C376)-B376)/D376,0)</f>
        <v>-136</v>
      </c>
      <c r="G376">
        <f t="shared" si="20"/>
        <v>164</v>
      </c>
      <c r="H376" s="20">
        <f>Theory!$D$4/(SIN(RADIANS(Theory!$D$6*360*(('LUT Implementation'!$C$3*B376)/1000000000))))</f>
        <v>213.44548169986487</v>
      </c>
      <c r="I376" s="23">
        <f t="shared" si="21"/>
        <v>86.554518300135129</v>
      </c>
      <c r="J376" s="23">
        <f t="shared" si="22"/>
        <v>49.445481699864871</v>
      </c>
    </row>
    <row r="377" spans="2:10">
      <c r="B377">
        <f t="shared" si="23"/>
        <v>45300</v>
      </c>
      <c r="C377" s="19">
        <f t="array" ref="C377">MATCH(MIN(ABS('LUT Implementation'!$F$9:$F$136-B377)),ABS('LUT Implementation'!$F$9:$F$136-B377),0)</f>
        <v>1</v>
      </c>
      <c r="D377">
        <f>INDEX('LUT Implementation'!$F$9:$F$136,C377)-INDEX('LUT Implementation'!$F$9:$F$136,C377+1)</f>
        <v>3125</v>
      </c>
      <c r="E377">
        <f>INDEX('LUT Implementation'!$C$9:$C$136,'Error plots'!C377)</f>
        <v>300</v>
      </c>
      <c r="F377">
        <f>TRUNC('LUT Implementation'!$C$4*(INDEX('LUT Implementation'!$F$9:$F$136,C377)-B377)/D377,0)</f>
        <v>-135</v>
      </c>
      <c r="G377">
        <f t="shared" si="20"/>
        <v>165</v>
      </c>
      <c r="H377" s="20">
        <f>Theory!$D$4/(SIN(RADIANS(Theory!$D$6*360*(('LUT Implementation'!$C$3*B377)/1000000000))))</f>
        <v>213.67466557483962</v>
      </c>
      <c r="I377" s="23">
        <f t="shared" si="21"/>
        <v>86.325334425160378</v>
      </c>
      <c r="J377" s="23">
        <f t="shared" si="22"/>
        <v>48.674665574839622</v>
      </c>
    </row>
    <row r="378" spans="2:10">
      <c r="B378">
        <f t="shared" si="23"/>
        <v>45250</v>
      </c>
      <c r="C378" s="19">
        <f t="array" ref="C378">MATCH(MIN(ABS('LUT Implementation'!$F$9:$F$136-B378)),ABS('LUT Implementation'!$F$9:$F$136-B378),0)</f>
        <v>1</v>
      </c>
      <c r="D378">
        <f>INDEX('LUT Implementation'!$F$9:$F$136,C378)-INDEX('LUT Implementation'!$F$9:$F$136,C378+1)</f>
        <v>3125</v>
      </c>
      <c r="E378">
        <f>INDEX('LUT Implementation'!$C$9:$C$136,'Error plots'!C378)</f>
        <v>300</v>
      </c>
      <c r="F378">
        <f>TRUNC('LUT Implementation'!$C$4*(INDEX('LUT Implementation'!$F$9:$F$136,C378)-B378)/D378,0)</f>
        <v>-135</v>
      </c>
      <c r="G378">
        <f t="shared" si="20"/>
        <v>165</v>
      </c>
      <c r="H378" s="20">
        <f>Theory!$D$4/(SIN(RADIANS(Theory!$D$6*360*(('LUT Implementation'!$C$3*B378)/1000000000))))</f>
        <v>213.90436327852035</v>
      </c>
      <c r="I378" s="23">
        <f t="shared" si="21"/>
        <v>86.09563672147965</v>
      </c>
      <c r="J378" s="23">
        <f t="shared" si="22"/>
        <v>48.90436327852035</v>
      </c>
    </row>
    <row r="379" spans="2:10">
      <c r="B379">
        <f t="shared" si="23"/>
        <v>45200</v>
      </c>
      <c r="C379" s="19">
        <f t="array" ref="C379">MATCH(MIN(ABS('LUT Implementation'!$F$9:$F$136-B379)),ABS('LUT Implementation'!$F$9:$F$136-B379),0)</f>
        <v>1</v>
      </c>
      <c r="D379">
        <f>INDEX('LUT Implementation'!$F$9:$F$136,C379)-INDEX('LUT Implementation'!$F$9:$F$136,C379+1)</f>
        <v>3125</v>
      </c>
      <c r="E379">
        <f>INDEX('LUT Implementation'!$C$9:$C$136,'Error plots'!C379)</f>
        <v>300</v>
      </c>
      <c r="F379">
        <f>TRUNC('LUT Implementation'!$C$4*(INDEX('LUT Implementation'!$F$9:$F$136,C379)-B379)/D379,0)</f>
        <v>-134</v>
      </c>
      <c r="G379">
        <f t="shared" si="20"/>
        <v>166</v>
      </c>
      <c r="H379" s="20">
        <f>Theory!$D$4/(SIN(RADIANS(Theory!$D$6*360*(('LUT Implementation'!$C$3*B379)/1000000000))))</f>
        <v>214.13457651518351</v>
      </c>
      <c r="I379" s="23">
        <f t="shared" si="21"/>
        <v>85.865423484816489</v>
      </c>
      <c r="J379" s="23">
        <f t="shared" si="22"/>
        <v>48.134576515183511</v>
      </c>
    </row>
    <row r="380" spans="2:10">
      <c r="B380">
        <f t="shared" si="23"/>
        <v>45150</v>
      </c>
      <c r="C380" s="19">
        <f t="array" ref="C380">MATCH(MIN(ABS('LUT Implementation'!$F$9:$F$136-B380)),ABS('LUT Implementation'!$F$9:$F$136-B380),0)</f>
        <v>1</v>
      </c>
      <c r="D380">
        <f>INDEX('LUT Implementation'!$F$9:$F$136,C380)-INDEX('LUT Implementation'!$F$9:$F$136,C380+1)</f>
        <v>3125</v>
      </c>
      <c r="E380">
        <f>INDEX('LUT Implementation'!$C$9:$C$136,'Error plots'!C380)</f>
        <v>300</v>
      </c>
      <c r="F380">
        <f>TRUNC('LUT Implementation'!$C$4*(INDEX('LUT Implementation'!$F$9:$F$136,C380)-B380)/D380,0)</f>
        <v>-134</v>
      </c>
      <c r="G380">
        <f t="shared" si="20"/>
        <v>166</v>
      </c>
      <c r="H380" s="20">
        <f>Theory!$D$4/(SIN(RADIANS(Theory!$D$6*360*(('LUT Implementation'!$C$3*B380)/1000000000))))</f>
        <v>214.36530699665545</v>
      </c>
      <c r="I380" s="23">
        <f t="shared" si="21"/>
        <v>85.634693003344552</v>
      </c>
      <c r="J380" s="23">
        <f t="shared" si="22"/>
        <v>48.365306996655448</v>
      </c>
    </row>
    <row r="381" spans="2:10">
      <c r="B381">
        <f t="shared" si="23"/>
        <v>45100</v>
      </c>
      <c r="C381" s="19">
        <f t="array" ref="C381">MATCH(MIN(ABS('LUT Implementation'!$F$9:$F$136-B381)),ABS('LUT Implementation'!$F$9:$F$136-B381),0)</f>
        <v>1</v>
      </c>
      <c r="D381">
        <f>INDEX('LUT Implementation'!$F$9:$F$136,C381)-INDEX('LUT Implementation'!$F$9:$F$136,C381+1)</f>
        <v>3125</v>
      </c>
      <c r="E381">
        <f>INDEX('LUT Implementation'!$C$9:$C$136,'Error plots'!C381)</f>
        <v>300</v>
      </c>
      <c r="F381">
        <f>TRUNC('LUT Implementation'!$C$4*(INDEX('LUT Implementation'!$F$9:$F$136,C381)-B381)/D381,0)</f>
        <v>-133</v>
      </c>
      <c r="G381">
        <f t="shared" si="20"/>
        <v>167</v>
      </c>
      <c r="H381" s="20">
        <f>Theory!$D$4/(SIN(RADIANS(Theory!$D$6*360*(('LUT Implementation'!$C$3*B381)/1000000000))))</f>
        <v>214.59655644235539</v>
      </c>
      <c r="I381" s="23">
        <f t="shared" si="21"/>
        <v>85.403443557644607</v>
      </c>
      <c r="J381" s="23">
        <f t="shared" si="22"/>
        <v>47.596556442355393</v>
      </c>
    </row>
    <row r="382" spans="2:10">
      <c r="B382">
        <f t="shared" si="23"/>
        <v>45050</v>
      </c>
      <c r="C382" s="19">
        <f t="array" ref="C382">MATCH(MIN(ABS('LUT Implementation'!$F$9:$F$136-B382)),ABS('LUT Implementation'!$F$9:$F$136-B382),0)</f>
        <v>1</v>
      </c>
      <c r="D382">
        <f>INDEX('LUT Implementation'!$F$9:$F$136,C382)-INDEX('LUT Implementation'!$F$9:$F$136,C382+1)</f>
        <v>3125</v>
      </c>
      <c r="E382">
        <f>INDEX('LUT Implementation'!$C$9:$C$136,'Error plots'!C382)</f>
        <v>300</v>
      </c>
      <c r="F382">
        <f>TRUNC('LUT Implementation'!$C$4*(INDEX('LUT Implementation'!$F$9:$F$136,C382)-B382)/D382,0)</f>
        <v>-133</v>
      </c>
      <c r="G382">
        <f t="shared" si="20"/>
        <v>167</v>
      </c>
      <c r="H382" s="20">
        <f>Theory!$D$4/(SIN(RADIANS(Theory!$D$6*360*(('LUT Implementation'!$C$3*B382)/1000000000))))</f>
        <v>214.8283265793367</v>
      </c>
      <c r="I382" s="23">
        <f t="shared" si="21"/>
        <v>85.171673420663296</v>
      </c>
      <c r="J382" s="23">
        <f t="shared" si="22"/>
        <v>47.828326579336704</v>
      </c>
    </row>
    <row r="383" spans="2:10">
      <c r="B383">
        <f t="shared" si="23"/>
        <v>45000</v>
      </c>
      <c r="C383" s="19">
        <f t="array" ref="C383">MATCH(MIN(ABS('LUT Implementation'!$F$9:$F$136-B383)),ABS('LUT Implementation'!$F$9:$F$136-B383),0)</f>
        <v>1</v>
      </c>
      <c r="D383">
        <f>INDEX('LUT Implementation'!$F$9:$F$136,C383)-INDEX('LUT Implementation'!$F$9:$F$136,C383+1)</f>
        <v>3125</v>
      </c>
      <c r="E383">
        <f>INDEX('LUT Implementation'!$C$9:$C$136,'Error plots'!C383)</f>
        <v>300</v>
      </c>
      <c r="F383">
        <f>TRUNC('LUT Implementation'!$C$4*(INDEX('LUT Implementation'!$F$9:$F$136,C383)-B383)/D383,0)</f>
        <v>-132</v>
      </c>
      <c r="G383">
        <f t="shared" si="20"/>
        <v>168</v>
      </c>
      <c r="H383" s="20">
        <f>Theory!$D$4/(SIN(RADIANS(Theory!$D$6*360*(('LUT Implementation'!$C$3*B383)/1000000000))))</f>
        <v>215.06061914232967</v>
      </c>
      <c r="I383" s="23">
        <f t="shared" si="21"/>
        <v>84.939380857670329</v>
      </c>
      <c r="J383" s="23">
        <f t="shared" si="22"/>
        <v>47.060619142329671</v>
      </c>
    </row>
    <row r="384" spans="2:10">
      <c r="B384">
        <f t="shared" si="23"/>
        <v>44950</v>
      </c>
      <c r="C384" s="19">
        <f t="array" ref="C384">MATCH(MIN(ABS('LUT Implementation'!$F$9:$F$136-B384)),ABS('LUT Implementation'!$F$9:$F$136-B384),0)</f>
        <v>1</v>
      </c>
      <c r="D384">
        <f>INDEX('LUT Implementation'!$F$9:$F$136,C384)-INDEX('LUT Implementation'!$F$9:$F$136,C384+1)</f>
        <v>3125</v>
      </c>
      <c r="E384">
        <f>INDEX('LUT Implementation'!$C$9:$C$136,'Error plots'!C384)</f>
        <v>300</v>
      </c>
      <c r="F384">
        <f>TRUNC('LUT Implementation'!$C$4*(INDEX('LUT Implementation'!$F$9:$F$136,C384)-B384)/D384,0)</f>
        <v>-132</v>
      </c>
      <c r="G384">
        <f t="shared" si="20"/>
        <v>168</v>
      </c>
      <c r="H384" s="20">
        <f>Theory!$D$4/(SIN(RADIANS(Theory!$D$6*360*(('LUT Implementation'!$C$3*B384)/1000000000))))</f>
        <v>215.29343587378435</v>
      </c>
      <c r="I384" s="23">
        <f t="shared" si="21"/>
        <v>84.706564126215653</v>
      </c>
      <c r="J384" s="23">
        <f t="shared" si="22"/>
        <v>47.293435873784347</v>
      </c>
    </row>
    <row r="385" spans="2:10">
      <c r="B385">
        <f t="shared" si="23"/>
        <v>44900</v>
      </c>
      <c r="C385" s="19">
        <f t="array" ref="C385">MATCH(MIN(ABS('LUT Implementation'!$F$9:$F$136-B385)),ABS('LUT Implementation'!$F$9:$F$136-B385),0)</f>
        <v>1</v>
      </c>
      <c r="D385">
        <f>INDEX('LUT Implementation'!$F$9:$F$136,C385)-INDEX('LUT Implementation'!$F$9:$F$136,C385+1)</f>
        <v>3125</v>
      </c>
      <c r="E385">
        <f>INDEX('LUT Implementation'!$C$9:$C$136,'Error plots'!C385)</f>
        <v>300</v>
      </c>
      <c r="F385">
        <f>TRUNC('LUT Implementation'!$C$4*(INDEX('LUT Implementation'!$F$9:$F$136,C385)-B385)/D385,0)</f>
        <v>-131</v>
      </c>
      <c r="G385">
        <f t="shared" si="20"/>
        <v>169</v>
      </c>
      <c r="H385" s="20">
        <f>Theory!$D$4/(SIN(RADIANS(Theory!$D$6*360*(('LUT Implementation'!$C$3*B385)/1000000000))))</f>
        <v>215.52677852391307</v>
      </c>
      <c r="I385" s="23">
        <f t="shared" si="21"/>
        <v>84.473221476086934</v>
      </c>
      <c r="J385" s="23">
        <f t="shared" si="22"/>
        <v>46.526778523913066</v>
      </c>
    </row>
    <row r="386" spans="2:10">
      <c r="B386">
        <f t="shared" si="23"/>
        <v>44850</v>
      </c>
      <c r="C386" s="19">
        <f t="array" ref="C386">MATCH(MIN(ABS('LUT Implementation'!$F$9:$F$136-B386)),ABS('LUT Implementation'!$F$9:$F$136-B386),0)</f>
        <v>1</v>
      </c>
      <c r="D386">
        <f>INDEX('LUT Implementation'!$F$9:$F$136,C386)-INDEX('LUT Implementation'!$F$9:$F$136,C386+1)</f>
        <v>3125</v>
      </c>
      <c r="E386">
        <f>INDEX('LUT Implementation'!$C$9:$C$136,'Error plots'!C386)</f>
        <v>300</v>
      </c>
      <c r="F386">
        <f>TRUNC('LUT Implementation'!$C$4*(INDEX('LUT Implementation'!$F$9:$F$136,C386)-B386)/D386,0)</f>
        <v>-131</v>
      </c>
      <c r="G386">
        <f t="shared" si="20"/>
        <v>169</v>
      </c>
      <c r="H386" s="20">
        <f>Theory!$D$4/(SIN(RADIANS(Theory!$D$6*360*(('LUT Implementation'!$C$3*B386)/1000000000))))</f>
        <v>215.76064885073436</v>
      </c>
      <c r="I386" s="23">
        <f t="shared" si="21"/>
        <v>84.239351149265644</v>
      </c>
      <c r="J386" s="23">
        <f t="shared" si="22"/>
        <v>46.760648850734356</v>
      </c>
    </row>
    <row r="387" spans="2:10">
      <c r="B387">
        <f t="shared" si="23"/>
        <v>44800</v>
      </c>
      <c r="C387" s="19">
        <f t="array" ref="C387">MATCH(MIN(ABS('LUT Implementation'!$F$9:$F$136-B387)),ABS('LUT Implementation'!$F$9:$F$136-B387),0)</f>
        <v>1</v>
      </c>
      <c r="D387">
        <f>INDEX('LUT Implementation'!$F$9:$F$136,C387)-INDEX('LUT Implementation'!$F$9:$F$136,C387+1)</f>
        <v>3125</v>
      </c>
      <c r="E387">
        <f>INDEX('LUT Implementation'!$C$9:$C$136,'Error plots'!C387)</f>
        <v>300</v>
      </c>
      <c r="F387">
        <f>TRUNC('LUT Implementation'!$C$4*(INDEX('LUT Implementation'!$F$9:$F$136,C387)-B387)/D387,0)</f>
        <v>-130</v>
      </c>
      <c r="G387">
        <f t="shared" si="20"/>
        <v>170</v>
      </c>
      <c r="H387" s="20">
        <f>Theory!$D$4/(SIN(RADIANS(Theory!$D$6*360*(('LUT Implementation'!$C$3*B387)/1000000000))))</f>
        <v>215.99504862011577</v>
      </c>
      <c r="I387" s="23">
        <f t="shared" si="21"/>
        <v>84.004951379884233</v>
      </c>
      <c r="J387" s="23">
        <f t="shared" si="22"/>
        <v>45.995048620115767</v>
      </c>
    </row>
    <row r="388" spans="2:10">
      <c r="B388">
        <f t="shared" si="23"/>
        <v>44750</v>
      </c>
      <c r="C388" s="19">
        <f t="array" ref="C388">MATCH(MIN(ABS('LUT Implementation'!$F$9:$F$136-B388)),ABS('LUT Implementation'!$F$9:$F$136-B388),0)</f>
        <v>1</v>
      </c>
      <c r="D388">
        <f>INDEX('LUT Implementation'!$F$9:$F$136,C388)-INDEX('LUT Implementation'!$F$9:$F$136,C388+1)</f>
        <v>3125</v>
      </c>
      <c r="E388">
        <f>INDEX('LUT Implementation'!$C$9:$C$136,'Error plots'!C388)</f>
        <v>300</v>
      </c>
      <c r="F388">
        <f>TRUNC('LUT Implementation'!$C$4*(INDEX('LUT Implementation'!$F$9:$F$136,C388)-B388)/D388,0)</f>
        <v>-130</v>
      </c>
      <c r="G388">
        <f t="shared" ref="G388:G451" si="24">E388+F388</f>
        <v>170</v>
      </c>
      <c r="H388" s="20">
        <f>Theory!$D$4/(SIN(RADIANS(Theory!$D$6*360*(('LUT Implementation'!$C$3*B388)/1000000000))))</f>
        <v>216.22997960581833</v>
      </c>
      <c r="I388" s="23">
        <f t="shared" ref="I388:I451" si="25">ABS(E388-H388)</f>
        <v>83.770020394181671</v>
      </c>
      <c r="J388" s="23">
        <f t="shared" ref="J388:J451" si="26">ABS(G388-H388)</f>
        <v>46.229979605818329</v>
      </c>
    </row>
    <row r="389" spans="2:10">
      <c r="B389">
        <f t="shared" ref="B389:B452" si="27">B388-50</f>
        <v>44700</v>
      </c>
      <c r="C389" s="19">
        <f t="array" ref="C389">MATCH(MIN(ABS('LUT Implementation'!$F$9:$F$136-B389)),ABS('LUT Implementation'!$F$9:$F$136-B389),0)</f>
        <v>1</v>
      </c>
      <c r="D389">
        <f>INDEX('LUT Implementation'!$F$9:$F$136,C389)-INDEX('LUT Implementation'!$F$9:$F$136,C389+1)</f>
        <v>3125</v>
      </c>
      <c r="E389">
        <f>INDEX('LUT Implementation'!$C$9:$C$136,'Error plots'!C389)</f>
        <v>300</v>
      </c>
      <c r="F389">
        <f>TRUNC('LUT Implementation'!$C$4*(INDEX('LUT Implementation'!$F$9:$F$136,C389)-B389)/D389,0)</f>
        <v>-129</v>
      </c>
      <c r="G389">
        <f t="shared" si="24"/>
        <v>171</v>
      </c>
      <c r="H389" s="20">
        <f>Theory!$D$4/(SIN(RADIANS(Theory!$D$6*360*(('LUT Implementation'!$C$3*B389)/1000000000))))</f>
        <v>216.4654435895404</v>
      </c>
      <c r="I389" s="23">
        <f t="shared" si="25"/>
        <v>83.534556410459601</v>
      </c>
      <c r="J389" s="23">
        <f t="shared" si="26"/>
        <v>45.465443589540399</v>
      </c>
    </row>
    <row r="390" spans="2:10">
      <c r="B390">
        <f t="shared" si="27"/>
        <v>44650</v>
      </c>
      <c r="C390" s="19">
        <f t="array" ref="C390">MATCH(MIN(ABS('LUT Implementation'!$F$9:$F$136-B390)),ABS('LUT Implementation'!$F$9:$F$136-B390),0)</f>
        <v>1</v>
      </c>
      <c r="D390">
        <f>INDEX('LUT Implementation'!$F$9:$F$136,C390)-INDEX('LUT Implementation'!$F$9:$F$136,C390+1)</f>
        <v>3125</v>
      </c>
      <c r="E390">
        <f>INDEX('LUT Implementation'!$C$9:$C$136,'Error plots'!C390)</f>
        <v>300</v>
      </c>
      <c r="F390">
        <f>TRUNC('LUT Implementation'!$C$4*(INDEX('LUT Implementation'!$F$9:$F$136,C390)-B390)/D390,0)</f>
        <v>-129</v>
      </c>
      <c r="G390">
        <f t="shared" si="24"/>
        <v>171</v>
      </c>
      <c r="H390" s="20">
        <f>Theory!$D$4/(SIN(RADIANS(Theory!$D$6*360*(('LUT Implementation'!$C$3*B390)/1000000000))))</f>
        <v>216.70144236096206</v>
      </c>
      <c r="I390" s="23">
        <f t="shared" si="25"/>
        <v>83.298557639037938</v>
      </c>
      <c r="J390" s="23">
        <f t="shared" si="26"/>
        <v>45.701442360962062</v>
      </c>
    </row>
    <row r="391" spans="2:10">
      <c r="B391">
        <f t="shared" si="27"/>
        <v>44600</v>
      </c>
      <c r="C391" s="19">
        <f t="array" ref="C391">MATCH(MIN(ABS('LUT Implementation'!$F$9:$F$136-B391)),ABS('LUT Implementation'!$F$9:$F$136-B391),0)</f>
        <v>1</v>
      </c>
      <c r="D391">
        <f>INDEX('LUT Implementation'!$F$9:$F$136,C391)-INDEX('LUT Implementation'!$F$9:$F$136,C391+1)</f>
        <v>3125</v>
      </c>
      <c r="E391">
        <f>INDEX('LUT Implementation'!$C$9:$C$136,'Error plots'!C391)</f>
        <v>300</v>
      </c>
      <c r="F391">
        <f>TRUNC('LUT Implementation'!$C$4*(INDEX('LUT Implementation'!$F$9:$F$136,C391)-B391)/D391,0)</f>
        <v>-128</v>
      </c>
      <c r="G391">
        <f t="shared" si="24"/>
        <v>172</v>
      </c>
      <c r="H391" s="20">
        <f>Theory!$D$4/(SIN(RADIANS(Theory!$D$6*360*(('LUT Implementation'!$C$3*B391)/1000000000))))</f>
        <v>216.93797771779015</v>
      </c>
      <c r="I391" s="23">
        <f t="shared" si="25"/>
        <v>83.062022282209853</v>
      </c>
      <c r="J391" s="23">
        <f t="shared" si="26"/>
        <v>44.937977717790147</v>
      </c>
    </row>
    <row r="392" spans="2:10">
      <c r="B392">
        <f t="shared" si="27"/>
        <v>44550</v>
      </c>
      <c r="C392" s="19">
        <f t="array" ref="C392">MATCH(MIN(ABS('LUT Implementation'!$F$9:$F$136-B392)),ABS('LUT Implementation'!$F$9:$F$136-B392),0)</f>
        <v>1</v>
      </c>
      <c r="D392">
        <f>INDEX('LUT Implementation'!$F$9:$F$136,C392)-INDEX('LUT Implementation'!$F$9:$F$136,C392+1)</f>
        <v>3125</v>
      </c>
      <c r="E392">
        <f>INDEX('LUT Implementation'!$C$9:$C$136,'Error plots'!C392)</f>
        <v>300</v>
      </c>
      <c r="F392">
        <f>TRUNC('LUT Implementation'!$C$4*(INDEX('LUT Implementation'!$F$9:$F$136,C392)-B392)/D392,0)</f>
        <v>-128</v>
      </c>
      <c r="G392">
        <f t="shared" si="24"/>
        <v>172</v>
      </c>
      <c r="H392" s="20">
        <f>Theory!$D$4/(SIN(RADIANS(Theory!$D$6*360*(('LUT Implementation'!$C$3*B392)/1000000000))))</f>
        <v>217.17505146580302</v>
      </c>
      <c r="I392" s="23">
        <f t="shared" si="25"/>
        <v>82.824948534196977</v>
      </c>
      <c r="J392" s="23">
        <f t="shared" si="26"/>
        <v>45.175051465803023</v>
      </c>
    </row>
    <row r="393" spans="2:10">
      <c r="B393">
        <f t="shared" si="27"/>
        <v>44500</v>
      </c>
      <c r="C393" s="19">
        <f t="array" ref="C393">MATCH(MIN(ABS('LUT Implementation'!$F$9:$F$136-B393)),ABS('LUT Implementation'!$F$9:$F$136-B393),0)</f>
        <v>1</v>
      </c>
      <c r="D393">
        <f>INDEX('LUT Implementation'!$F$9:$F$136,C393)-INDEX('LUT Implementation'!$F$9:$F$136,C393+1)</f>
        <v>3125</v>
      </c>
      <c r="E393">
        <f>INDEX('LUT Implementation'!$C$9:$C$136,'Error plots'!C393)</f>
        <v>300</v>
      </c>
      <c r="F393">
        <f>TRUNC('LUT Implementation'!$C$4*(INDEX('LUT Implementation'!$F$9:$F$136,C393)-B393)/D393,0)</f>
        <v>-127</v>
      </c>
      <c r="G393">
        <f t="shared" si="24"/>
        <v>173</v>
      </c>
      <c r="H393" s="20">
        <f>Theory!$D$4/(SIN(RADIANS(Theory!$D$6*360*(('LUT Implementation'!$C$3*B393)/1000000000))))</f>
        <v>217.41266541889601</v>
      </c>
      <c r="I393" s="23">
        <f t="shared" si="25"/>
        <v>82.587334581103988</v>
      </c>
      <c r="J393" s="23">
        <f t="shared" si="26"/>
        <v>44.412665418896012</v>
      </c>
    </row>
    <row r="394" spans="2:10">
      <c r="B394">
        <f t="shared" si="27"/>
        <v>44450</v>
      </c>
      <c r="C394" s="19">
        <f t="array" ref="C394">MATCH(MIN(ABS('LUT Implementation'!$F$9:$F$136-B394)),ABS('LUT Implementation'!$F$9:$F$136-B394),0)</f>
        <v>1</v>
      </c>
      <c r="D394">
        <f>INDEX('LUT Implementation'!$F$9:$F$136,C394)-INDEX('LUT Implementation'!$F$9:$F$136,C394+1)</f>
        <v>3125</v>
      </c>
      <c r="E394">
        <f>INDEX('LUT Implementation'!$C$9:$C$136,'Error plots'!C394)</f>
        <v>300</v>
      </c>
      <c r="F394">
        <f>TRUNC('LUT Implementation'!$C$4*(INDEX('LUT Implementation'!$F$9:$F$136,C394)-B394)/D394,0)</f>
        <v>-127</v>
      </c>
      <c r="G394">
        <f t="shared" si="24"/>
        <v>173</v>
      </c>
      <c r="H394" s="20">
        <f>Theory!$D$4/(SIN(RADIANS(Theory!$D$6*360*(('LUT Implementation'!$C$3*B394)/1000000000))))</f>
        <v>217.65082139912701</v>
      </c>
      <c r="I394" s="23">
        <f t="shared" si="25"/>
        <v>82.349178600872989</v>
      </c>
      <c r="J394" s="23">
        <f t="shared" si="26"/>
        <v>44.650821399127011</v>
      </c>
    </row>
    <row r="395" spans="2:10">
      <c r="B395">
        <f t="shared" si="27"/>
        <v>44400</v>
      </c>
      <c r="C395" s="19">
        <f t="array" ref="C395">MATCH(MIN(ABS('LUT Implementation'!$F$9:$F$136-B395)),ABS('LUT Implementation'!$F$9:$F$136-B395),0)</f>
        <v>1</v>
      </c>
      <c r="D395">
        <f>INDEX('LUT Implementation'!$F$9:$F$136,C395)-INDEX('LUT Implementation'!$F$9:$F$136,C395+1)</f>
        <v>3125</v>
      </c>
      <c r="E395">
        <f>INDEX('LUT Implementation'!$C$9:$C$136,'Error plots'!C395)</f>
        <v>300</v>
      </c>
      <c r="F395">
        <f>TRUNC('LUT Implementation'!$C$4*(INDEX('LUT Implementation'!$F$9:$F$136,C395)-B395)/D395,0)</f>
        <v>-126</v>
      </c>
      <c r="G395">
        <f t="shared" si="24"/>
        <v>174</v>
      </c>
      <c r="H395" s="20">
        <f>Theory!$D$4/(SIN(RADIANS(Theory!$D$6*360*(('LUT Implementation'!$C$3*B395)/1000000000))))</f>
        <v>217.88952123676248</v>
      </c>
      <c r="I395" s="23">
        <f t="shared" si="25"/>
        <v>82.110478763237523</v>
      </c>
      <c r="J395" s="23">
        <f t="shared" si="26"/>
        <v>43.889521236762477</v>
      </c>
    </row>
    <row r="396" spans="2:10">
      <c r="B396">
        <f t="shared" si="27"/>
        <v>44350</v>
      </c>
      <c r="C396" s="19">
        <f t="array" ref="C396">MATCH(MIN(ABS('LUT Implementation'!$F$9:$F$136-B396)),ABS('LUT Implementation'!$F$9:$F$136-B396),0)</f>
        <v>1</v>
      </c>
      <c r="D396">
        <f>INDEX('LUT Implementation'!$F$9:$F$136,C396)-INDEX('LUT Implementation'!$F$9:$F$136,C396+1)</f>
        <v>3125</v>
      </c>
      <c r="E396">
        <f>INDEX('LUT Implementation'!$C$9:$C$136,'Error plots'!C396)</f>
        <v>300</v>
      </c>
      <c r="F396">
        <f>TRUNC('LUT Implementation'!$C$4*(INDEX('LUT Implementation'!$F$9:$F$136,C396)-B396)/D396,0)</f>
        <v>-125</v>
      </c>
      <c r="G396">
        <f t="shared" si="24"/>
        <v>175</v>
      </c>
      <c r="H396" s="20">
        <f>Theory!$D$4/(SIN(RADIANS(Theory!$D$6*360*(('LUT Implementation'!$C$3*B396)/1000000000))))</f>
        <v>218.12876677032384</v>
      </c>
      <c r="I396" s="23">
        <f t="shared" si="25"/>
        <v>81.871233229676164</v>
      </c>
      <c r="J396" s="23">
        <f t="shared" si="26"/>
        <v>43.128766770323836</v>
      </c>
    </row>
    <row r="397" spans="2:10">
      <c r="B397">
        <f t="shared" si="27"/>
        <v>44300</v>
      </c>
      <c r="C397" s="19">
        <f t="array" ref="C397">MATCH(MIN(ABS('LUT Implementation'!$F$9:$F$136-B397)),ABS('LUT Implementation'!$F$9:$F$136-B397),0)</f>
        <v>1</v>
      </c>
      <c r="D397">
        <f>INDEX('LUT Implementation'!$F$9:$F$136,C397)-INDEX('LUT Implementation'!$F$9:$F$136,C397+1)</f>
        <v>3125</v>
      </c>
      <c r="E397">
        <f>INDEX('LUT Implementation'!$C$9:$C$136,'Error plots'!C397)</f>
        <v>300</v>
      </c>
      <c r="F397">
        <f>TRUNC('LUT Implementation'!$C$4*(INDEX('LUT Implementation'!$F$9:$F$136,C397)-B397)/D397,0)</f>
        <v>-125</v>
      </c>
      <c r="G397">
        <f t="shared" si="24"/>
        <v>175</v>
      </c>
      <c r="H397" s="20">
        <f>Theory!$D$4/(SIN(RADIANS(Theory!$D$6*360*(('LUT Implementation'!$C$3*B397)/1000000000))))</f>
        <v>218.36855984663384</v>
      </c>
      <c r="I397" s="23">
        <f t="shared" si="25"/>
        <v>81.631440153366157</v>
      </c>
      <c r="J397" s="23">
        <f t="shared" si="26"/>
        <v>43.368559846633843</v>
      </c>
    </row>
    <row r="398" spans="2:10">
      <c r="B398">
        <f t="shared" si="27"/>
        <v>44250</v>
      </c>
      <c r="C398" s="19">
        <f t="array" ref="C398">MATCH(MIN(ABS('LUT Implementation'!$F$9:$F$136-B398)),ABS('LUT Implementation'!$F$9:$F$136-B398),0)</f>
        <v>1</v>
      </c>
      <c r="D398">
        <f>INDEX('LUT Implementation'!$F$9:$F$136,C398)-INDEX('LUT Implementation'!$F$9:$F$136,C398+1)</f>
        <v>3125</v>
      </c>
      <c r="E398">
        <f>INDEX('LUT Implementation'!$C$9:$C$136,'Error plots'!C398)</f>
        <v>300</v>
      </c>
      <c r="F398">
        <f>TRUNC('LUT Implementation'!$C$4*(INDEX('LUT Implementation'!$F$9:$F$136,C398)-B398)/D398,0)</f>
        <v>-124</v>
      </c>
      <c r="G398">
        <f t="shared" si="24"/>
        <v>176</v>
      </c>
      <c r="H398" s="20">
        <f>Theory!$D$4/(SIN(RADIANS(Theory!$D$6*360*(('LUT Implementation'!$C$3*B398)/1000000000))))</f>
        <v>218.60890232086359</v>
      </c>
      <c r="I398" s="23">
        <f t="shared" si="25"/>
        <v>81.391097679136408</v>
      </c>
      <c r="J398" s="23">
        <f t="shared" si="26"/>
        <v>42.608902320863592</v>
      </c>
    </row>
    <row r="399" spans="2:10">
      <c r="B399">
        <f t="shared" si="27"/>
        <v>44200</v>
      </c>
      <c r="C399" s="19">
        <f t="array" ref="C399">MATCH(MIN(ABS('LUT Implementation'!$F$9:$F$136-B399)),ABS('LUT Implementation'!$F$9:$F$136-B399),0)</f>
        <v>1</v>
      </c>
      <c r="D399">
        <f>INDEX('LUT Implementation'!$F$9:$F$136,C399)-INDEX('LUT Implementation'!$F$9:$F$136,C399+1)</f>
        <v>3125</v>
      </c>
      <c r="E399">
        <f>INDEX('LUT Implementation'!$C$9:$C$136,'Error plots'!C399)</f>
        <v>300</v>
      </c>
      <c r="F399">
        <f>TRUNC('LUT Implementation'!$C$4*(INDEX('LUT Implementation'!$F$9:$F$136,C399)-B399)/D399,0)</f>
        <v>-124</v>
      </c>
      <c r="G399">
        <f t="shared" si="24"/>
        <v>176</v>
      </c>
      <c r="H399" s="20">
        <f>Theory!$D$4/(SIN(RADIANS(Theory!$D$6*360*(('LUT Implementation'!$C$3*B399)/1000000000))))</f>
        <v>218.84979605657978</v>
      </c>
      <c r="I399" s="23">
        <f t="shared" si="25"/>
        <v>81.150203943420223</v>
      </c>
      <c r="J399" s="23">
        <f t="shared" si="26"/>
        <v>42.849796056579777</v>
      </c>
    </row>
    <row r="400" spans="2:10">
      <c r="B400">
        <f t="shared" si="27"/>
        <v>44150</v>
      </c>
      <c r="C400" s="19">
        <f t="array" ref="C400">MATCH(MIN(ABS('LUT Implementation'!$F$9:$F$136-B400)),ABS('LUT Implementation'!$F$9:$F$136-B400),0)</f>
        <v>1</v>
      </c>
      <c r="D400">
        <f>INDEX('LUT Implementation'!$F$9:$F$136,C400)-INDEX('LUT Implementation'!$F$9:$F$136,C400+1)</f>
        <v>3125</v>
      </c>
      <c r="E400">
        <f>INDEX('LUT Implementation'!$C$9:$C$136,'Error plots'!C400)</f>
        <v>300</v>
      </c>
      <c r="F400">
        <f>TRUNC('LUT Implementation'!$C$4*(INDEX('LUT Implementation'!$F$9:$F$136,C400)-B400)/D400,0)</f>
        <v>-123</v>
      </c>
      <c r="G400">
        <f t="shared" si="24"/>
        <v>177</v>
      </c>
      <c r="H400" s="20">
        <f>Theory!$D$4/(SIN(RADIANS(Theory!$D$6*360*(('LUT Implementation'!$C$3*B400)/1000000000))))</f>
        <v>219.09124292579205</v>
      </c>
      <c r="I400" s="23">
        <f t="shared" si="25"/>
        <v>80.908757074207955</v>
      </c>
      <c r="J400" s="23">
        <f t="shared" si="26"/>
        <v>42.091242925792045</v>
      </c>
    </row>
    <row r="401" spans="2:10">
      <c r="B401">
        <f t="shared" si="27"/>
        <v>44100</v>
      </c>
      <c r="C401" s="19">
        <f t="array" ref="C401">MATCH(MIN(ABS('LUT Implementation'!$F$9:$F$136-B401)),ABS('LUT Implementation'!$F$9:$F$136-B401),0)</f>
        <v>1</v>
      </c>
      <c r="D401">
        <f>INDEX('LUT Implementation'!$F$9:$F$136,C401)-INDEX('LUT Implementation'!$F$9:$F$136,C401+1)</f>
        <v>3125</v>
      </c>
      <c r="E401">
        <f>INDEX('LUT Implementation'!$C$9:$C$136,'Error plots'!C401)</f>
        <v>300</v>
      </c>
      <c r="F401">
        <f>TRUNC('LUT Implementation'!$C$4*(INDEX('LUT Implementation'!$F$9:$F$136,C401)-B401)/D401,0)</f>
        <v>-123</v>
      </c>
      <c r="G401">
        <f t="shared" si="24"/>
        <v>177</v>
      </c>
      <c r="H401" s="20">
        <f>Theory!$D$4/(SIN(RADIANS(Theory!$D$6*360*(('LUT Implementation'!$C$3*B401)/1000000000))))</f>
        <v>219.33324480900109</v>
      </c>
      <c r="I401" s="23">
        <f t="shared" si="25"/>
        <v>80.666755190998913</v>
      </c>
      <c r="J401" s="23">
        <f t="shared" si="26"/>
        <v>42.333244809001087</v>
      </c>
    </row>
    <row r="402" spans="2:10">
      <c r="B402">
        <f t="shared" si="27"/>
        <v>44050</v>
      </c>
      <c r="C402" s="19">
        <f t="array" ref="C402">MATCH(MIN(ABS('LUT Implementation'!$F$9:$F$136-B402)),ABS('LUT Implementation'!$F$9:$F$136-B402),0)</f>
        <v>1</v>
      </c>
      <c r="D402">
        <f>INDEX('LUT Implementation'!$F$9:$F$136,C402)-INDEX('LUT Implementation'!$F$9:$F$136,C402+1)</f>
        <v>3125</v>
      </c>
      <c r="E402">
        <f>INDEX('LUT Implementation'!$C$9:$C$136,'Error plots'!C402)</f>
        <v>300</v>
      </c>
      <c r="F402">
        <f>TRUNC('LUT Implementation'!$C$4*(INDEX('LUT Implementation'!$F$9:$F$136,C402)-B402)/D402,0)</f>
        <v>-122</v>
      </c>
      <c r="G402">
        <f t="shared" si="24"/>
        <v>178</v>
      </c>
      <c r="H402" s="20">
        <f>Theory!$D$4/(SIN(RADIANS(Theory!$D$6*360*(('LUT Implementation'!$C$3*B402)/1000000000))))</f>
        <v>219.57580359524675</v>
      </c>
      <c r="I402" s="23">
        <f t="shared" si="25"/>
        <v>80.424196404753246</v>
      </c>
      <c r="J402" s="23">
        <f t="shared" si="26"/>
        <v>41.575803595246754</v>
      </c>
    </row>
    <row r="403" spans="2:10">
      <c r="B403">
        <f t="shared" si="27"/>
        <v>44000</v>
      </c>
      <c r="C403" s="19">
        <f t="array" ref="C403">MATCH(MIN(ABS('LUT Implementation'!$F$9:$F$136-B403)),ABS('LUT Implementation'!$F$9:$F$136-B403),0)</f>
        <v>1</v>
      </c>
      <c r="D403">
        <f>INDEX('LUT Implementation'!$F$9:$F$136,C403)-INDEX('LUT Implementation'!$F$9:$F$136,C403+1)</f>
        <v>3125</v>
      </c>
      <c r="E403">
        <f>INDEX('LUT Implementation'!$C$9:$C$136,'Error plots'!C403)</f>
        <v>300</v>
      </c>
      <c r="F403">
        <f>TRUNC('LUT Implementation'!$C$4*(INDEX('LUT Implementation'!$F$9:$F$136,C403)-B403)/D403,0)</f>
        <v>-122</v>
      </c>
      <c r="G403">
        <f t="shared" si="24"/>
        <v>178</v>
      </c>
      <c r="H403" s="20">
        <f>Theory!$D$4/(SIN(RADIANS(Theory!$D$6*360*(('LUT Implementation'!$C$3*B403)/1000000000))))</f>
        <v>219.8189211821566</v>
      </c>
      <c r="I403" s="23">
        <f t="shared" si="25"/>
        <v>80.1810788178434</v>
      </c>
      <c r="J403" s="23">
        <f t="shared" si="26"/>
        <v>41.8189211821566</v>
      </c>
    </row>
    <row r="404" spans="2:10">
      <c r="B404">
        <f t="shared" si="27"/>
        <v>43950</v>
      </c>
      <c r="C404" s="19">
        <f t="array" ref="C404">MATCH(MIN(ABS('LUT Implementation'!$F$9:$F$136-B404)),ABS('LUT Implementation'!$F$9:$F$136-B404),0)</f>
        <v>1</v>
      </c>
      <c r="D404">
        <f>INDEX('LUT Implementation'!$F$9:$F$136,C404)-INDEX('LUT Implementation'!$F$9:$F$136,C404+1)</f>
        <v>3125</v>
      </c>
      <c r="E404">
        <f>INDEX('LUT Implementation'!$C$9:$C$136,'Error plots'!C404)</f>
        <v>300</v>
      </c>
      <c r="F404">
        <f>TRUNC('LUT Implementation'!$C$4*(INDEX('LUT Implementation'!$F$9:$F$136,C404)-B404)/D404,0)</f>
        <v>-121</v>
      </c>
      <c r="G404">
        <f t="shared" si="24"/>
        <v>179</v>
      </c>
      <c r="H404" s="20">
        <f>Theory!$D$4/(SIN(RADIANS(Theory!$D$6*360*(('LUT Implementation'!$C$3*B404)/1000000000))))</f>
        <v>220.06259947599446</v>
      </c>
      <c r="I404" s="23">
        <f t="shared" si="25"/>
        <v>79.93740052400554</v>
      </c>
      <c r="J404" s="23">
        <f t="shared" si="26"/>
        <v>41.06259947599446</v>
      </c>
    </row>
    <row r="405" spans="2:10">
      <c r="B405">
        <f t="shared" si="27"/>
        <v>43900</v>
      </c>
      <c r="C405" s="19">
        <f t="array" ref="C405">MATCH(MIN(ABS('LUT Implementation'!$F$9:$F$136-B405)),ABS('LUT Implementation'!$F$9:$F$136-B405),0)</f>
        <v>1</v>
      </c>
      <c r="D405">
        <f>INDEX('LUT Implementation'!$F$9:$F$136,C405)-INDEX('LUT Implementation'!$F$9:$F$136,C405+1)</f>
        <v>3125</v>
      </c>
      <c r="E405">
        <f>INDEX('LUT Implementation'!$C$9:$C$136,'Error plots'!C405)</f>
        <v>300</v>
      </c>
      <c r="F405">
        <f>TRUNC('LUT Implementation'!$C$4*(INDEX('LUT Implementation'!$F$9:$F$136,C405)-B405)/D405,0)</f>
        <v>-121</v>
      </c>
      <c r="G405">
        <f t="shared" si="24"/>
        <v>179</v>
      </c>
      <c r="H405" s="20">
        <f>Theory!$D$4/(SIN(RADIANS(Theory!$D$6*360*(('LUT Implementation'!$C$3*B405)/1000000000))))</f>
        <v>220.30684039171007</v>
      </c>
      <c r="I405" s="23">
        <f t="shared" si="25"/>
        <v>79.693159608289932</v>
      </c>
      <c r="J405" s="23">
        <f t="shared" si="26"/>
        <v>41.306840391710068</v>
      </c>
    </row>
    <row r="406" spans="2:10">
      <c r="B406">
        <f t="shared" si="27"/>
        <v>43850</v>
      </c>
      <c r="C406" s="19">
        <f t="array" ref="C406">MATCH(MIN(ABS('LUT Implementation'!$F$9:$F$136-B406)),ABS('LUT Implementation'!$F$9:$F$136-B406),0)</f>
        <v>1</v>
      </c>
      <c r="D406">
        <f>INDEX('LUT Implementation'!$F$9:$F$136,C406)-INDEX('LUT Implementation'!$F$9:$F$136,C406+1)</f>
        <v>3125</v>
      </c>
      <c r="E406">
        <f>INDEX('LUT Implementation'!$C$9:$C$136,'Error plots'!C406)</f>
        <v>300</v>
      </c>
      <c r="F406">
        <f>TRUNC('LUT Implementation'!$C$4*(INDEX('LUT Implementation'!$F$9:$F$136,C406)-B406)/D406,0)</f>
        <v>-120</v>
      </c>
      <c r="G406">
        <f t="shared" si="24"/>
        <v>180</v>
      </c>
      <c r="H406" s="20">
        <f>Theory!$D$4/(SIN(RADIANS(Theory!$D$6*360*(('LUT Implementation'!$C$3*B406)/1000000000))))</f>
        <v>220.55164585298832</v>
      </c>
      <c r="I406" s="23">
        <f t="shared" si="25"/>
        <v>79.448354147011685</v>
      </c>
      <c r="J406" s="23">
        <f t="shared" si="26"/>
        <v>40.551645852988315</v>
      </c>
    </row>
    <row r="407" spans="2:10">
      <c r="B407">
        <f t="shared" si="27"/>
        <v>43800</v>
      </c>
      <c r="C407" s="19">
        <f t="array" ref="C407">MATCH(MIN(ABS('LUT Implementation'!$F$9:$F$136-B407)),ABS('LUT Implementation'!$F$9:$F$136-B407),0)</f>
        <v>1</v>
      </c>
      <c r="D407">
        <f>INDEX('LUT Implementation'!$F$9:$F$136,C407)-INDEX('LUT Implementation'!$F$9:$F$136,C407+1)</f>
        <v>3125</v>
      </c>
      <c r="E407">
        <f>INDEX('LUT Implementation'!$C$9:$C$136,'Error plots'!C407)</f>
        <v>300</v>
      </c>
      <c r="F407">
        <f>TRUNC('LUT Implementation'!$C$4*(INDEX('LUT Implementation'!$F$9:$F$136,C407)-B407)/D407,0)</f>
        <v>-120</v>
      </c>
      <c r="G407">
        <f t="shared" si="24"/>
        <v>180</v>
      </c>
      <c r="H407" s="20">
        <f>Theory!$D$4/(SIN(RADIANS(Theory!$D$6*360*(('LUT Implementation'!$C$3*B407)/1000000000))))</f>
        <v>220.79701779229907</v>
      </c>
      <c r="I407" s="23">
        <f t="shared" si="25"/>
        <v>79.202982207700927</v>
      </c>
      <c r="J407" s="23">
        <f t="shared" si="26"/>
        <v>40.797017792299073</v>
      </c>
    </row>
    <row r="408" spans="2:10">
      <c r="B408">
        <f t="shared" si="27"/>
        <v>43750</v>
      </c>
      <c r="C408" s="19">
        <f t="array" ref="C408">MATCH(MIN(ABS('LUT Implementation'!$F$9:$F$136-B408)),ABS('LUT Implementation'!$F$9:$F$136-B408),0)</f>
        <v>1</v>
      </c>
      <c r="D408">
        <f>INDEX('LUT Implementation'!$F$9:$F$136,C408)-INDEX('LUT Implementation'!$F$9:$F$136,C408+1)</f>
        <v>3125</v>
      </c>
      <c r="E408">
        <f>INDEX('LUT Implementation'!$C$9:$C$136,'Error plots'!C408)</f>
        <v>300</v>
      </c>
      <c r="F408">
        <f>TRUNC('LUT Implementation'!$C$4*(INDEX('LUT Implementation'!$F$9:$F$136,C408)-B408)/D408,0)</f>
        <v>-119</v>
      </c>
      <c r="G408">
        <f t="shared" si="24"/>
        <v>181</v>
      </c>
      <c r="H408" s="20">
        <f>Theory!$D$4/(SIN(RADIANS(Theory!$D$6*360*(('LUT Implementation'!$C$3*B408)/1000000000))))</f>
        <v>221.04295815094756</v>
      </c>
      <c r="I408" s="23">
        <f t="shared" si="25"/>
        <v>78.957041849052445</v>
      </c>
      <c r="J408" s="23">
        <f t="shared" si="26"/>
        <v>40.042958150947555</v>
      </c>
    </row>
    <row r="409" spans="2:10">
      <c r="B409">
        <f t="shared" si="27"/>
        <v>43700</v>
      </c>
      <c r="C409" s="19">
        <f t="array" ref="C409">MATCH(MIN(ABS('LUT Implementation'!$F$9:$F$136-B409)),ABS('LUT Implementation'!$F$9:$F$136-B409),0)</f>
        <v>1</v>
      </c>
      <c r="D409">
        <f>INDEX('LUT Implementation'!$F$9:$F$136,C409)-INDEX('LUT Implementation'!$F$9:$F$136,C409+1)</f>
        <v>3125</v>
      </c>
      <c r="E409">
        <f>INDEX('LUT Implementation'!$C$9:$C$136,'Error plots'!C409)</f>
        <v>300</v>
      </c>
      <c r="F409">
        <f>TRUNC('LUT Implementation'!$C$4*(INDEX('LUT Implementation'!$F$9:$F$136,C409)-B409)/D409,0)</f>
        <v>-119</v>
      </c>
      <c r="G409">
        <f t="shared" si="24"/>
        <v>181</v>
      </c>
      <c r="H409" s="20">
        <f>Theory!$D$4/(SIN(RADIANS(Theory!$D$6*360*(('LUT Implementation'!$C$3*B409)/1000000000))))</f>
        <v>221.28946887912494</v>
      </c>
      <c r="I409" s="23">
        <f t="shared" si="25"/>
        <v>78.710531120875061</v>
      </c>
      <c r="J409" s="23">
        <f t="shared" si="26"/>
        <v>40.289468879124939</v>
      </c>
    </row>
    <row r="410" spans="2:10">
      <c r="B410">
        <f t="shared" si="27"/>
        <v>43650</v>
      </c>
      <c r="C410" s="19">
        <f t="array" ref="C410">MATCH(MIN(ABS('LUT Implementation'!$F$9:$F$136-B410)),ABS('LUT Implementation'!$F$9:$F$136-B410),0)</f>
        <v>1</v>
      </c>
      <c r="D410">
        <f>INDEX('LUT Implementation'!$F$9:$F$136,C410)-INDEX('LUT Implementation'!$F$9:$F$136,C410+1)</f>
        <v>3125</v>
      </c>
      <c r="E410">
        <f>INDEX('LUT Implementation'!$C$9:$C$136,'Error plots'!C410)</f>
        <v>300</v>
      </c>
      <c r="F410">
        <f>TRUNC('LUT Implementation'!$C$4*(INDEX('LUT Implementation'!$F$9:$F$136,C410)-B410)/D410,0)</f>
        <v>-118</v>
      </c>
      <c r="G410">
        <f t="shared" si="24"/>
        <v>182</v>
      </c>
      <c r="H410" s="20">
        <f>Theory!$D$4/(SIN(RADIANS(Theory!$D$6*360*(('LUT Implementation'!$C$3*B410)/1000000000))))</f>
        <v>221.53655193595864</v>
      </c>
      <c r="I410" s="23">
        <f t="shared" si="25"/>
        <v>78.463448064041359</v>
      </c>
      <c r="J410" s="23">
        <f t="shared" si="26"/>
        <v>39.536551935958641</v>
      </c>
    </row>
    <row r="411" spans="2:10">
      <c r="B411">
        <f t="shared" si="27"/>
        <v>43600</v>
      </c>
      <c r="C411" s="19">
        <f t="array" ref="C411">MATCH(MIN(ABS('LUT Implementation'!$F$9:$F$136-B411)),ABS('LUT Implementation'!$F$9:$F$136-B411),0)</f>
        <v>1</v>
      </c>
      <c r="D411">
        <f>INDEX('LUT Implementation'!$F$9:$F$136,C411)-INDEX('LUT Implementation'!$F$9:$F$136,C411+1)</f>
        <v>3125</v>
      </c>
      <c r="E411">
        <f>INDEX('LUT Implementation'!$C$9:$C$136,'Error plots'!C411)</f>
        <v>300</v>
      </c>
      <c r="F411">
        <f>TRUNC('LUT Implementation'!$C$4*(INDEX('LUT Implementation'!$F$9:$F$136,C411)-B411)/D411,0)</f>
        <v>-118</v>
      </c>
      <c r="G411">
        <f t="shared" si="24"/>
        <v>182</v>
      </c>
      <c r="H411" s="20">
        <f>Theory!$D$4/(SIN(RADIANS(Theory!$D$6*360*(('LUT Implementation'!$C$3*B411)/1000000000))))</f>
        <v>221.78420928956453</v>
      </c>
      <c r="I411" s="23">
        <f t="shared" si="25"/>
        <v>78.215790710435471</v>
      </c>
      <c r="J411" s="23">
        <f t="shared" si="26"/>
        <v>39.784209289564529</v>
      </c>
    </row>
    <row r="412" spans="2:10">
      <c r="B412">
        <f t="shared" si="27"/>
        <v>43550</v>
      </c>
      <c r="C412" s="19">
        <f t="array" ref="C412">MATCH(MIN(ABS('LUT Implementation'!$F$9:$F$136-B412)),ABS('LUT Implementation'!$F$9:$F$136-B412),0)</f>
        <v>1</v>
      </c>
      <c r="D412">
        <f>INDEX('LUT Implementation'!$F$9:$F$136,C412)-INDEX('LUT Implementation'!$F$9:$F$136,C412+1)</f>
        <v>3125</v>
      </c>
      <c r="E412">
        <f>INDEX('LUT Implementation'!$C$9:$C$136,'Error plots'!C412)</f>
        <v>300</v>
      </c>
      <c r="F412">
        <f>TRUNC('LUT Implementation'!$C$4*(INDEX('LUT Implementation'!$F$9:$F$136,C412)-B412)/D412,0)</f>
        <v>-117</v>
      </c>
      <c r="G412">
        <f t="shared" si="24"/>
        <v>183</v>
      </c>
      <c r="H412" s="20">
        <f>Theory!$D$4/(SIN(RADIANS(Theory!$D$6*360*(('LUT Implementation'!$C$3*B412)/1000000000))))</f>
        <v>222.03244291709774</v>
      </c>
      <c r="I412" s="23">
        <f t="shared" si="25"/>
        <v>77.96755708290226</v>
      </c>
      <c r="J412" s="23">
        <f t="shared" si="26"/>
        <v>39.03244291709774</v>
      </c>
    </row>
    <row r="413" spans="2:10">
      <c r="B413">
        <f t="shared" si="27"/>
        <v>43500</v>
      </c>
      <c r="C413" s="19">
        <f t="array" ref="C413">MATCH(MIN(ABS('LUT Implementation'!$F$9:$F$136-B413)),ABS('LUT Implementation'!$F$9:$F$136-B413),0)</f>
        <v>1</v>
      </c>
      <c r="D413">
        <f>INDEX('LUT Implementation'!$F$9:$F$136,C413)-INDEX('LUT Implementation'!$F$9:$F$136,C413+1)</f>
        <v>3125</v>
      </c>
      <c r="E413">
        <f>INDEX('LUT Implementation'!$C$9:$C$136,'Error plots'!C413)</f>
        <v>300</v>
      </c>
      <c r="F413">
        <f>TRUNC('LUT Implementation'!$C$4*(INDEX('LUT Implementation'!$F$9:$F$136,C413)-B413)/D413,0)</f>
        <v>-117</v>
      </c>
      <c r="G413">
        <f t="shared" si="24"/>
        <v>183</v>
      </c>
      <c r="H413" s="20">
        <f>Theory!$D$4/(SIN(RADIANS(Theory!$D$6*360*(('LUT Implementation'!$C$3*B413)/1000000000))))</f>
        <v>222.28125480480495</v>
      </c>
      <c r="I413" s="23">
        <f t="shared" si="25"/>
        <v>77.718745195195055</v>
      </c>
      <c r="J413" s="23">
        <f t="shared" si="26"/>
        <v>39.281254804804945</v>
      </c>
    </row>
    <row r="414" spans="2:10">
      <c r="B414">
        <f t="shared" si="27"/>
        <v>43450</v>
      </c>
      <c r="C414" s="19">
        <f t="array" ref="C414">MATCH(MIN(ABS('LUT Implementation'!$F$9:$F$136-B414)),ABS('LUT Implementation'!$F$9:$F$136-B414),0)</f>
        <v>1</v>
      </c>
      <c r="D414">
        <f>INDEX('LUT Implementation'!$F$9:$F$136,C414)-INDEX('LUT Implementation'!$F$9:$F$136,C414+1)</f>
        <v>3125</v>
      </c>
      <c r="E414">
        <f>INDEX('LUT Implementation'!$C$9:$C$136,'Error plots'!C414)</f>
        <v>300</v>
      </c>
      <c r="F414">
        <f>TRUNC('LUT Implementation'!$C$4*(INDEX('LUT Implementation'!$F$9:$F$136,C414)-B414)/D414,0)</f>
        <v>-116</v>
      </c>
      <c r="G414">
        <f t="shared" si="24"/>
        <v>184</v>
      </c>
      <c r="H414" s="20">
        <f>Theory!$D$4/(SIN(RADIANS(Theory!$D$6*360*(('LUT Implementation'!$C$3*B414)/1000000000))))</f>
        <v>222.53064694807665</v>
      </c>
      <c r="I414" s="23">
        <f t="shared" si="25"/>
        <v>77.469353051923349</v>
      </c>
      <c r="J414" s="23">
        <f t="shared" si="26"/>
        <v>38.530646948076651</v>
      </c>
    </row>
    <row r="415" spans="2:10">
      <c r="B415">
        <f t="shared" si="27"/>
        <v>43400</v>
      </c>
      <c r="C415" s="19">
        <f t="array" ref="C415">MATCH(MIN(ABS('LUT Implementation'!$F$9:$F$136-B415)),ABS('LUT Implementation'!$F$9:$F$136-B415),0)</f>
        <v>1</v>
      </c>
      <c r="D415">
        <f>INDEX('LUT Implementation'!$F$9:$F$136,C415)-INDEX('LUT Implementation'!$F$9:$F$136,C415+1)</f>
        <v>3125</v>
      </c>
      <c r="E415">
        <f>INDEX('LUT Implementation'!$C$9:$C$136,'Error plots'!C415)</f>
        <v>300</v>
      </c>
      <c r="F415">
        <f>TRUNC('LUT Implementation'!$C$4*(INDEX('LUT Implementation'!$F$9:$F$136,C415)-B415)/D415,0)</f>
        <v>-116</v>
      </c>
      <c r="G415">
        <f t="shared" si="24"/>
        <v>184</v>
      </c>
      <c r="H415" s="20">
        <f>Theory!$D$4/(SIN(RADIANS(Theory!$D$6*360*(('LUT Implementation'!$C$3*B415)/1000000000))))</f>
        <v>222.78062135149966</v>
      </c>
      <c r="I415" s="23">
        <f t="shared" si="25"/>
        <v>77.219378648500339</v>
      </c>
      <c r="J415" s="23">
        <f t="shared" si="26"/>
        <v>38.780621351499661</v>
      </c>
    </row>
    <row r="416" spans="2:10">
      <c r="B416">
        <f t="shared" si="27"/>
        <v>43350</v>
      </c>
      <c r="C416" s="19">
        <f t="array" ref="C416">MATCH(MIN(ABS('LUT Implementation'!$F$9:$F$136-B416)),ABS('LUT Implementation'!$F$9:$F$136-B416),0)</f>
        <v>1</v>
      </c>
      <c r="D416">
        <f>INDEX('LUT Implementation'!$F$9:$F$136,C416)-INDEX('LUT Implementation'!$F$9:$F$136,C416+1)</f>
        <v>3125</v>
      </c>
      <c r="E416">
        <f>INDEX('LUT Implementation'!$C$9:$C$136,'Error plots'!C416)</f>
        <v>300</v>
      </c>
      <c r="F416">
        <f>TRUNC('LUT Implementation'!$C$4*(INDEX('LUT Implementation'!$F$9:$F$136,C416)-B416)/D416,0)</f>
        <v>-115</v>
      </c>
      <c r="G416">
        <f t="shared" si="24"/>
        <v>185</v>
      </c>
      <c r="H416" s="20">
        <f>Theory!$D$4/(SIN(RADIANS(Theory!$D$6*360*(('LUT Implementation'!$C$3*B416)/1000000000))))</f>
        <v>223.03118002891063</v>
      </c>
      <c r="I416" s="23">
        <f t="shared" si="25"/>
        <v>76.968819971089374</v>
      </c>
      <c r="J416" s="23">
        <f t="shared" si="26"/>
        <v>38.031180028910626</v>
      </c>
    </row>
    <row r="417" spans="2:10">
      <c r="B417">
        <f t="shared" si="27"/>
        <v>43300</v>
      </c>
      <c r="C417" s="19">
        <f t="array" ref="C417">MATCH(MIN(ABS('LUT Implementation'!$F$9:$F$136-B417)),ABS('LUT Implementation'!$F$9:$F$136-B417),0)</f>
        <v>1</v>
      </c>
      <c r="D417">
        <f>INDEX('LUT Implementation'!$F$9:$F$136,C417)-INDEX('LUT Implementation'!$F$9:$F$136,C417+1)</f>
        <v>3125</v>
      </c>
      <c r="E417">
        <f>INDEX('LUT Implementation'!$C$9:$C$136,'Error plots'!C417)</f>
        <v>300</v>
      </c>
      <c r="F417">
        <f>TRUNC('LUT Implementation'!$C$4*(INDEX('LUT Implementation'!$F$9:$F$136,C417)-B417)/D417,0)</f>
        <v>-115</v>
      </c>
      <c r="G417">
        <f t="shared" si="24"/>
        <v>185</v>
      </c>
      <c r="H417" s="20">
        <f>Theory!$D$4/(SIN(RADIANS(Theory!$D$6*360*(('LUT Implementation'!$C$3*B417)/1000000000))))</f>
        <v>223.28232500344888</v>
      </c>
      <c r="I417" s="23">
        <f t="shared" si="25"/>
        <v>76.717674996551125</v>
      </c>
      <c r="J417" s="23">
        <f t="shared" si="26"/>
        <v>38.282325003448875</v>
      </c>
    </row>
    <row r="418" spans="2:10">
      <c r="B418">
        <f t="shared" si="27"/>
        <v>43250</v>
      </c>
      <c r="C418" s="19">
        <f t="array" ref="C418">MATCH(MIN(ABS('LUT Implementation'!$F$9:$F$136-B418)),ABS('LUT Implementation'!$F$9:$F$136-B418),0)</f>
        <v>1</v>
      </c>
      <c r="D418">
        <f>INDEX('LUT Implementation'!$F$9:$F$136,C418)-INDEX('LUT Implementation'!$F$9:$F$136,C418+1)</f>
        <v>3125</v>
      </c>
      <c r="E418">
        <f>INDEX('LUT Implementation'!$C$9:$C$136,'Error plots'!C418)</f>
        <v>300</v>
      </c>
      <c r="F418">
        <f>TRUNC('LUT Implementation'!$C$4*(INDEX('LUT Implementation'!$F$9:$F$136,C418)-B418)/D418,0)</f>
        <v>-114</v>
      </c>
      <c r="G418">
        <f t="shared" si="24"/>
        <v>186</v>
      </c>
      <c r="H418" s="20">
        <f>Theory!$D$4/(SIN(RADIANS(Theory!$D$6*360*(('LUT Implementation'!$C$3*B418)/1000000000))))</f>
        <v>223.53405830761034</v>
      </c>
      <c r="I418" s="23">
        <f t="shared" si="25"/>
        <v>76.465941692389663</v>
      </c>
      <c r="J418" s="23">
        <f t="shared" si="26"/>
        <v>37.534058307610337</v>
      </c>
    </row>
    <row r="419" spans="2:10">
      <c r="B419">
        <f t="shared" si="27"/>
        <v>43200</v>
      </c>
      <c r="C419" s="19">
        <f t="array" ref="C419">MATCH(MIN(ABS('LUT Implementation'!$F$9:$F$136-B419)),ABS('LUT Implementation'!$F$9:$F$136-B419),0)</f>
        <v>1</v>
      </c>
      <c r="D419">
        <f>INDEX('LUT Implementation'!$F$9:$F$136,C419)-INDEX('LUT Implementation'!$F$9:$F$136,C419+1)</f>
        <v>3125</v>
      </c>
      <c r="E419">
        <f>INDEX('LUT Implementation'!$C$9:$C$136,'Error plots'!C419)</f>
        <v>300</v>
      </c>
      <c r="F419">
        <f>TRUNC('LUT Implementation'!$C$4*(INDEX('LUT Implementation'!$F$9:$F$136,C419)-B419)/D419,0)</f>
        <v>-114</v>
      </c>
      <c r="G419">
        <f t="shared" si="24"/>
        <v>186</v>
      </c>
      <c r="H419" s="20">
        <f>Theory!$D$4/(SIN(RADIANS(Theory!$D$6*360*(('LUT Implementation'!$C$3*B419)/1000000000))))</f>
        <v>223.78638198330199</v>
      </c>
      <c r="I419" s="23">
        <f t="shared" si="25"/>
        <v>76.213618016698007</v>
      </c>
      <c r="J419" s="23">
        <f t="shared" si="26"/>
        <v>37.786381983301993</v>
      </c>
    </row>
    <row r="420" spans="2:10">
      <c r="B420">
        <f t="shared" si="27"/>
        <v>43150</v>
      </c>
      <c r="C420" s="19">
        <f t="array" ref="C420">MATCH(MIN(ABS('LUT Implementation'!$F$9:$F$136-B420)),ABS('LUT Implementation'!$F$9:$F$136-B420),0)</f>
        <v>1</v>
      </c>
      <c r="D420">
        <f>INDEX('LUT Implementation'!$F$9:$F$136,C420)-INDEX('LUT Implementation'!$F$9:$F$136,C420+1)</f>
        <v>3125</v>
      </c>
      <c r="E420">
        <f>INDEX('LUT Implementation'!$C$9:$C$136,'Error plots'!C420)</f>
        <v>300</v>
      </c>
      <c r="F420">
        <f>TRUNC('LUT Implementation'!$C$4*(INDEX('LUT Implementation'!$F$9:$F$136,C420)-B420)/D420,0)</f>
        <v>-113</v>
      </c>
      <c r="G420">
        <f t="shared" si="24"/>
        <v>187</v>
      </c>
      <c r="H420" s="20">
        <f>Theory!$D$4/(SIN(RADIANS(Theory!$D$6*360*(('LUT Implementation'!$C$3*B420)/1000000000))))</f>
        <v>224.03929808189613</v>
      </c>
      <c r="I420" s="23">
        <f t="shared" si="25"/>
        <v>75.960701918103865</v>
      </c>
      <c r="J420" s="23">
        <f t="shared" si="26"/>
        <v>37.039298081896135</v>
      </c>
    </row>
    <row r="421" spans="2:10">
      <c r="B421">
        <f t="shared" si="27"/>
        <v>43100</v>
      </c>
      <c r="C421" s="19">
        <f t="array" ref="C421">MATCH(MIN(ABS('LUT Implementation'!$F$9:$F$136-B421)),ABS('LUT Implementation'!$F$9:$F$136-B421),0)</f>
        <v>1</v>
      </c>
      <c r="D421">
        <f>INDEX('LUT Implementation'!$F$9:$F$136,C421)-INDEX('LUT Implementation'!$F$9:$F$136,C421+1)</f>
        <v>3125</v>
      </c>
      <c r="E421">
        <f>INDEX('LUT Implementation'!$C$9:$C$136,'Error plots'!C421)</f>
        <v>300</v>
      </c>
      <c r="F421">
        <f>TRUNC('LUT Implementation'!$C$4*(INDEX('LUT Implementation'!$F$9:$F$136,C421)-B421)/D421,0)</f>
        <v>-113</v>
      </c>
      <c r="G421">
        <f t="shared" si="24"/>
        <v>187</v>
      </c>
      <c r="H421" s="20">
        <f>Theory!$D$4/(SIN(RADIANS(Theory!$D$6*360*(('LUT Implementation'!$C$3*B421)/1000000000))))</f>
        <v>224.29280866428508</v>
      </c>
      <c r="I421" s="23">
        <f t="shared" si="25"/>
        <v>75.707191335714924</v>
      </c>
      <c r="J421" s="23">
        <f t="shared" si="26"/>
        <v>37.292808664285076</v>
      </c>
    </row>
    <row r="422" spans="2:10">
      <c r="B422">
        <f t="shared" si="27"/>
        <v>43050</v>
      </c>
      <c r="C422" s="19">
        <f t="array" ref="C422">MATCH(MIN(ABS('LUT Implementation'!$F$9:$F$136-B422)),ABS('LUT Implementation'!$F$9:$F$136-B422),0)</f>
        <v>1</v>
      </c>
      <c r="D422">
        <f>INDEX('LUT Implementation'!$F$9:$F$136,C422)-INDEX('LUT Implementation'!$F$9:$F$136,C422+1)</f>
        <v>3125</v>
      </c>
      <c r="E422">
        <f>INDEX('LUT Implementation'!$C$9:$C$136,'Error plots'!C422)</f>
        <v>300</v>
      </c>
      <c r="F422">
        <f>TRUNC('LUT Implementation'!$C$4*(INDEX('LUT Implementation'!$F$9:$F$136,C422)-B422)/D422,0)</f>
        <v>-112</v>
      </c>
      <c r="G422">
        <f t="shared" si="24"/>
        <v>188</v>
      </c>
      <c r="H422" s="20">
        <f>Theory!$D$4/(SIN(RADIANS(Theory!$D$6*360*(('LUT Implementation'!$C$3*B422)/1000000000))))</f>
        <v>224.54691580093703</v>
      </c>
      <c r="I422" s="23">
        <f t="shared" si="25"/>
        <v>75.453084199062971</v>
      </c>
      <c r="J422" s="23">
        <f t="shared" si="26"/>
        <v>36.546915800937029</v>
      </c>
    </row>
    <row r="423" spans="2:10">
      <c r="B423">
        <f t="shared" si="27"/>
        <v>43000</v>
      </c>
      <c r="C423" s="19">
        <f t="array" ref="C423">MATCH(MIN(ABS('LUT Implementation'!$F$9:$F$136-B423)),ABS('LUT Implementation'!$F$9:$F$136-B423),0)</f>
        <v>1</v>
      </c>
      <c r="D423">
        <f>INDEX('LUT Implementation'!$F$9:$F$136,C423)-INDEX('LUT Implementation'!$F$9:$F$136,C423+1)</f>
        <v>3125</v>
      </c>
      <c r="E423">
        <f>INDEX('LUT Implementation'!$C$9:$C$136,'Error plots'!C423)</f>
        <v>300</v>
      </c>
      <c r="F423">
        <f>TRUNC('LUT Implementation'!$C$4*(INDEX('LUT Implementation'!$F$9:$F$136,C423)-B423)/D423,0)</f>
        <v>-112</v>
      </c>
      <c r="G423">
        <f t="shared" si="24"/>
        <v>188</v>
      </c>
      <c r="H423" s="20">
        <f>Theory!$D$4/(SIN(RADIANS(Theory!$D$6*360*(('LUT Implementation'!$C$3*B423)/1000000000))))</f>
        <v>224.8016215719511</v>
      </c>
      <c r="I423" s="23">
        <f t="shared" si="25"/>
        <v>75.198378428048898</v>
      </c>
      <c r="J423" s="23">
        <f t="shared" si="26"/>
        <v>36.801621571951102</v>
      </c>
    </row>
    <row r="424" spans="2:10">
      <c r="B424">
        <f t="shared" si="27"/>
        <v>42950</v>
      </c>
      <c r="C424" s="19">
        <f t="array" ref="C424">MATCH(MIN(ABS('LUT Implementation'!$F$9:$F$136-B424)),ABS('LUT Implementation'!$F$9:$F$136-B424),0)</f>
        <v>1</v>
      </c>
      <c r="D424">
        <f>INDEX('LUT Implementation'!$F$9:$F$136,C424)-INDEX('LUT Implementation'!$F$9:$F$136,C424+1)</f>
        <v>3125</v>
      </c>
      <c r="E424">
        <f>INDEX('LUT Implementation'!$C$9:$C$136,'Error plots'!C424)</f>
        <v>300</v>
      </c>
      <c r="F424">
        <f>TRUNC('LUT Implementation'!$C$4*(INDEX('LUT Implementation'!$F$9:$F$136,C424)-B424)/D424,0)</f>
        <v>-111</v>
      </c>
      <c r="G424">
        <f t="shared" si="24"/>
        <v>189</v>
      </c>
      <c r="H424" s="20">
        <f>Theory!$D$4/(SIN(RADIANS(Theory!$D$6*360*(('LUT Implementation'!$C$3*B424)/1000000000))))</f>
        <v>225.05692806711389</v>
      </c>
      <c r="I424" s="23">
        <f t="shared" si="25"/>
        <v>74.943071932886113</v>
      </c>
      <c r="J424" s="23">
        <f t="shared" si="26"/>
        <v>36.056928067113887</v>
      </c>
    </row>
    <row r="425" spans="2:10">
      <c r="B425">
        <f t="shared" si="27"/>
        <v>42900</v>
      </c>
      <c r="C425" s="19">
        <f t="array" ref="C425">MATCH(MIN(ABS('LUT Implementation'!$F$9:$F$136-B425)),ABS('LUT Implementation'!$F$9:$F$136-B425),0)</f>
        <v>1</v>
      </c>
      <c r="D425">
        <f>INDEX('LUT Implementation'!$F$9:$F$136,C425)-INDEX('LUT Implementation'!$F$9:$F$136,C425+1)</f>
        <v>3125</v>
      </c>
      <c r="E425">
        <f>INDEX('LUT Implementation'!$C$9:$C$136,'Error plots'!C425)</f>
        <v>300</v>
      </c>
      <c r="F425">
        <f>TRUNC('LUT Implementation'!$C$4*(INDEX('LUT Implementation'!$F$9:$F$136,C425)-B425)/D425,0)</f>
        <v>-111</v>
      </c>
      <c r="G425">
        <f t="shared" si="24"/>
        <v>189</v>
      </c>
      <c r="H425" s="20">
        <f>Theory!$D$4/(SIN(RADIANS(Theory!$D$6*360*(('LUT Implementation'!$C$3*B425)/1000000000))))</f>
        <v>225.31283738595565</v>
      </c>
      <c r="I425" s="23">
        <f t="shared" si="25"/>
        <v>74.687162614044354</v>
      </c>
      <c r="J425" s="23">
        <f t="shared" si="26"/>
        <v>36.312837385955646</v>
      </c>
    </row>
    <row r="426" spans="2:10">
      <c r="B426">
        <f t="shared" si="27"/>
        <v>42850</v>
      </c>
      <c r="C426" s="19">
        <f t="array" ref="C426">MATCH(MIN(ABS('LUT Implementation'!$F$9:$F$136-B426)),ABS('LUT Implementation'!$F$9:$F$136-B426),0)</f>
        <v>1</v>
      </c>
      <c r="D426">
        <f>INDEX('LUT Implementation'!$F$9:$F$136,C426)-INDEX('LUT Implementation'!$F$9:$F$136,C426+1)</f>
        <v>3125</v>
      </c>
      <c r="E426">
        <f>INDEX('LUT Implementation'!$C$9:$C$136,'Error plots'!C426)</f>
        <v>300</v>
      </c>
      <c r="F426">
        <f>TRUNC('LUT Implementation'!$C$4*(INDEX('LUT Implementation'!$F$9:$F$136,C426)-B426)/D426,0)</f>
        <v>-110</v>
      </c>
      <c r="G426">
        <f t="shared" si="24"/>
        <v>190</v>
      </c>
      <c r="H426" s="20">
        <f>Theory!$D$4/(SIN(RADIANS(Theory!$D$6*360*(('LUT Implementation'!$C$3*B426)/1000000000))))</f>
        <v>225.5693516378073</v>
      </c>
      <c r="I426" s="23">
        <f t="shared" si="25"/>
        <v>74.430648362192699</v>
      </c>
      <c r="J426" s="23">
        <f t="shared" si="26"/>
        <v>35.569351637807301</v>
      </c>
    </row>
    <row r="427" spans="2:10">
      <c r="B427">
        <f t="shared" si="27"/>
        <v>42800</v>
      </c>
      <c r="C427" s="19">
        <f t="array" ref="C427">MATCH(MIN(ABS('LUT Implementation'!$F$9:$F$136-B427)),ABS('LUT Implementation'!$F$9:$F$136-B427),0)</f>
        <v>1</v>
      </c>
      <c r="D427">
        <f>INDEX('LUT Implementation'!$F$9:$F$136,C427)-INDEX('LUT Implementation'!$F$9:$F$136,C427+1)</f>
        <v>3125</v>
      </c>
      <c r="E427">
        <f>INDEX('LUT Implementation'!$C$9:$C$136,'Error plots'!C427)</f>
        <v>300</v>
      </c>
      <c r="F427">
        <f>TRUNC('LUT Implementation'!$C$4*(INDEX('LUT Implementation'!$F$9:$F$136,C427)-B427)/D427,0)</f>
        <v>-110</v>
      </c>
      <c r="G427">
        <f t="shared" si="24"/>
        <v>190</v>
      </c>
      <c r="H427" s="20">
        <f>Theory!$D$4/(SIN(RADIANS(Theory!$D$6*360*(('LUT Implementation'!$C$3*B427)/1000000000))))</f>
        <v>225.82647294185725</v>
      </c>
      <c r="I427" s="23">
        <f t="shared" si="25"/>
        <v>74.173527058142753</v>
      </c>
      <c r="J427" s="23">
        <f t="shared" si="26"/>
        <v>35.826472941857247</v>
      </c>
    </row>
    <row r="428" spans="2:10">
      <c r="B428">
        <f t="shared" si="27"/>
        <v>42750</v>
      </c>
      <c r="C428" s="19">
        <f t="array" ref="C428">MATCH(MIN(ABS('LUT Implementation'!$F$9:$F$136-B428)),ABS('LUT Implementation'!$F$9:$F$136-B428),0)</f>
        <v>1</v>
      </c>
      <c r="D428">
        <f>INDEX('LUT Implementation'!$F$9:$F$136,C428)-INDEX('LUT Implementation'!$F$9:$F$136,C428+1)</f>
        <v>3125</v>
      </c>
      <c r="E428">
        <f>INDEX('LUT Implementation'!$C$9:$C$136,'Error plots'!C428)</f>
        <v>300</v>
      </c>
      <c r="F428">
        <f>TRUNC('LUT Implementation'!$C$4*(INDEX('LUT Implementation'!$F$9:$F$136,C428)-B428)/D428,0)</f>
        <v>-109</v>
      </c>
      <c r="G428">
        <f t="shared" si="24"/>
        <v>191</v>
      </c>
      <c r="H428" s="20">
        <f>Theory!$D$4/(SIN(RADIANS(Theory!$D$6*360*(('LUT Implementation'!$C$3*B428)/1000000000))))</f>
        <v>226.08420342720981</v>
      </c>
      <c r="I428" s="23">
        <f t="shared" si="25"/>
        <v>73.915796572790185</v>
      </c>
      <c r="J428" s="23">
        <f t="shared" si="26"/>
        <v>35.084203427209815</v>
      </c>
    </row>
    <row r="429" spans="2:10">
      <c r="B429">
        <f t="shared" si="27"/>
        <v>42700</v>
      </c>
      <c r="C429" s="19">
        <f t="array" ref="C429">MATCH(MIN(ABS('LUT Implementation'!$F$9:$F$136-B429)),ABS('LUT Implementation'!$F$9:$F$136-B429),0)</f>
        <v>1</v>
      </c>
      <c r="D429">
        <f>INDEX('LUT Implementation'!$F$9:$F$136,C429)-INDEX('LUT Implementation'!$F$9:$F$136,C429+1)</f>
        <v>3125</v>
      </c>
      <c r="E429">
        <f>INDEX('LUT Implementation'!$C$9:$C$136,'Error plots'!C429)</f>
        <v>300</v>
      </c>
      <c r="F429">
        <f>TRUNC('LUT Implementation'!$C$4*(INDEX('LUT Implementation'!$F$9:$F$136,C429)-B429)/D429,0)</f>
        <v>-109</v>
      </c>
      <c r="G429">
        <f t="shared" si="24"/>
        <v>191</v>
      </c>
      <c r="H429" s="20">
        <f>Theory!$D$4/(SIN(RADIANS(Theory!$D$6*360*(('LUT Implementation'!$C$3*B429)/1000000000))))</f>
        <v>226.34254523294254</v>
      </c>
      <c r="I429" s="23">
        <f t="shared" si="25"/>
        <v>73.657454767057459</v>
      </c>
      <c r="J429" s="23">
        <f t="shared" si="26"/>
        <v>35.342545232942541</v>
      </c>
    </row>
    <row r="430" spans="2:10">
      <c r="B430">
        <f t="shared" si="27"/>
        <v>42650</v>
      </c>
      <c r="C430" s="19">
        <f t="array" ref="C430">MATCH(MIN(ABS('LUT Implementation'!$F$9:$F$136-B430)),ABS('LUT Implementation'!$F$9:$F$136-B430),0)</f>
        <v>1</v>
      </c>
      <c r="D430">
        <f>INDEX('LUT Implementation'!$F$9:$F$136,C430)-INDEX('LUT Implementation'!$F$9:$F$136,C430+1)</f>
        <v>3125</v>
      </c>
      <c r="E430">
        <f>INDEX('LUT Implementation'!$C$9:$C$136,'Error plots'!C430)</f>
        <v>300</v>
      </c>
      <c r="F430">
        <f>TRUNC('LUT Implementation'!$C$4*(INDEX('LUT Implementation'!$F$9:$F$136,C430)-B430)/D430,0)</f>
        <v>-108</v>
      </c>
      <c r="G430">
        <f t="shared" si="24"/>
        <v>192</v>
      </c>
      <c r="H430" s="20">
        <f>Theory!$D$4/(SIN(RADIANS(Theory!$D$6*360*(('LUT Implementation'!$C$3*B430)/1000000000))))</f>
        <v>226.60150050816512</v>
      </c>
      <c r="I430" s="23">
        <f t="shared" si="25"/>
        <v>73.398499491834883</v>
      </c>
      <c r="J430" s="23">
        <f t="shared" si="26"/>
        <v>34.601500508165117</v>
      </c>
    </row>
    <row r="431" spans="2:10">
      <c r="B431">
        <f t="shared" si="27"/>
        <v>42600</v>
      </c>
      <c r="C431" s="19">
        <f t="array" ref="C431">MATCH(MIN(ABS('LUT Implementation'!$F$9:$F$136-B431)),ABS('LUT Implementation'!$F$9:$F$136-B431),0)</f>
        <v>1</v>
      </c>
      <c r="D431">
        <f>INDEX('LUT Implementation'!$F$9:$F$136,C431)-INDEX('LUT Implementation'!$F$9:$F$136,C431+1)</f>
        <v>3125</v>
      </c>
      <c r="E431">
        <f>INDEX('LUT Implementation'!$C$9:$C$136,'Error plots'!C431)</f>
        <v>300</v>
      </c>
      <c r="F431">
        <f>TRUNC('LUT Implementation'!$C$4*(INDEX('LUT Implementation'!$F$9:$F$136,C431)-B431)/D431,0)</f>
        <v>-108</v>
      </c>
      <c r="G431">
        <f t="shared" si="24"/>
        <v>192</v>
      </c>
      <c r="H431" s="20">
        <f>Theory!$D$4/(SIN(RADIANS(Theory!$D$6*360*(('LUT Implementation'!$C$3*B431)/1000000000))))</f>
        <v>226.86107141207793</v>
      </c>
      <c r="I431" s="23">
        <f t="shared" si="25"/>
        <v>73.138928587922067</v>
      </c>
      <c r="J431" s="23">
        <f t="shared" si="26"/>
        <v>34.861071412077933</v>
      </c>
    </row>
    <row r="432" spans="2:10">
      <c r="B432">
        <f t="shared" si="27"/>
        <v>42550</v>
      </c>
      <c r="C432" s="19">
        <f t="array" ref="C432">MATCH(MIN(ABS('LUT Implementation'!$F$9:$F$136-B432)),ABS('LUT Implementation'!$F$9:$F$136-B432),0)</f>
        <v>1</v>
      </c>
      <c r="D432">
        <f>INDEX('LUT Implementation'!$F$9:$F$136,C432)-INDEX('LUT Implementation'!$F$9:$F$136,C432+1)</f>
        <v>3125</v>
      </c>
      <c r="E432">
        <f>INDEX('LUT Implementation'!$C$9:$C$136,'Error plots'!C432)</f>
        <v>300</v>
      </c>
      <c r="F432">
        <f>TRUNC('LUT Implementation'!$C$4*(INDEX('LUT Implementation'!$F$9:$F$136,C432)-B432)/D432,0)</f>
        <v>-107</v>
      </c>
      <c r="G432">
        <f t="shared" si="24"/>
        <v>193</v>
      </c>
      <c r="H432" s="20">
        <f>Theory!$D$4/(SIN(RADIANS(Theory!$D$6*360*(('LUT Implementation'!$C$3*B432)/1000000000))))</f>
        <v>227.12126011403171</v>
      </c>
      <c r="I432" s="23">
        <f t="shared" si="25"/>
        <v>72.878739885968287</v>
      </c>
      <c r="J432" s="23">
        <f t="shared" si="26"/>
        <v>34.121260114031713</v>
      </c>
    </row>
    <row r="433" spans="2:10">
      <c r="B433">
        <f t="shared" si="27"/>
        <v>42500</v>
      </c>
      <c r="C433" s="19">
        <f t="array" ref="C433">MATCH(MIN(ABS('LUT Implementation'!$F$9:$F$136-B433)),ABS('LUT Implementation'!$F$9:$F$136-B433),0)</f>
        <v>1</v>
      </c>
      <c r="D433">
        <f>INDEX('LUT Implementation'!$F$9:$F$136,C433)-INDEX('LUT Implementation'!$F$9:$F$136,C433+1)</f>
        <v>3125</v>
      </c>
      <c r="E433">
        <f>INDEX('LUT Implementation'!$C$9:$C$136,'Error plots'!C433)</f>
        <v>300</v>
      </c>
      <c r="F433">
        <f>TRUNC('LUT Implementation'!$C$4*(INDEX('LUT Implementation'!$F$9:$F$136,C433)-B433)/D433,0)</f>
        <v>-107</v>
      </c>
      <c r="G433">
        <f t="shared" si="24"/>
        <v>193</v>
      </c>
      <c r="H433" s="20">
        <f>Theory!$D$4/(SIN(RADIANS(Theory!$D$6*360*(('LUT Implementation'!$C$3*B433)/1000000000))))</f>
        <v>227.38206879358682</v>
      </c>
      <c r="I433" s="23">
        <f t="shared" si="25"/>
        <v>72.617931206413175</v>
      </c>
      <c r="J433" s="23">
        <f t="shared" si="26"/>
        <v>34.382068793586825</v>
      </c>
    </row>
    <row r="434" spans="2:10">
      <c r="B434">
        <f t="shared" si="27"/>
        <v>42450</v>
      </c>
      <c r="C434" s="19">
        <f t="array" ref="C434">MATCH(MIN(ABS('LUT Implementation'!$F$9:$F$136-B434)),ABS('LUT Implementation'!$F$9:$F$136-B434),0)</f>
        <v>1</v>
      </c>
      <c r="D434">
        <f>INDEX('LUT Implementation'!$F$9:$F$136,C434)-INDEX('LUT Implementation'!$F$9:$F$136,C434+1)</f>
        <v>3125</v>
      </c>
      <c r="E434">
        <f>INDEX('LUT Implementation'!$C$9:$C$136,'Error plots'!C434)</f>
        <v>300</v>
      </c>
      <c r="F434">
        <f>TRUNC('LUT Implementation'!$C$4*(INDEX('LUT Implementation'!$F$9:$F$136,C434)-B434)/D434,0)</f>
        <v>-106</v>
      </c>
      <c r="G434">
        <f t="shared" si="24"/>
        <v>194</v>
      </c>
      <c r="H434" s="20">
        <f>Theory!$D$4/(SIN(RADIANS(Theory!$D$6*360*(('LUT Implementation'!$C$3*B434)/1000000000))))</f>
        <v>227.64349964057385</v>
      </c>
      <c r="I434" s="23">
        <f t="shared" si="25"/>
        <v>72.35650035942615</v>
      </c>
      <c r="J434" s="23">
        <f t="shared" si="26"/>
        <v>33.64349964057385</v>
      </c>
    </row>
    <row r="435" spans="2:10">
      <c r="B435">
        <f t="shared" si="27"/>
        <v>42400</v>
      </c>
      <c r="C435" s="19">
        <f t="array" ref="C435">MATCH(MIN(ABS('LUT Implementation'!$F$9:$F$136-B435)),ABS('LUT Implementation'!$F$9:$F$136-B435),0)</f>
        <v>1</v>
      </c>
      <c r="D435">
        <f>INDEX('LUT Implementation'!$F$9:$F$136,C435)-INDEX('LUT Implementation'!$F$9:$F$136,C435+1)</f>
        <v>3125</v>
      </c>
      <c r="E435">
        <f>INDEX('LUT Implementation'!$C$9:$C$136,'Error plots'!C435)</f>
        <v>300</v>
      </c>
      <c r="F435">
        <f>TRUNC('LUT Implementation'!$C$4*(INDEX('LUT Implementation'!$F$9:$F$136,C435)-B435)/D435,0)</f>
        <v>-106</v>
      </c>
      <c r="G435">
        <f t="shared" si="24"/>
        <v>194</v>
      </c>
      <c r="H435" s="20">
        <f>Theory!$D$4/(SIN(RADIANS(Theory!$D$6*360*(('LUT Implementation'!$C$3*B435)/1000000000))))</f>
        <v>227.90555485515358</v>
      </c>
      <c r="I435" s="23">
        <f t="shared" si="25"/>
        <v>72.094445144846418</v>
      </c>
      <c r="J435" s="23">
        <f t="shared" si="26"/>
        <v>33.905554855153582</v>
      </c>
    </row>
    <row r="436" spans="2:10">
      <c r="B436">
        <f t="shared" si="27"/>
        <v>42350</v>
      </c>
      <c r="C436" s="19">
        <f t="array" ref="C436">MATCH(MIN(ABS('LUT Implementation'!$F$9:$F$136-B436)),ABS('LUT Implementation'!$F$9:$F$136-B436),0)</f>
        <v>1</v>
      </c>
      <c r="D436">
        <f>INDEX('LUT Implementation'!$F$9:$F$136,C436)-INDEX('LUT Implementation'!$F$9:$F$136,C436+1)</f>
        <v>3125</v>
      </c>
      <c r="E436">
        <f>INDEX('LUT Implementation'!$C$9:$C$136,'Error plots'!C436)</f>
        <v>300</v>
      </c>
      <c r="F436">
        <f>TRUNC('LUT Implementation'!$C$4*(INDEX('LUT Implementation'!$F$9:$F$136,C436)-B436)/D436,0)</f>
        <v>-105</v>
      </c>
      <c r="G436">
        <f t="shared" si="24"/>
        <v>195</v>
      </c>
      <c r="H436" s="20">
        <f>Theory!$D$4/(SIN(RADIANS(Theory!$D$6*360*(('LUT Implementation'!$C$3*B436)/1000000000))))</f>
        <v>228.1682366478787</v>
      </c>
      <c r="I436" s="23">
        <f t="shared" si="25"/>
        <v>71.8317633521213</v>
      </c>
      <c r="J436" s="23">
        <f t="shared" si="26"/>
        <v>33.1682366478787</v>
      </c>
    </row>
    <row r="437" spans="2:10">
      <c r="B437">
        <f t="shared" si="27"/>
        <v>42300</v>
      </c>
      <c r="C437" s="19">
        <f t="array" ref="C437">MATCH(MIN(ABS('LUT Implementation'!$F$9:$F$136-B437)),ABS('LUT Implementation'!$F$9:$F$136-B437),0)</f>
        <v>1</v>
      </c>
      <c r="D437">
        <f>INDEX('LUT Implementation'!$F$9:$F$136,C437)-INDEX('LUT Implementation'!$F$9:$F$136,C437+1)</f>
        <v>3125</v>
      </c>
      <c r="E437">
        <f>INDEX('LUT Implementation'!$C$9:$C$136,'Error plots'!C437)</f>
        <v>300</v>
      </c>
      <c r="F437">
        <f>TRUNC('LUT Implementation'!$C$4*(INDEX('LUT Implementation'!$F$9:$F$136,C437)-B437)/D437,0)</f>
        <v>-104</v>
      </c>
      <c r="G437">
        <f t="shared" si="24"/>
        <v>196</v>
      </c>
      <c r="H437" s="20">
        <f>Theory!$D$4/(SIN(RADIANS(Theory!$D$6*360*(('LUT Implementation'!$C$3*B437)/1000000000))))</f>
        <v>228.43154723975448</v>
      </c>
      <c r="I437" s="23">
        <f t="shared" si="25"/>
        <v>71.56845276024552</v>
      </c>
      <c r="J437" s="23">
        <f t="shared" si="26"/>
        <v>32.43154723975448</v>
      </c>
    </row>
    <row r="438" spans="2:10">
      <c r="B438">
        <f t="shared" si="27"/>
        <v>42250</v>
      </c>
      <c r="C438" s="19">
        <f t="array" ref="C438">MATCH(MIN(ABS('LUT Implementation'!$F$9:$F$136-B438)),ABS('LUT Implementation'!$F$9:$F$136-B438),0)</f>
        <v>1</v>
      </c>
      <c r="D438">
        <f>INDEX('LUT Implementation'!$F$9:$F$136,C438)-INDEX('LUT Implementation'!$F$9:$F$136,C438+1)</f>
        <v>3125</v>
      </c>
      <c r="E438">
        <f>INDEX('LUT Implementation'!$C$9:$C$136,'Error plots'!C438)</f>
        <v>300</v>
      </c>
      <c r="F438">
        <f>TRUNC('LUT Implementation'!$C$4*(INDEX('LUT Implementation'!$F$9:$F$136,C438)-B438)/D438,0)</f>
        <v>-104</v>
      </c>
      <c r="G438">
        <f t="shared" si="24"/>
        <v>196</v>
      </c>
      <c r="H438" s="20">
        <f>Theory!$D$4/(SIN(RADIANS(Theory!$D$6*360*(('LUT Implementation'!$C$3*B438)/1000000000))))</f>
        <v>228.69548886230132</v>
      </c>
      <c r="I438" s="23">
        <f t="shared" si="25"/>
        <v>71.304511137698682</v>
      </c>
      <c r="J438" s="23">
        <f t="shared" si="26"/>
        <v>32.695488862301318</v>
      </c>
    </row>
    <row r="439" spans="2:10">
      <c r="B439">
        <f t="shared" si="27"/>
        <v>42200</v>
      </c>
      <c r="C439" s="19">
        <f t="array" ref="C439">MATCH(MIN(ABS('LUT Implementation'!$F$9:$F$136-B439)),ABS('LUT Implementation'!$F$9:$F$136-B439),0)</f>
        <v>1</v>
      </c>
      <c r="D439">
        <f>INDEX('LUT Implementation'!$F$9:$F$136,C439)-INDEX('LUT Implementation'!$F$9:$F$136,C439+1)</f>
        <v>3125</v>
      </c>
      <c r="E439">
        <f>INDEX('LUT Implementation'!$C$9:$C$136,'Error plots'!C439)</f>
        <v>300</v>
      </c>
      <c r="F439">
        <f>TRUNC('LUT Implementation'!$C$4*(INDEX('LUT Implementation'!$F$9:$F$136,C439)-B439)/D439,0)</f>
        <v>-103</v>
      </c>
      <c r="G439">
        <f t="shared" si="24"/>
        <v>197</v>
      </c>
      <c r="H439" s="20">
        <f>Theory!$D$4/(SIN(RADIANS(Theory!$D$6*360*(('LUT Implementation'!$C$3*B439)/1000000000))))</f>
        <v>228.96006375761633</v>
      </c>
      <c r="I439" s="23">
        <f t="shared" si="25"/>
        <v>71.039936242383675</v>
      </c>
      <c r="J439" s="23">
        <f t="shared" si="26"/>
        <v>31.960063757616325</v>
      </c>
    </row>
    <row r="440" spans="2:10">
      <c r="B440">
        <f t="shared" si="27"/>
        <v>42150</v>
      </c>
      <c r="C440" s="19">
        <f t="array" ref="C440">MATCH(MIN(ABS('LUT Implementation'!$F$9:$F$136-B440)),ABS('LUT Implementation'!$F$9:$F$136-B440),0)</f>
        <v>1</v>
      </c>
      <c r="D440">
        <f>INDEX('LUT Implementation'!$F$9:$F$136,C440)-INDEX('LUT Implementation'!$F$9:$F$136,C440+1)</f>
        <v>3125</v>
      </c>
      <c r="E440">
        <f>INDEX('LUT Implementation'!$C$9:$C$136,'Error plots'!C440)</f>
        <v>300</v>
      </c>
      <c r="F440">
        <f>TRUNC('LUT Implementation'!$C$4*(INDEX('LUT Implementation'!$F$9:$F$136,C440)-B440)/D440,0)</f>
        <v>-103</v>
      </c>
      <c r="G440">
        <f t="shared" si="24"/>
        <v>197</v>
      </c>
      <c r="H440" s="20">
        <f>Theory!$D$4/(SIN(RADIANS(Theory!$D$6*360*(('LUT Implementation'!$C$3*B440)/1000000000))))</f>
        <v>229.22527417843656</v>
      </c>
      <c r="I440" s="23">
        <f t="shared" si="25"/>
        <v>70.774725821563436</v>
      </c>
      <c r="J440" s="23">
        <f t="shared" si="26"/>
        <v>32.225274178436564</v>
      </c>
    </row>
    <row r="441" spans="2:10">
      <c r="B441">
        <f t="shared" si="27"/>
        <v>42100</v>
      </c>
      <c r="C441" s="19">
        <f t="array" ref="C441">MATCH(MIN(ABS('LUT Implementation'!$F$9:$F$136-B441)),ABS('LUT Implementation'!$F$9:$F$136-B441),0)</f>
        <v>1</v>
      </c>
      <c r="D441">
        <f>INDEX('LUT Implementation'!$F$9:$F$136,C441)-INDEX('LUT Implementation'!$F$9:$F$136,C441+1)</f>
        <v>3125</v>
      </c>
      <c r="E441">
        <f>INDEX('LUT Implementation'!$C$9:$C$136,'Error plots'!C441)</f>
        <v>300</v>
      </c>
      <c r="F441">
        <f>TRUNC('LUT Implementation'!$C$4*(INDEX('LUT Implementation'!$F$9:$F$136,C441)-B441)/D441,0)</f>
        <v>-102</v>
      </c>
      <c r="G441">
        <f t="shared" si="24"/>
        <v>198</v>
      </c>
      <c r="H441" s="20">
        <f>Theory!$D$4/(SIN(RADIANS(Theory!$D$6*360*(('LUT Implementation'!$C$3*B441)/1000000000))))</f>
        <v>229.49112238820226</v>
      </c>
      <c r="I441" s="23">
        <f t="shared" si="25"/>
        <v>70.508877611797743</v>
      </c>
      <c r="J441" s="23">
        <f t="shared" si="26"/>
        <v>31.491122388202257</v>
      </c>
    </row>
    <row r="442" spans="2:10">
      <c r="B442">
        <f t="shared" si="27"/>
        <v>42050</v>
      </c>
      <c r="C442" s="19">
        <f t="array" ref="C442">MATCH(MIN(ABS('LUT Implementation'!$F$9:$F$136-B442)),ABS('LUT Implementation'!$F$9:$F$136-B442),0)</f>
        <v>1</v>
      </c>
      <c r="D442">
        <f>INDEX('LUT Implementation'!$F$9:$F$136,C442)-INDEX('LUT Implementation'!$F$9:$F$136,C442+1)</f>
        <v>3125</v>
      </c>
      <c r="E442">
        <f>INDEX('LUT Implementation'!$C$9:$C$136,'Error plots'!C442)</f>
        <v>300</v>
      </c>
      <c r="F442">
        <f>TRUNC('LUT Implementation'!$C$4*(INDEX('LUT Implementation'!$F$9:$F$136,C442)-B442)/D442,0)</f>
        <v>-102</v>
      </c>
      <c r="G442">
        <f t="shared" si="24"/>
        <v>198</v>
      </c>
      <c r="H442" s="20">
        <f>Theory!$D$4/(SIN(RADIANS(Theory!$D$6*360*(('LUT Implementation'!$C$3*B442)/1000000000))))</f>
        <v>229.75761066112003</v>
      </c>
      <c r="I442" s="23">
        <f t="shared" si="25"/>
        <v>70.242389338879974</v>
      </c>
      <c r="J442" s="23">
        <f t="shared" si="26"/>
        <v>31.757610661120026</v>
      </c>
    </row>
    <row r="443" spans="2:10">
      <c r="B443">
        <f t="shared" si="27"/>
        <v>42000</v>
      </c>
      <c r="C443" s="19">
        <f t="array" ref="C443">MATCH(MIN(ABS('LUT Implementation'!$F$9:$F$136-B443)),ABS('LUT Implementation'!$F$9:$F$136-B443),0)</f>
        <v>1</v>
      </c>
      <c r="D443">
        <f>INDEX('LUT Implementation'!$F$9:$F$136,C443)-INDEX('LUT Implementation'!$F$9:$F$136,C443+1)</f>
        <v>3125</v>
      </c>
      <c r="E443">
        <f>INDEX('LUT Implementation'!$C$9:$C$136,'Error plots'!C443)</f>
        <v>300</v>
      </c>
      <c r="F443">
        <f>TRUNC('LUT Implementation'!$C$4*(INDEX('LUT Implementation'!$F$9:$F$136,C443)-B443)/D443,0)</f>
        <v>-101</v>
      </c>
      <c r="G443">
        <f t="shared" si="24"/>
        <v>199</v>
      </c>
      <c r="H443" s="20">
        <f>Theory!$D$4/(SIN(RADIANS(Theory!$D$6*360*(('LUT Implementation'!$C$3*B443)/1000000000))))</f>
        <v>230.02474128222727</v>
      </c>
      <c r="I443" s="23">
        <f t="shared" si="25"/>
        <v>69.975258717772732</v>
      </c>
      <c r="J443" s="23">
        <f t="shared" si="26"/>
        <v>31.024741282227268</v>
      </c>
    </row>
    <row r="444" spans="2:10">
      <c r="B444">
        <f t="shared" si="27"/>
        <v>41950</v>
      </c>
      <c r="C444" s="19">
        <f t="array" ref="C444">MATCH(MIN(ABS('LUT Implementation'!$F$9:$F$136-B444)),ABS('LUT Implementation'!$F$9:$F$136-B444),0)</f>
        <v>1</v>
      </c>
      <c r="D444">
        <f>INDEX('LUT Implementation'!$F$9:$F$136,C444)-INDEX('LUT Implementation'!$F$9:$F$136,C444+1)</f>
        <v>3125</v>
      </c>
      <c r="E444">
        <f>INDEX('LUT Implementation'!$C$9:$C$136,'Error plots'!C444)</f>
        <v>300</v>
      </c>
      <c r="F444">
        <f>TRUNC('LUT Implementation'!$C$4*(INDEX('LUT Implementation'!$F$9:$F$136,C444)-B444)/D444,0)</f>
        <v>-101</v>
      </c>
      <c r="G444">
        <f t="shared" si="24"/>
        <v>199</v>
      </c>
      <c r="H444" s="20">
        <f>Theory!$D$4/(SIN(RADIANS(Theory!$D$6*360*(('LUT Implementation'!$C$3*B444)/1000000000))))</f>
        <v>230.29251654745667</v>
      </c>
      <c r="I444" s="23">
        <f t="shared" si="25"/>
        <v>69.707483452543329</v>
      </c>
      <c r="J444" s="23">
        <f t="shared" si="26"/>
        <v>31.292516547456671</v>
      </c>
    </row>
    <row r="445" spans="2:10">
      <c r="B445">
        <f t="shared" si="27"/>
        <v>41900</v>
      </c>
      <c r="C445" s="19">
        <f t="array" ref="C445">MATCH(MIN(ABS('LUT Implementation'!$F$9:$F$136-B445)),ABS('LUT Implementation'!$F$9:$F$136-B445),0)</f>
        <v>1</v>
      </c>
      <c r="D445">
        <f>INDEX('LUT Implementation'!$F$9:$F$136,C445)-INDEX('LUT Implementation'!$F$9:$F$136,C445+1)</f>
        <v>3125</v>
      </c>
      <c r="E445">
        <f>INDEX('LUT Implementation'!$C$9:$C$136,'Error plots'!C445)</f>
        <v>300</v>
      </c>
      <c r="F445">
        <f>TRUNC('LUT Implementation'!$C$4*(INDEX('LUT Implementation'!$F$9:$F$136,C445)-B445)/D445,0)</f>
        <v>-100</v>
      </c>
      <c r="G445">
        <f t="shared" si="24"/>
        <v>200</v>
      </c>
      <c r="H445" s="20">
        <f>Theory!$D$4/(SIN(RADIANS(Theory!$D$6*360*(('LUT Implementation'!$C$3*B445)/1000000000))))</f>
        <v>230.56093876370113</v>
      </c>
      <c r="I445" s="23">
        <f t="shared" si="25"/>
        <v>69.439061236298869</v>
      </c>
      <c r="J445" s="23">
        <f t="shared" si="26"/>
        <v>30.560938763701131</v>
      </c>
    </row>
    <row r="446" spans="2:10">
      <c r="B446">
        <f t="shared" si="27"/>
        <v>41850</v>
      </c>
      <c r="C446" s="19">
        <f t="array" ref="C446">MATCH(MIN(ABS('LUT Implementation'!$F$9:$F$136-B446)),ABS('LUT Implementation'!$F$9:$F$136-B446),0)</f>
        <v>1</v>
      </c>
      <c r="D446">
        <f>INDEX('LUT Implementation'!$F$9:$F$136,C446)-INDEX('LUT Implementation'!$F$9:$F$136,C446+1)</f>
        <v>3125</v>
      </c>
      <c r="E446">
        <f>INDEX('LUT Implementation'!$C$9:$C$136,'Error plots'!C446)</f>
        <v>300</v>
      </c>
      <c r="F446">
        <f>TRUNC('LUT Implementation'!$C$4*(INDEX('LUT Implementation'!$F$9:$F$136,C446)-B446)/D446,0)</f>
        <v>-100</v>
      </c>
      <c r="G446">
        <f t="shared" si="24"/>
        <v>200</v>
      </c>
      <c r="H446" s="20">
        <f>Theory!$D$4/(SIN(RADIANS(Theory!$D$6*360*(('LUT Implementation'!$C$3*B446)/1000000000))))</f>
        <v>230.83001024887926</v>
      </c>
      <c r="I446" s="23">
        <f t="shared" si="25"/>
        <v>69.169989751120738</v>
      </c>
      <c r="J446" s="23">
        <f t="shared" si="26"/>
        <v>30.830010248879262</v>
      </c>
    </row>
    <row r="447" spans="2:10">
      <c r="B447">
        <f t="shared" si="27"/>
        <v>41800</v>
      </c>
      <c r="C447" s="19">
        <f t="array" ref="C447">MATCH(MIN(ABS('LUT Implementation'!$F$9:$F$136-B447)),ABS('LUT Implementation'!$F$9:$F$136-B447),0)</f>
        <v>1</v>
      </c>
      <c r="D447">
        <f>INDEX('LUT Implementation'!$F$9:$F$136,C447)-INDEX('LUT Implementation'!$F$9:$F$136,C447+1)</f>
        <v>3125</v>
      </c>
      <c r="E447">
        <f>INDEX('LUT Implementation'!$C$9:$C$136,'Error plots'!C447)</f>
        <v>300</v>
      </c>
      <c r="F447">
        <f>TRUNC('LUT Implementation'!$C$4*(INDEX('LUT Implementation'!$F$9:$F$136,C447)-B447)/D447,0)</f>
        <v>-99</v>
      </c>
      <c r="G447">
        <f t="shared" si="24"/>
        <v>201</v>
      </c>
      <c r="H447" s="20">
        <f>Theory!$D$4/(SIN(RADIANS(Theory!$D$6*360*(('LUT Implementation'!$C$3*B447)/1000000000))))</f>
        <v>231.09973333200153</v>
      </c>
      <c r="I447" s="23">
        <f t="shared" si="25"/>
        <v>68.900266667998466</v>
      </c>
      <c r="J447" s="23">
        <f t="shared" si="26"/>
        <v>30.099733332001534</v>
      </c>
    </row>
    <row r="448" spans="2:10">
      <c r="B448">
        <f t="shared" si="27"/>
        <v>41750</v>
      </c>
      <c r="C448" s="19">
        <f t="array" ref="C448">MATCH(MIN(ABS('LUT Implementation'!$F$9:$F$136-B448)),ABS('LUT Implementation'!$F$9:$F$136-B448),0)</f>
        <v>1</v>
      </c>
      <c r="D448">
        <f>INDEX('LUT Implementation'!$F$9:$F$136,C448)-INDEX('LUT Implementation'!$F$9:$F$136,C448+1)</f>
        <v>3125</v>
      </c>
      <c r="E448">
        <f>INDEX('LUT Implementation'!$C$9:$C$136,'Error plots'!C448)</f>
        <v>300</v>
      </c>
      <c r="F448">
        <f>TRUNC('LUT Implementation'!$C$4*(INDEX('LUT Implementation'!$F$9:$F$136,C448)-B448)/D448,0)</f>
        <v>-99</v>
      </c>
      <c r="G448">
        <f t="shared" si="24"/>
        <v>201</v>
      </c>
      <c r="H448" s="20">
        <f>Theory!$D$4/(SIN(RADIANS(Theory!$D$6*360*(('LUT Implementation'!$C$3*B448)/1000000000))))</f>
        <v>231.37011035323616</v>
      </c>
      <c r="I448" s="23">
        <f t="shared" si="25"/>
        <v>68.629889646763843</v>
      </c>
      <c r="J448" s="23">
        <f t="shared" si="26"/>
        <v>30.370110353236157</v>
      </c>
    </row>
    <row r="449" spans="2:10">
      <c r="B449">
        <f t="shared" si="27"/>
        <v>41700</v>
      </c>
      <c r="C449" s="19">
        <f t="array" ref="C449">MATCH(MIN(ABS('LUT Implementation'!$F$9:$F$136-B449)),ABS('LUT Implementation'!$F$9:$F$136-B449),0)</f>
        <v>1</v>
      </c>
      <c r="D449">
        <f>INDEX('LUT Implementation'!$F$9:$F$136,C449)-INDEX('LUT Implementation'!$F$9:$F$136,C449+1)</f>
        <v>3125</v>
      </c>
      <c r="E449">
        <f>INDEX('LUT Implementation'!$C$9:$C$136,'Error plots'!C449)</f>
        <v>300</v>
      </c>
      <c r="F449">
        <f>TRUNC('LUT Implementation'!$C$4*(INDEX('LUT Implementation'!$F$9:$F$136,C449)-B449)/D449,0)</f>
        <v>-98</v>
      </c>
      <c r="G449">
        <f t="shared" si="24"/>
        <v>202</v>
      </c>
      <c r="H449" s="20">
        <f>Theory!$D$4/(SIN(RADIANS(Theory!$D$6*360*(('LUT Implementation'!$C$3*B449)/1000000000))))</f>
        <v>231.64114366397672</v>
      </c>
      <c r="I449" s="23">
        <f t="shared" si="25"/>
        <v>68.35885633602328</v>
      </c>
      <c r="J449" s="23">
        <f t="shared" si="26"/>
        <v>29.64114366397672</v>
      </c>
    </row>
    <row r="450" spans="2:10">
      <c r="B450">
        <f t="shared" si="27"/>
        <v>41650</v>
      </c>
      <c r="C450" s="19">
        <f t="array" ref="C450">MATCH(MIN(ABS('LUT Implementation'!$F$9:$F$136-B450)),ABS('LUT Implementation'!$F$9:$F$136-B450),0)</f>
        <v>1</v>
      </c>
      <c r="D450">
        <f>INDEX('LUT Implementation'!$F$9:$F$136,C450)-INDEX('LUT Implementation'!$F$9:$F$136,C450+1)</f>
        <v>3125</v>
      </c>
      <c r="E450">
        <f>INDEX('LUT Implementation'!$C$9:$C$136,'Error plots'!C450)</f>
        <v>300</v>
      </c>
      <c r="F450">
        <f>TRUNC('LUT Implementation'!$C$4*(INDEX('LUT Implementation'!$F$9:$F$136,C450)-B450)/D450,0)</f>
        <v>-98</v>
      </c>
      <c r="G450">
        <f t="shared" si="24"/>
        <v>202</v>
      </c>
      <c r="H450" s="20">
        <f>Theory!$D$4/(SIN(RADIANS(Theory!$D$6*360*(('LUT Implementation'!$C$3*B450)/1000000000))))</f>
        <v>231.91283562690884</v>
      </c>
      <c r="I450" s="23">
        <f t="shared" si="25"/>
        <v>68.087164373091156</v>
      </c>
      <c r="J450" s="23">
        <f t="shared" si="26"/>
        <v>29.912835626908844</v>
      </c>
    </row>
    <row r="451" spans="2:10">
      <c r="B451">
        <f t="shared" si="27"/>
        <v>41600</v>
      </c>
      <c r="C451" s="19">
        <f t="array" ref="C451">MATCH(MIN(ABS('LUT Implementation'!$F$9:$F$136-B451)),ABS('LUT Implementation'!$F$9:$F$136-B451),0)</f>
        <v>1</v>
      </c>
      <c r="D451">
        <f>INDEX('LUT Implementation'!$F$9:$F$136,C451)-INDEX('LUT Implementation'!$F$9:$F$136,C451+1)</f>
        <v>3125</v>
      </c>
      <c r="E451">
        <f>INDEX('LUT Implementation'!$C$9:$C$136,'Error plots'!C451)</f>
        <v>300</v>
      </c>
      <c r="F451">
        <f>TRUNC('LUT Implementation'!$C$4*(INDEX('LUT Implementation'!$F$9:$F$136,C451)-B451)/D451,0)</f>
        <v>-97</v>
      </c>
      <c r="G451">
        <f t="shared" si="24"/>
        <v>203</v>
      </c>
      <c r="H451" s="20">
        <f>Theory!$D$4/(SIN(RADIANS(Theory!$D$6*360*(('LUT Implementation'!$C$3*B451)/1000000000))))</f>
        <v>232.18518861607868</v>
      </c>
      <c r="I451" s="23">
        <f t="shared" si="25"/>
        <v>67.814811383921324</v>
      </c>
      <c r="J451" s="23">
        <f t="shared" si="26"/>
        <v>29.185188616078676</v>
      </c>
    </row>
    <row r="452" spans="2:10">
      <c r="B452">
        <f t="shared" si="27"/>
        <v>41550</v>
      </c>
      <c r="C452" s="19">
        <f t="array" ref="C452">MATCH(MIN(ABS('LUT Implementation'!$F$9:$F$136-B452)),ABS('LUT Implementation'!$F$9:$F$136-B452),0)</f>
        <v>1</v>
      </c>
      <c r="D452">
        <f>INDEX('LUT Implementation'!$F$9:$F$136,C452)-INDEX('LUT Implementation'!$F$9:$F$136,C452+1)</f>
        <v>3125</v>
      </c>
      <c r="E452">
        <f>INDEX('LUT Implementation'!$C$9:$C$136,'Error plots'!C452)</f>
        <v>300</v>
      </c>
      <c r="F452">
        <f>TRUNC('LUT Implementation'!$C$4*(INDEX('LUT Implementation'!$F$9:$F$136,C452)-B452)/D452,0)</f>
        <v>-97</v>
      </c>
      <c r="G452">
        <f t="shared" ref="G452:G515" si="28">E452+F452</f>
        <v>203</v>
      </c>
      <c r="H452" s="20">
        <f>Theory!$D$4/(SIN(RADIANS(Theory!$D$6*360*(('LUT Implementation'!$C$3*B452)/1000000000))))</f>
        <v>232.45820501696065</v>
      </c>
      <c r="I452" s="23">
        <f t="shared" ref="I452:I515" si="29">ABS(E452-H452)</f>
        <v>67.541794983039352</v>
      </c>
      <c r="J452" s="23">
        <f t="shared" ref="J452:J515" si="30">ABS(G452-H452)</f>
        <v>29.458205016960648</v>
      </c>
    </row>
    <row r="453" spans="2:10">
      <c r="B453">
        <f t="shared" ref="B453:B516" si="31">B452-50</f>
        <v>41500</v>
      </c>
      <c r="C453" s="19">
        <f t="array" ref="C453">MATCH(MIN(ABS('LUT Implementation'!$F$9:$F$136-B453)),ABS('LUT Implementation'!$F$9:$F$136-B453),0)</f>
        <v>1</v>
      </c>
      <c r="D453">
        <f>INDEX('LUT Implementation'!$F$9:$F$136,C453)-INDEX('LUT Implementation'!$F$9:$F$136,C453+1)</f>
        <v>3125</v>
      </c>
      <c r="E453">
        <f>INDEX('LUT Implementation'!$C$9:$C$136,'Error plots'!C453)</f>
        <v>300</v>
      </c>
      <c r="F453">
        <f>TRUNC('LUT Implementation'!$C$4*(INDEX('LUT Implementation'!$F$9:$F$136,C453)-B453)/D453,0)</f>
        <v>-96</v>
      </c>
      <c r="G453">
        <f t="shared" si="28"/>
        <v>204</v>
      </c>
      <c r="H453" s="20">
        <f>Theory!$D$4/(SIN(RADIANS(Theory!$D$6*360*(('LUT Implementation'!$C$3*B453)/1000000000))))</f>
        <v>232.73188722652682</v>
      </c>
      <c r="I453" s="23">
        <f t="shared" si="29"/>
        <v>67.268112773473177</v>
      </c>
      <c r="J453" s="23">
        <f t="shared" si="30"/>
        <v>28.731887226526823</v>
      </c>
    </row>
    <row r="454" spans="2:10">
      <c r="B454">
        <f t="shared" si="31"/>
        <v>41450</v>
      </c>
      <c r="C454" s="19">
        <f t="array" ref="C454">MATCH(MIN(ABS('LUT Implementation'!$F$9:$F$136-B454)),ABS('LUT Implementation'!$F$9:$F$136-B454),0)</f>
        <v>1</v>
      </c>
      <c r="D454">
        <f>INDEX('LUT Implementation'!$F$9:$F$136,C454)-INDEX('LUT Implementation'!$F$9:$F$136,C454+1)</f>
        <v>3125</v>
      </c>
      <c r="E454">
        <f>INDEX('LUT Implementation'!$C$9:$C$136,'Error plots'!C454)</f>
        <v>300</v>
      </c>
      <c r="F454">
        <f>TRUNC('LUT Implementation'!$C$4*(INDEX('LUT Implementation'!$F$9:$F$136,C454)-B454)/D454,0)</f>
        <v>-96</v>
      </c>
      <c r="G454">
        <f t="shared" si="28"/>
        <v>204</v>
      </c>
      <c r="H454" s="20">
        <f>Theory!$D$4/(SIN(RADIANS(Theory!$D$6*360*(('LUT Implementation'!$C$3*B454)/1000000000))))</f>
        <v>233.00623765331599</v>
      </c>
      <c r="I454" s="23">
        <f t="shared" si="29"/>
        <v>66.993762346684008</v>
      </c>
      <c r="J454" s="23">
        <f t="shared" si="30"/>
        <v>29.006237653315992</v>
      </c>
    </row>
    <row r="455" spans="2:10">
      <c r="B455">
        <f t="shared" si="31"/>
        <v>41400</v>
      </c>
      <c r="C455" s="19">
        <f t="array" ref="C455">MATCH(MIN(ABS('LUT Implementation'!$F$9:$F$136-B455)),ABS('LUT Implementation'!$F$9:$F$136-B455),0)</f>
        <v>1</v>
      </c>
      <c r="D455">
        <f>INDEX('LUT Implementation'!$F$9:$F$136,C455)-INDEX('LUT Implementation'!$F$9:$F$136,C455+1)</f>
        <v>3125</v>
      </c>
      <c r="E455">
        <f>INDEX('LUT Implementation'!$C$9:$C$136,'Error plots'!C455)</f>
        <v>300</v>
      </c>
      <c r="F455">
        <f>TRUNC('LUT Implementation'!$C$4*(INDEX('LUT Implementation'!$F$9:$F$136,C455)-B455)/D455,0)</f>
        <v>-95</v>
      </c>
      <c r="G455">
        <f t="shared" si="28"/>
        <v>205</v>
      </c>
      <c r="H455" s="20">
        <f>Theory!$D$4/(SIN(RADIANS(Theory!$D$6*360*(('LUT Implementation'!$C$3*B455)/1000000000))))</f>
        <v>233.28125871750362</v>
      </c>
      <c r="I455" s="23">
        <f t="shared" si="29"/>
        <v>66.718741282496381</v>
      </c>
      <c r="J455" s="23">
        <f t="shared" si="30"/>
        <v>28.281258717503619</v>
      </c>
    </row>
    <row r="456" spans="2:10">
      <c r="B456">
        <f t="shared" si="31"/>
        <v>41350</v>
      </c>
      <c r="C456" s="19">
        <f t="array" ref="C456">MATCH(MIN(ABS('LUT Implementation'!$F$9:$F$136-B456)),ABS('LUT Implementation'!$F$9:$F$136-B456),0)</f>
        <v>1</v>
      </c>
      <c r="D456">
        <f>INDEX('LUT Implementation'!$F$9:$F$136,C456)-INDEX('LUT Implementation'!$F$9:$F$136,C456+1)</f>
        <v>3125</v>
      </c>
      <c r="E456">
        <f>INDEX('LUT Implementation'!$C$9:$C$136,'Error plots'!C456)</f>
        <v>300</v>
      </c>
      <c r="F456">
        <f>TRUNC('LUT Implementation'!$C$4*(INDEX('LUT Implementation'!$F$9:$F$136,C456)-B456)/D456,0)</f>
        <v>-95</v>
      </c>
      <c r="G456">
        <f t="shared" si="28"/>
        <v>205</v>
      </c>
      <c r="H456" s="20">
        <f>Theory!$D$4/(SIN(RADIANS(Theory!$D$6*360*(('LUT Implementation'!$C$3*B456)/1000000000))))</f>
        <v>233.55695285097187</v>
      </c>
      <c r="I456" s="23">
        <f t="shared" si="29"/>
        <v>66.443047149028132</v>
      </c>
      <c r="J456" s="23">
        <f t="shared" si="30"/>
        <v>28.556952850971868</v>
      </c>
    </row>
    <row r="457" spans="2:10">
      <c r="B457">
        <f t="shared" si="31"/>
        <v>41300</v>
      </c>
      <c r="C457" s="19">
        <f t="array" ref="C457">MATCH(MIN(ABS('LUT Implementation'!$F$9:$F$136-B457)),ABS('LUT Implementation'!$F$9:$F$136-B457),0)</f>
        <v>1</v>
      </c>
      <c r="D457">
        <f>INDEX('LUT Implementation'!$F$9:$F$136,C457)-INDEX('LUT Implementation'!$F$9:$F$136,C457+1)</f>
        <v>3125</v>
      </c>
      <c r="E457">
        <f>INDEX('LUT Implementation'!$C$9:$C$136,'Error plots'!C457)</f>
        <v>300</v>
      </c>
      <c r="F457">
        <f>TRUNC('LUT Implementation'!$C$4*(INDEX('LUT Implementation'!$F$9:$F$136,C457)-B457)/D457,0)</f>
        <v>-94</v>
      </c>
      <c r="G457">
        <f t="shared" si="28"/>
        <v>206</v>
      </c>
      <c r="H457" s="20">
        <f>Theory!$D$4/(SIN(RADIANS(Theory!$D$6*360*(('LUT Implementation'!$C$3*B457)/1000000000))))</f>
        <v>233.83332249738112</v>
      </c>
      <c r="I457" s="23">
        <f t="shared" si="29"/>
        <v>66.166677502618882</v>
      </c>
      <c r="J457" s="23">
        <f t="shared" si="30"/>
        <v>27.833322497381118</v>
      </c>
    </row>
    <row r="458" spans="2:10">
      <c r="B458">
        <f t="shared" si="31"/>
        <v>41250</v>
      </c>
      <c r="C458" s="19">
        <f t="array" ref="C458">MATCH(MIN(ABS('LUT Implementation'!$F$9:$F$136-B458)),ABS('LUT Implementation'!$F$9:$F$136-B458),0)</f>
        <v>1</v>
      </c>
      <c r="D458">
        <f>INDEX('LUT Implementation'!$F$9:$F$136,C458)-INDEX('LUT Implementation'!$F$9:$F$136,C458+1)</f>
        <v>3125</v>
      </c>
      <c r="E458">
        <f>INDEX('LUT Implementation'!$C$9:$C$136,'Error plots'!C458)</f>
        <v>300</v>
      </c>
      <c r="F458">
        <f>TRUNC('LUT Implementation'!$C$4*(INDEX('LUT Implementation'!$F$9:$F$136,C458)-B458)/D458,0)</f>
        <v>-94</v>
      </c>
      <c r="G458">
        <f t="shared" si="28"/>
        <v>206</v>
      </c>
      <c r="H458" s="20">
        <f>Theory!$D$4/(SIN(RADIANS(Theory!$D$6*360*(('LUT Implementation'!$C$3*B458)/1000000000))))</f>
        <v>234.11037011224067</v>
      </c>
      <c r="I458" s="23">
        <f t="shared" si="29"/>
        <v>65.889629887759327</v>
      </c>
      <c r="J458" s="23">
        <f t="shared" si="30"/>
        <v>28.110370112240673</v>
      </c>
    </row>
    <row r="459" spans="2:10">
      <c r="B459">
        <f t="shared" si="31"/>
        <v>41200</v>
      </c>
      <c r="C459" s="19">
        <f t="array" ref="C459">MATCH(MIN(ABS('LUT Implementation'!$F$9:$F$136-B459)),ABS('LUT Implementation'!$F$9:$F$136-B459),0)</f>
        <v>1</v>
      </c>
      <c r="D459">
        <f>INDEX('LUT Implementation'!$F$9:$F$136,C459)-INDEX('LUT Implementation'!$F$9:$F$136,C459+1)</f>
        <v>3125</v>
      </c>
      <c r="E459">
        <f>INDEX('LUT Implementation'!$C$9:$C$136,'Error plots'!C459)</f>
        <v>300</v>
      </c>
      <c r="F459">
        <f>TRUNC('LUT Implementation'!$C$4*(INDEX('LUT Implementation'!$F$9:$F$136,C459)-B459)/D459,0)</f>
        <v>-93</v>
      </c>
      <c r="G459">
        <f t="shared" si="28"/>
        <v>207</v>
      </c>
      <c r="H459" s="20">
        <f>Theory!$D$4/(SIN(RADIANS(Theory!$D$6*360*(('LUT Implementation'!$C$3*B459)/1000000000))))</f>
        <v>234.38809816298118</v>
      </c>
      <c r="I459" s="23">
        <f t="shared" si="29"/>
        <v>65.61190183701882</v>
      </c>
      <c r="J459" s="23">
        <f t="shared" si="30"/>
        <v>27.38809816298118</v>
      </c>
    </row>
    <row r="460" spans="2:10">
      <c r="B460">
        <f t="shared" si="31"/>
        <v>41150</v>
      </c>
      <c r="C460" s="19">
        <f t="array" ref="C460">MATCH(MIN(ABS('LUT Implementation'!$F$9:$F$136-B460)),ABS('LUT Implementation'!$F$9:$F$136-B460),0)</f>
        <v>1</v>
      </c>
      <c r="D460">
        <f>INDEX('LUT Implementation'!$F$9:$F$136,C460)-INDEX('LUT Implementation'!$F$9:$F$136,C460+1)</f>
        <v>3125</v>
      </c>
      <c r="E460">
        <f>INDEX('LUT Implementation'!$C$9:$C$136,'Error plots'!C460)</f>
        <v>300</v>
      </c>
      <c r="F460">
        <f>TRUNC('LUT Implementation'!$C$4*(INDEX('LUT Implementation'!$F$9:$F$136,C460)-B460)/D460,0)</f>
        <v>-93</v>
      </c>
      <c r="G460">
        <f t="shared" si="28"/>
        <v>207</v>
      </c>
      <c r="H460" s="20">
        <f>Theory!$D$4/(SIN(RADIANS(Theory!$D$6*360*(('LUT Implementation'!$C$3*B460)/1000000000))))</f>
        <v>234.66650912902668</v>
      </c>
      <c r="I460" s="23">
        <f t="shared" si="29"/>
        <v>65.333490870973321</v>
      </c>
      <c r="J460" s="23">
        <f t="shared" si="30"/>
        <v>27.666509129026679</v>
      </c>
    </row>
    <row r="461" spans="2:10">
      <c r="B461">
        <f t="shared" si="31"/>
        <v>41100</v>
      </c>
      <c r="C461" s="19">
        <f t="array" ref="C461">MATCH(MIN(ABS('LUT Implementation'!$F$9:$F$136-B461)),ABS('LUT Implementation'!$F$9:$F$136-B461),0)</f>
        <v>1</v>
      </c>
      <c r="D461">
        <f>INDEX('LUT Implementation'!$F$9:$F$136,C461)-INDEX('LUT Implementation'!$F$9:$F$136,C461+1)</f>
        <v>3125</v>
      </c>
      <c r="E461">
        <f>INDEX('LUT Implementation'!$C$9:$C$136,'Error plots'!C461)</f>
        <v>300</v>
      </c>
      <c r="F461">
        <f>TRUNC('LUT Implementation'!$C$4*(INDEX('LUT Implementation'!$F$9:$F$136,C461)-B461)/D461,0)</f>
        <v>-92</v>
      </c>
      <c r="G461">
        <f t="shared" si="28"/>
        <v>208</v>
      </c>
      <c r="H461" s="20">
        <f>Theory!$D$4/(SIN(RADIANS(Theory!$D$6*360*(('LUT Implementation'!$C$3*B461)/1000000000))))</f>
        <v>234.94560550186768</v>
      </c>
      <c r="I461" s="23">
        <f t="shared" si="29"/>
        <v>65.054394498132325</v>
      </c>
      <c r="J461" s="23">
        <f t="shared" si="30"/>
        <v>26.945605501867675</v>
      </c>
    </row>
    <row r="462" spans="2:10">
      <c r="B462">
        <f t="shared" si="31"/>
        <v>41050</v>
      </c>
      <c r="C462" s="19">
        <f t="array" ref="C462">MATCH(MIN(ABS('LUT Implementation'!$F$9:$F$136-B462)),ABS('LUT Implementation'!$F$9:$F$136-B462),0)</f>
        <v>1</v>
      </c>
      <c r="D462">
        <f>INDEX('LUT Implementation'!$F$9:$F$136,C462)-INDEX('LUT Implementation'!$F$9:$F$136,C462+1)</f>
        <v>3125</v>
      </c>
      <c r="E462">
        <f>INDEX('LUT Implementation'!$C$9:$C$136,'Error plots'!C462)</f>
        <v>300</v>
      </c>
      <c r="F462">
        <f>TRUNC('LUT Implementation'!$C$4*(INDEX('LUT Implementation'!$F$9:$F$136,C462)-B462)/D462,0)</f>
        <v>-92</v>
      </c>
      <c r="G462">
        <f t="shared" si="28"/>
        <v>208</v>
      </c>
      <c r="H462" s="20">
        <f>Theory!$D$4/(SIN(RADIANS(Theory!$D$6*360*(('LUT Implementation'!$C$3*B462)/1000000000))))</f>
        <v>235.22538978513478</v>
      </c>
      <c r="I462" s="23">
        <f t="shared" si="29"/>
        <v>64.77461021486522</v>
      </c>
      <c r="J462" s="23">
        <f t="shared" si="30"/>
        <v>27.22538978513478</v>
      </c>
    </row>
    <row r="463" spans="2:10">
      <c r="B463">
        <f t="shared" si="31"/>
        <v>41000</v>
      </c>
      <c r="C463" s="19">
        <f t="array" ref="C463">MATCH(MIN(ABS('LUT Implementation'!$F$9:$F$136-B463)),ABS('LUT Implementation'!$F$9:$F$136-B463),0)</f>
        <v>1</v>
      </c>
      <c r="D463">
        <f>INDEX('LUT Implementation'!$F$9:$F$136,C463)-INDEX('LUT Implementation'!$F$9:$F$136,C463+1)</f>
        <v>3125</v>
      </c>
      <c r="E463">
        <f>INDEX('LUT Implementation'!$C$9:$C$136,'Error plots'!C463)</f>
        <v>300</v>
      </c>
      <c r="F463">
        <f>TRUNC('LUT Implementation'!$C$4*(INDEX('LUT Implementation'!$F$9:$F$136,C463)-B463)/D463,0)</f>
        <v>-91</v>
      </c>
      <c r="G463">
        <f t="shared" si="28"/>
        <v>209</v>
      </c>
      <c r="H463" s="20">
        <f>Theory!$D$4/(SIN(RADIANS(Theory!$D$6*360*(('LUT Implementation'!$C$3*B463)/1000000000))))</f>
        <v>235.50586449467258</v>
      </c>
      <c r="I463" s="23">
        <f t="shared" si="29"/>
        <v>64.494135505327421</v>
      </c>
      <c r="J463" s="23">
        <f t="shared" si="30"/>
        <v>26.505864494672579</v>
      </c>
    </row>
    <row r="464" spans="2:10">
      <c r="B464">
        <f t="shared" si="31"/>
        <v>40950</v>
      </c>
      <c r="C464" s="19">
        <f t="array" ref="C464">MATCH(MIN(ABS('LUT Implementation'!$F$9:$F$136-B464)),ABS('LUT Implementation'!$F$9:$F$136-B464),0)</f>
        <v>1</v>
      </c>
      <c r="D464">
        <f>INDEX('LUT Implementation'!$F$9:$F$136,C464)-INDEX('LUT Implementation'!$F$9:$F$136,C464+1)</f>
        <v>3125</v>
      </c>
      <c r="E464">
        <f>INDEX('LUT Implementation'!$C$9:$C$136,'Error plots'!C464)</f>
        <v>300</v>
      </c>
      <c r="F464">
        <f>TRUNC('LUT Implementation'!$C$4*(INDEX('LUT Implementation'!$F$9:$F$136,C464)-B464)/D464,0)</f>
        <v>-91</v>
      </c>
      <c r="G464">
        <f t="shared" si="28"/>
        <v>209</v>
      </c>
      <c r="H464" s="20">
        <f>Theory!$D$4/(SIN(RADIANS(Theory!$D$6*360*(('LUT Implementation'!$C$3*B464)/1000000000))))</f>
        <v>235.78703215861418</v>
      </c>
      <c r="I464" s="23">
        <f t="shared" si="29"/>
        <v>64.212967841385819</v>
      </c>
      <c r="J464" s="23">
        <f t="shared" si="30"/>
        <v>26.787032158614181</v>
      </c>
    </row>
    <row r="465" spans="2:10">
      <c r="B465">
        <f t="shared" si="31"/>
        <v>40900</v>
      </c>
      <c r="C465" s="19">
        <f t="array" ref="C465">MATCH(MIN(ABS('LUT Implementation'!$F$9:$F$136-B465)),ABS('LUT Implementation'!$F$9:$F$136-B465),0)</f>
        <v>1</v>
      </c>
      <c r="D465">
        <f>INDEX('LUT Implementation'!$F$9:$F$136,C465)-INDEX('LUT Implementation'!$F$9:$F$136,C465+1)</f>
        <v>3125</v>
      </c>
      <c r="E465">
        <f>INDEX('LUT Implementation'!$C$9:$C$136,'Error plots'!C465)</f>
        <v>300</v>
      </c>
      <c r="F465">
        <f>TRUNC('LUT Implementation'!$C$4*(INDEX('LUT Implementation'!$F$9:$F$136,C465)-B465)/D465,0)</f>
        <v>-90</v>
      </c>
      <c r="G465">
        <f t="shared" si="28"/>
        <v>210</v>
      </c>
      <c r="H465" s="20">
        <f>Theory!$D$4/(SIN(RADIANS(Theory!$D$6*360*(('LUT Implementation'!$C$3*B465)/1000000000))))</f>
        <v>236.06889531745642</v>
      </c>
      <c r="I465" s="23">
        <f t="shared" si="29"/>
        <v>63.931104682543577</v>
      </c>
      <c r="J465" s="23">
        <f t="shared" si="30"/>
        <v>26.068895317456423</v>
      </c>
    </row>
    <row r="466" spans="2:10">
      <c r="B466">
        <f t="shared" si="31"/>
        <v>40850</v>
      </c>
      <c r="C466" s="19">
        <f t="array" ref="C466">MATCH(MIN(ABS('LUT Implementation'!$F$9:$F$136-B466)),ABS('LUT Implementation'!$F$9:$F$136-B466),0)</f>
        <v>1</v>
      </c>
      <c r="D466">
        <f>INDEX('LUT Implementation'!$F$9:$F$136,C466)-INDEX('LUT Implementation'!$F$9:$F$136,C466+1)</f>
        <v>3125</v>
      </c>
      <c r="E466">
        <f>INDEX('LUT Implementation'!$C$9:$C$136,'Error plots'!C466)</f>
        <v>300</v>
      </c>
      <c r="F466">
        <f>TRUNC('LUT Implementation'!$C$4*(INDEX('LUT Implementation'!$F$9:$F$136,C466)-B466)/D466,0)</f>
        <v>-90</v>
      </c>
      <c r="G466">
        <f t="shared" si="28"/>
        <v>210</v>
      </c>
      <c r="H466" s="20">
        <f>Theory!$D$4/(SIN(RADIANS(Theory!$D$6*360*(('LUT Implementation'!$C$3*B466)/1000000000))))</f>
        <v>236.35145652413544</v>
      </c>
      <c r="I466" s="23">
        <f t="shared" si="29"/>
        <v>63.648543475864557</v>
      </c>
      <c r="J466" s="23">
        <f t="shared" si="30"/>
        <v>26.351456524135443</v>
      </c>
    </row>
    <row r="467" spans="2:10">
      <c r="B467">
        <f t="shared" si="31"/>
        <v>40800</v>
      </c>
      <c r="C467" s="19">
        <f t="array" ref="C467">MATCH(MIN(ABS('LUT Implementation'!$F$9:$F$136-B467)),ABS('LUT Implementation'!$F$9:$F$136-B467),0)</f>
        <v>1</v>
      </c>
      <c r="D467">
        <f>INDEX('LUT Implementation'!$F$9:$F$136,C467)-INDEX('LUT Implementation'!$F$9:$F$136,C467+1)</f>
        <v>3125</v>
      </c>
      <c r="E467">
        <f>INDEX('LUT Implementation'!$C$9:$C$136,'Error plots'!C467)</f>
        <v>300</v>
      </c>
      <c r="F467">
        <f>TRUNC('LUT Implementation'!$C$4*(INDEX('LUT Implementation'!$F$9:$F$136,C467)-B467)/D467,0)</f>
        <v>-89</v>
      </c>
      <c r="G467">
        <f t="shared" si="28"/>
        <v>211</v>
      </c>
      <c r="H467" s="20">
        <f>Theory!$D$4/(SIN(RADIANS(Theory!$D$6*360*(('LUT Implementation'!$C$3*B467)/1000000000))))</f>
        <v>236.63471834410294</v>
      </c>
      <c r="I467" s="23">
        <f t="shared" si="29"/>
        <v>63.365281655897064</v>
      </c>
      <c r="J467" s="23">
        <f t="shared" si="30"/>
        <v>25.634718344102936</v>
      </c>
    </row>
    <row r="468" spans="2:10">
      <c r="B468">
        <f t="shared" si="31"/>
        <v>40750</v>
      </c>
      <c r="C468" s="19">
        <f t="array" ref="C468">MATCH(MIN(ABS('LUT Implementation'!$F$9:$F$136-B468)),ABS('LUT Implementation'!$F$9:$F$136-B468),0)</f>
        <v>1</v>
      </c>
      <c r="D468">
        <f>INDEX('LUT Implementation'!$F$9:$F$136,C468)-INDEX('LUT Implementation'!$F$9:$F$136,C468+1)</f>
        <v>3125</v>
      </c>
      <c r="E468">
        <f>INDEX('LUT Implementation'!$C$9:$C$136,'Error plots'!C468)</f>
        <v>300</v>
      </c>
      <c r="F468">
        <f>TRUNC('LUT Implementation'!$C$4*(INDEX('LUT Implementation'!$F$9:$F$136,C468)-B468)/D468,0)</f>
        <v>-89</v>
      </c>
      <c r="G468">
        <f t="shared" si="28"/>
        <v>211</v>
      </c>
      <c r="H468" s="20">
        <f>Theory!$D$4/(SIN(RADIANS(Theory!$D$6*360*(('LUT Implementation'!$C$3*B468)/1000000000))))</f>
        <v>236.91868335540323</v>
      </c>
      <c r="I468" s="23">
        <f t="shared" si="29"/>
        <v>63.081316644596768</v>
      </c>
      <c r="J468" s="23">
        <f t="shared" si="30"/>
        <v>25.918683355403232</v>
      </c>
    </row>
    <row r="469" spans="2:10">
      <c r="B469">
        <f t="shared" si="31"/>
        <v>40700</v>
      </c>
      <c r="C469" s="19">
        <f t="array" ref="C469">MATCH(MIN(ABS('LUT Implementation'!$F$9:$F$136-B469)),ABS('LUT Implementation'!$F$9:$F$136-B469),0)</f>
        <v>1</v>
      </c>
      <c r="D469">
        <f>INDEX('LUT Implementation'!$F$9:$F$136,C469)-INDEX('LUT Implementation'!$F$9:$F$136,C469+1)</f>
        <v>3125</v>
      </c>
      <c r="E469">
        <f>INDEX('LUT Implementation'!$C$9:$C$136,'Error plots'!C469)</f>
        <v>300</v>
      </c>
      <c r="F469">
        <f>TRUNC('LUT Implementation'!$C$4*(INDEX('LUT Implementation'!$F$9:$F$136,C469)-B469)/D469,0)</f>
        <v>-88</v>
      </c>
      <c r="G469">
        <f t="shared" si="28"/>
        <v>212</v>
      </c>
      <c r="H469" s="20">
        <f>Theory!$D$4/(SIN(RADIANS(Theory!$D$6*360*(('LUT Implementation'!$C$3*B469)/1000000000))))</f>
        <v>237.20335414874981</v>
      </c>
      <c r="I469" s="23">
        <f t="shared" si="29"/>
        <v>62.79664585125019</v>
      </c>
      <c r="J469" s="23">
        <f t="shared" si="30"/>
        <v>25.20335414874981</v>
      </c>
    </row>
    <row r="470" spans="2:10">
      <c r="B470">
        <f t="shared" si="31"/>
        <v>40650</v>
      </c>
      <c r="C470" s="19">
        <f t="array" ref="C470">MATCH(MIN(ABS('LUT Implementation'!$F$9:$F$136-B470)),ABS('LUT Implementation'!$F$9:$F$136-B470),0)</f>
        <v>1</v>
      </c>
      <c r="D470">
        <f>INDEX('LUT Implementation'!$F$9:$F$136,C470)-INDEX('LUT Implementation'!$F$9:$F$136,C470+1)</f>
        <v>3125</v>
      </c>
      <c r="E470">
        <f>INDEX('LUT Implementation'!$C$9:$C$136,'Error plots'!C470)</f>
        <v>300</v>
      </c>
      <c r="F470">
        <f>TRUNC('LUT Implementation'!$C$4*(INDEX('LUT Implementation'!$F$9:$F$136,C470)-B470)/D470,0)</f>
        <v>-88</v>
      </c>
      <c r="G470">
        <f t="shared" si="28"/>
        <v>212</v>
      </c>
      <c r="H470" s="20">
        <f>Theory!$D$4/(SIN(RADIANS(Theory!$D$6*360*(('LUT Implementation'!$C$3*B470)/1000000000))))</f>
        <v>237.48873332760425</v>
      </c>
      <c r="I470" s="23">
        <f t="shared" si="29"/>
        <v>62.511266672395749</v>
      </c>
      <c r="J470" s="23">
        <f t="shared" si="30"/>
        <v>25.488733327604251</v>
      </c>
    </row>
    <row r="471" spans="2:10">
      <c r="B471">
        <f t="shared" si="31"/>
        <v>40600</v>
      </c>
      <c r="C471" s="19">
        <f t="array" ref="C471">MATCH(MIN(ABS('LUT Implementation'!$F$9:$F$136-B471)),ABS('LUT Implementation'!$F$9:$F$136-B471),0)</f>
        <v>1</v>
      </c>
      <c r="D471">
        <f>INDEX('LUT Implementation'!$F$9:$F$136,C471)-INDEX('LUT Implementation'!$F$9:$F$136,C471+1)</f>
        <v>3125</v>
      </c>
      <c r="E471">
        <f>INDEX('LUT Implementation'!$C$9:$C$136,'Error plots'!C471)</f>
        <v>300</v>
      </c>
      <c r="F471">
        <f>TRUNC('LUT Implementation'!$C$4*(INDEX('LUT Implementation'!$F$9:$F$136,C471)-B471)/D471,0)</f>
        <v>-87</v>
      </c>
      <c r="G471">
        <f t="shared" si="28"/>
        <v>213</v>
      </c>
      <c r="H471" s="20">
        <f>Theory!$D$4/(SIN(RADIANS(Theory!$D$6*360*(('LUT Implementation'!$C$3*B471)/1000000000))))</f>
        <v>237.77482350825417</v>
      </c>
      <c r="I471" s="23">
        <f t="shared" si="29"/>
        <v>62.225176491745827</v>
      </c>
      <c r="J471" s="23">
        <f t="shared" si="30"/>
        <v>24.774823508254173</v>
      </c>
    </row>
    <row r="472" spans="2:10">
      <c r="B472">
        <f t="shared" si="31"/>
        <v>40550</v>
      </c>
      <c r="C472" s="19">
        <f t="array" ref="C472">MATCH(MIN(ABS('LUT Implementation'!$F$9:$F$136-B472)),ABS('LUT Implementation'!$F$9:$F$136-B472),0)</f>
        <v>1</v>
      </c>
      <c r="D472">
        <f>INDEX('LUT Implementation'!$F$9:$F$136,C472)-INDEX('LUT Implementation'!$F$9:$F$136,C472+1)</f>
        <v>3125</v>
      </c>
      <c r="E472">
        <f>INDEX('LUT Implementation'!$C$9:$C$136,'Error plots'!C472)</f>
        <v>300</v>
      </c>
      <c r="F472">
        <f>TRUNC('LUT Implementation'!$C$4*(INDEX('LUT Implementation'!$F$9:$F$136,C472)-B472)/D472,0)</f>
        <v>-87</v>
      </c>
      <c r="G472">
        <f t="shared" si="28"/>
        <v>213</v>
      </c>
      <c r="H472" s="20">
        <f>Theory!$D$4/(SIN(RADIANS(Theory!$D$6*360*(('LUT Implementation'!$C$3*B472)/1000000000))))</f>
        <v>238.06162731989221</v>
      </c>
      <c r="I472" s="23">
        <f t="shared" si="29"/>
        <v>61.93837268010779</v>
      </c>
      <c r="J472" s="23">
        <f t="shared" si="30"/>
        <v>25.06162731989221</v>
      </c>
    </row>
    <row r="473" spans="2:10">
      <c r="B473">
        <f t="shared" si="31"/>
        <v>40500</v>
      </c>
      <c r="C473" s="19">
        <f t="array" ref="C473">MATCH(MIN(ABS('LUT Implementation'!$F$9:$F$136-B473)),ABS('LUT Implementation'!$F$9:$F$136-B473),0)</f>
        <v>1</v>
      </c>
      <c r="D473">
        <f>INDEX('LUT Implementation'!$F$9:$F$136,C473)-INDEX('LUT Implementation'!$F$9:$F$136,C473+1)</f>
        <v>3125</v>
      </c>
      <c r="E473">
        <f>INDEX('LUT Implementation'!$C$9:$C$136,'Error plots'!C473)</f>
        <v>300</v>
      </c>
      <c r="F473">
        <f>TRUNC('LUT Implementation'!$C$4*(INDEX('LUT Implementation'!$F$9:$F$136,C473)-B473)/D473,0)</f>
        <v>-86</v>
      </c>
      <c r="G473">
        <f t="shared" si="28"/>
        <v>214</v>
      </c>
      <c r="H473" s="20">
        <f>Theory!$D$4/(SIN(RADIANS(Theory!$D$6*360*(('LUT Implementation'!$C$3*B473)/1000000000))))</f>
        <v>238.34914740469594</v>
      </c>
      <c r="I473" s="23">
        <f t="shared" si="29"/>
        <v>61.650852595304059</v>
      </c>
      <c r="J473" s="23">
        <f t="shared" si="30"/>
        <v>24.349147404695941</v>
      </c>
    </row>
    <row r="474" spans="2:10">
      <c r="B474">
        <f t="shared" si="31"/>
        <v>40450</v>
      </c>
      <c r="C474" s="19">
        <f t="array" ref="C474">MATCH(MIN(ABS('LUT Implementation'!$F$9:$F$136-B474)),ABS('LUT Implementation'!$F$9:$F$136-B474),0)</f>
        <v>1</v>
      </c>
      <c r="D474">
        <f>INDEX('LUT Implementation'!$F$9:$F$136,C474)-INDEX('LUT Implementation'!$F$9:$F$136,C474+1)</f>
        <v>3125</v>
      </c>
      <c r="E474">
        <f>INDEX('LUT Implementation'!$C$9:$C$136,'Error plots'!C474)</f>
        <v>300</v>
      </c>
      <c r="F474">
        <f>TRUNC('LUT Implementation'!$C$4*(INDEX('LUT Implementation'!$F$9:$F$136,C474)-B474)/D474,0)</f>
        <v>-86</v>
      </c>
      <c r="G474">
        <f t="shared" si="28"/>
        <v>214</v>
      </c>
      <c r="H474" s="20">
        <f>Theory!$D$4/(SIN(RADIANS(Theory!$D$6*360*(('LUT Implementation'!$C$3*B474)/1000000000))))</f>
        <v>238.63738641790809</v>
      </c>
      <c r="I474" s="23">
        <f t="shared" si="29"/>
        <v>61.36261358209191</v>
      </c>
      <c r="J474" s="23">
        <f t="shared" si="30"/>
        <v>24.63738641790809</v>
      </c>
    </row>
    <row r="475" spans="2:10">
      <c r="B475">
        <f t="shared" si="31"/>
        <v>40400</v>
      </c>
      <c r="C475" s="19">
        <f t="array" ref="C475">MATCH(MIN(ABS('LUT Implementation'!$F$9:$F$136-B475)),ABS('LUT Implementation'!$F$9:$F$136-B475),0)</f>
        <v>1</v>
      </c>
      <c r="D475">
        <f>INDEX('LUT Implementation'!$F$9:$F$136,C475)-INDEX('LUT Implementation'!$F$9:$F$136,C475+1)</f>
        <v>3125</v>
      </c>
      <c r="E475">
        <f>INDEX('LUT Implementation'!$C$9:$C$136,'Error plots'!C475)</f>
        <v>300</v>
      </c>
      <c r="F475">
        <f>TRUNC('LUT Implementation'!$C$4*(INDEX('LUT Implementation'!$F$9:$F$136,C475)-B475)/D475,0)</f>
        <v>-85</v>
      </c>
      <c r="G475">
        <f t="shared" si="28"/>
        <v>215</v>
      </c>
      <c r="H475" s="20">
        <f>Theory!$D$4/(SIN(RADIANS(Theory!$D$6*360*(('LUT Implementation'!$C$3*B475)/1000000000))))</f>
        <v>238.92634702791722</v>
      </c>
      <c r="I475" s="23">
        <f t="shared" si="29"/>
        <v>61.073652972082783</v>
      </c>
      <c r="J475" s="23">
        <f t="shared" si="30"/>
        <v>23.926347027917217</v>
      </c>
    </row>
    <row r="476" spans="2:10">
      <c r="B476">
        <f t="shared" si="31"/>
        <v>40350</v>
      </c>
      <c r="C476" s="19">
        <f t="array" ref="C476">MATCH(MIN(ABS('LUT Implementation'!$F$9:$F$136-B476)),ABS('LUT Implementation'!$F$9:$F$136-B476),0)</f>
        <v>1</v>
      </c>
      <c r="D476">
        <f>INDEX('LUT Implementation'!$F$9:$F$136,C476)-INDEX('LUT Implementation'!$F$9:$F$136,C476+1)</f>
        <v>3125</v>
      </c>
      <c r="E476">
        <f>INDEX('LUT Implementation'!$C$9:$C$136,'Error plots'!C476)</f>
        <v>300</v>
      </c>
      <c r="F476">
        <f>TRUNC('LUT Implementation'!$C$4*(INDEX('LUT Implementation'!$F$9:$F$136,C476)-B476)/D476,0)</f>
        <v>-85</v>
      </c>
      <c r="G476">
        <f t="shared" si="28"/>
        <v>215</v>
      </c>
      <c r="H476" s="20">
        <f>Theory!$D$4/(SIN(RADIANS(Theory!$D$6*360*(('LUT Implementation'!$C$3*B476)/1000000000))))</f>
        <v>239.21603191633946</v>
      </c>
      <c r="I476" s="23">
        <f t="shared" si="29"/>
        <v>60.78396808366054</v>
      </c>
      <c r="J476" s="23">
        <f t="shared" si="30"/>
        <v>24.21603191633946</v>
      </c>
    </row>
    <row r="477" spans="2:10">
      <c r="B477">
        <f t="shared" si="31"/>
        <v>40300</v>
      </c>
      <c r="C477" s="19">
        <f t="array" ref="C477">MATCH(MIN(ABS('LUT Implementation'!$F$9:$F$136-B477)),ABS('LUT Implementation'!$F$9:$F$136-B477),0)</f>
        <v>1</v>
      </c>
      <c r="D477">
        <f>INDEX('LUT Implementation'!$F$9:$F$136,C477)-INDEX('LUT Implementation'!$F$9:$F$136,C477+1)</f>
        <v>3125</v>
      </c>
      <c r="E477">
        <f>INDEX('LUT Implementation'!$C$9:$C$136,'Error plots'!C477)</f>
        <v>300</v>
      </c>
      <c r="F477">
        <f>TRUNC('LUT Implementation'!$C$4*(INDEX('LUT Implementation'!$F$9:$F$136,C477)-B477)/D477,0)</f>
        <v>-84</v>
      </c>
      <c r="G477">
        <f t="shared" si="28"/>
        <v>216</v>
      </c>
      <c r="H477" s="20">
        <f>Theory!$D$4/(SIN(RADIANS(Theory!$D$6*360*(('LUT Implementation'!$C$3*B477)/1000000000))))</f>
        <v>239.50644377810031</v>
      </c>
      <c r="I477" s="23">
        <f t="shared" si="29"/>
        <v>60.493556221899695</v>
      </c>
      <c r="J477" s="23">
        <f t="shared" si="30"/>
        <v>23.506443778100305</v>
      </c>
    </row>
    <row r="478" spans="2:10">
      <c r="B478">
        <f t="shared" si="31"/>
        <v>40250</v>
      </c>
      <c r="C478" s="19">
        <f t="array" ref="C478">MATCH(MIN(ABS('LUT Implementation'!$F$9:$F$136-B478)),ABS('LUT Implementation'!$F$9:$F$136-B478),0)</f>
        <v>1</v>
      </c>
      <c r="D478">
        <f>INDEX('LUT Implementation'!$F$9:$F$136,C478)-INDEX('LUT Implementation'!$F$9:$F$136,C478+1)</f>
        <v>3125</v>
      </c>
      <c r="E478">
        <f>INDEX('LUT Implementation'!$C$9:$C$136,'Error plots'!C478)</f>
        <v>300</v>
      </c>
      <c r="F478">
        <f>TRUNC('LUT Implementation'!$C$4*(INDEX('LUT Implementation'!$F$9:$F$136,C478)-B478)/D478,0)</f>
        <v>-83</v>
      </c>
      <c r="G478">
        <f t="shared" si="28"/>
        <v>217</v>
      </c>
      <c r="H478" s="20">
        <f>Theory!$D$4/(SIN(RADIANS(Theory!$D$6*360*(('LUT Implementation'!$C$3*B478)/1000000000))))</f>
        <v>239.79758532151735</v>
      </c>
      <c r="I478" s="23">
        <f t="shared" si="29"/>
        <v>60.202414678482654</v>
      </c>
      <c r="J478" s="23">
        <f t="shared" si="30"/>
        <v>22.797585321517346</v>
      </c>
    </row>
    <row r="479" spans="2:10">
      <c r="B479">
        <f t="shared" si="31"/>
        <v>40200</v>
      </c>
      <c r="C479" s="19">
        <f t="array" ref="C479">MATCH(MIN(ABS('LUT Implementation'!$F$9:$F$136-B479)),ABS('LUT Implementation'!$F$9:$F$136-B479),0)</f>
        <v>1</v>
      </c>
      <c r="D479">
        <f>INDEX('LUT Implementation'!$F$9:$F$136,C479)-INDEX('LUT Implementation'!$F$9:$F$136,C479+1)</f>
        <v>3125</v>
      </c>
      <c r="E479">
        <f>INDEX('LUT Implementation'!$C$9:$C$136,'Error plots'!C479)</f>
        <v>300</v>
      </c>
      <c r="F479">
        <f>TRUNC('LUT Implementation'!$C$4*(INDEX('LUT Implementation'!$F$9:$F$136,C479)-B479)/D479,0)</f>
        <v>-83</v>
      </c>
      <c r="G479">
        <f t="shared" si="28"/>
        <v>217</v>
      </c>
      <c r="H479" s="20">
        <f>Theory!$D$4/(SIN(RADIANS(Theory!$D$6*360*(('LUT Implementation'!$C$3*B479)/1000000000))))</f>
        <v>240.08945926838365</v>
      </c>
      <c r="I479" s="23">
        <f t="shared" si="29"/>
        <v>59.910540731616351</v>
      </c>
      <c r="J479" s="23">
        <f t="shared" si="30"/>
        <v>23.089459268383649</v>
      </c>
    </row>
    <row r="480" spans="2:10">
      <c r="B480">
        <f t="shared" si="31"/>
        <v>40150</v>
      </c>
      <c r="C480" s="19">
        <f t="array" ref="C480">MATCH(MIN(ABS('LUT Implementation'!$F$9:$F$136-B480)),ABS('LUT Implementation'!$F$9:$F$136-B480),0)</f>
        <v>1</v>
      </c>
      <c r="D480">
        <f>INDEX('LUT Implementation'!$F$9:$F$136,C480)-INDEX('LUT Implementation'!$F$9:$F$136,C480+1)</f>
        <v>3125</v>
      </c>
      <c r="E480">
        <f>INDEX('LUT Implementation'!$C$9:$C$136,'Error plots'!C480)</f>
        <v>300</v>
      </c>
      <c r="F480">
        <f>TRUNC('LUT Implementation'!$C$4*(INDEX('LUT Implementation'!$F$9:$F$136,C480)-B480)/D480,0)</f>
        <v>-82</v>
      </c>
      <c r="G480">
        <f t="shared" si="28"/>
        <v>218</v>
      </c>
      <c r="H480" s="20">
        <f>Theory!$D$4/(SIN(RADIANS(Theory!$D$6*360*(('LUT Implementation'!$C$3*B480)/1000000000))))</f>
        <v>240.38206835405163</v>
      </c>
      <c r="I480" s="23">
        <f t="shared" si="29"/>
        <v>59.617931645948374</v>
      </c>
      <c r="J480" s="23">
        <f t="shared" si="30"/>
        <v>22.382068354051626</v>
      </c>
    </row>
    <row r="481" spans="2:10">
      <c r="B481">
        <f t="shared" si="31"/>
        <v>40100</v>
      </c>
      <c r="C481" s="19">
        <f t="array" ref="C481">MATCH(MIN(ABS('LUT Implementation'!$F$9:$F$136-B481)),ABS('LUT Implementation'!$F$9:$F$136-B481),0)</f>
        <v>1</v>
      </c>
      <c r="D481">
        <f>INDEX('LUT Implementation'!$F$9:$F$136,C481)-INDEX('LUT Implementation'!$F$9:$F$136,C481+1)</f>
        <v>3125</v>
      </c>
      <c r="E481">
        <f>INDEX('LUT Implementation'!$C$9:$C$136,'Error plots'!C481)</f>
        <v>300</v>
      </c>
      <c r="F481">
        <f>TRUNC('LUT Implementation'!$C$4*(INDEX('LUT Implementation'!$F$9:$F$136,C481)-B481)/D481,0)</f>
        <v>-82</v>
      </c>
      <c r="G481">
        <f t="shared" si="28"/>
        <v>218</v>
      </c>
      <c r="H481" s="20">
        <f>Theory!$D$4/(SIN(RADIANS(Theory!$D$6*360*(('LUT Implementation'!$C$3*B481)/1000000000))))</f>
        <v>240.67541532751738</v>
      </c>
      <c r="I481" s="23">
        <f t="shared" si="29"/>
        <v>59.324584672482615</v>
      </c>
      <c r="J481" s="23">
        <f t="shared" si="30"/>
        <v>22.675415327517385</v>
      </c>
    </row>
    <row r="482" spans="2:10">
      <c r="B482">
        <f t="shared" si="31"/>
        <v>40050</v>
      </c>
      <c r="C482" s="19">
        <f t="array" ref="C482">MATCH(MIN(ABS('LUT Implementation'!$F$9:$F$136-B482)),ABS('LUT Implementation'!$F$9:$F$136-B482),0)</f>
        <v>1</v>
      </c>
      <c r="D482">
        <f>INDEX('LUT Implementation'!$F$9:$F$136,C482)-INDEX('LUT Implementation'!$F$9:$F$136,C482+1)</f>
        <v>3125</v>
      </c>
      <c r="E482">
        <f>INDEX('LUT Implementation'!$C$9:$C$136,'Error plots'!C482)</f>
        <v>300</v>
      </c>
      <c r="F482">
        <f>TRUNC('LUT Implementation'!$C$4*(INDEX('LUT Implementation'!$F$9:$F$136,C482)-B482)/D482,0)</f>
        <v>-81</v>
      </c>
      <c r="G482">
        <f t="shared" si="28"/>
        <v>219</v>
      </c>
      <c r="H482" s="20">
        <f>Theory!$D$4/(SIN(RADIANS(Theory!$D$6*360*(('LUT Implementation'!$C$3*B482)/1000000000))))</f>
        <v>240.96950295150617</v>
      </c>
      <c r="I482" s="23">
        <f t="shared" si="29"/>
        <v>59.030497048493828</v>
      </c>
      <c r="J482" s="23">
        <f t="shared" si="30"/>
        <v>21.969502951506172</v>
      </c>
    </row>
    <row r="483" spans="2:10">
      <c r="B483">
        <f t="shared" si="31"/>
        <v>40000</v>
      </c>
      <c r="C483" s="19">
        <f t="array" ref="C483">MATCH(MIN(ABS('LUT Implementation'!$F$9:$F$136-B483)),ABS('LUT Implementation'!$F$9:$F$136-B483),0)</f>
        <v>1</v>
      </c>
      <c r="D483">
        <f>INDEX('LUT Implementation'!$F$9:$F$136,C483)-INDEX('LUT Implementation'!$F$9:$F$136,C483+1)</f>
        <v>3125</v>
      </c>
      <c r="E483">
        <f>INDEX('LUT Implementation'!$C$9:$C$136,'Error plots'!C483)</f>
        <v>300</v>
      </c>
      <c r="F483">
        <f>TRUNC('LUT Implementation'!$C$4*(INDEX('LUT Implementation'!$F$9:$F$136,C483)-B483)/D483,0)</f>
        <v>-81</v>
      </c>
      <c r="G483">
        <f t="shared" si="28"/>
        <v>219</v>
      </c>
      <c r="H483" s="20">
        <f>Theory!$D$4/(SIN(RADIANS(Theory!$D$6*360*(('LUT Implementation'!$C$3*B483)/1000000000))))</f>
        <v>241.26433400255803</v>
      </c>
      <c r="I483" s="23">
        <f t="shared" si="29"/>
        <v>58.73566599744197</v>
      </c>
      <c r="J483" s="23">
        <f t="shared" si="30"/>
        <v>22.26433400255803</v>
      </c>
    </row>
    <row r="484" spans="2:10">
      <c r="B484">
        <f t="shared" si="31"/>
        <v>39950</v>
      </c>
      <c r="C484" s="19">
        <f t="array" ref="C484">MATCH(MIN(ABS('LUT Implementation'!$F$9:$F$136-B484)),ABS('LUT Implementation'!$F$9:$F$136-B484),0)</f>
        <v>1</v>
      </c>
      <c r="D484">
        <f>INDEX('LUT Implementation'!$F$9:$F$136,C484)-INDEX('LUT Implementation'!$F$9:$F$136,C484+1)</f>
        <v>3125</v>
      </c>
      <c r="E484">
        <f>INDEX('LUT Implementation'!$C$9:$C$136,'Error plots'!C484)</f>
        <v>300</v>
      </c>
      <c r="F484">
        <f>TRUNC('LUT Implementation'!$C$4*(INDEX('LUT Implementation'!$F$9:$F$136,C484)-B484)/D484,0)</f>
        <v>-80</v>
      </c>
      <c r="G484">
        <f t="shared" si="28"/>
        <v>220</v>
      </c>
      <c r="H484" s="20">
        <f>Theory!$D$4/(SIN(RADIANS(Theory!$D$6*360*(('LUT Implementation'!$C$3*B484)/1000000000))))</f>
        <v>241.55991127111434</v>
      </c>
      <c r="I484" s="23">
        <f t="shared" si="29"/>
        <v>58.440088728885655</v>
      </c>
      <c r="J484" s="23">
        <f t="shared" si="30"/>
        <v>21.559911271114345</v>
      </c>
    </row>
    <row r="485" spans="2:10">
      <c r="B485">
        <f t="shared" si="31"/>
        <v>39900</v>
      </c>
      <c r="C485" s="19">
        <f t="array" ref="C485">MATCH(MIN(ABS('LUT Implementation'!$F$9:$F$136-B485)),ABS('LUT Implementation'!$F$9:$F$136-B485),0)</f>
        <v>1</v>
      </c>
      <c r="D485">
        <f>INDEX('LUT Implementation'!$F$9:$F$136,C485)-INDEX('LUT Implementation'!$F$9:$F$136,C485+1)</f>
        <v>3125</v>
      </c>
      <c r="E485">
        <f>INDEX('LUT Implementation'!$C$9:$C$136,'Error plots'!C485)</f>
        <v>300</v>
      </c>
      <c r="F485">
        <f>TRUNC('LUT Implementation'!$C$4*(INDEX('LUT Implementation'!$F$9:$F$136,C485)-B485)/D485,0)</f>
        <v>-80</v>
      </c>
      <c r="G485">
        <f t="shared" si="28"/>
        <v>220</v>
      </c>
      <c r="H485" s="20">
        <f>Theory!$D$4/(SIN(RADIANS(Theory!$D$6*360*(('LUT Implementation'!$C$3*B485)/1000000000))))</f>
        <v>241.85623756160479</v>
      </c>
      <c r="I485" s="23">
        <f t="shared" si="29"/>
        <v>58.143762438395214</v>
      </c>
      <c r="J485" s="23">
        <f t="shared" si="30"/>
        <v>21.856237561604786</v>
      </c>
    </row>
    <row r="486" spans="2:10">
      <c r="B486">
        <f t="shared" si="31"/>
        <v>39850</v>
      </c>
      <c r="C486" s="19">
        <f t="array" ref="C486">MATCH(MIN(ABS('LUT Implementation'!$F$9:$F$136-B486)),ABS('LUT Implementation'!$F$9:$F$136-B486),0)</f>
        <v>1</v>
      </c>
      <c r="D486">
        <f>INDEX('LUT Implementation'!$F$9:$F$136,C486)-INDEX('LUT Implementation'!$F$9:$F$136,C486+1)</f>
        <v>3125</v>
      </c>
      <c r="E486">
        <f>INDEX('LUT Implementation'!$C$9:$C$136,'Error plots'!C486)</f>
        <v>300</v>
      </c>
      <c r="F486">
        <f>TRUNC('LUT Implementation'!$C$4*(INDEX('LUT Implementation'!$F$9:$F$136,C486)-B486)/D486,0)</f>
        <v>-79</v>
      </c>
      <c r="G486">
        <f t="shared" si="28"/>
        <v>221</v>
      </c>
      <c r="H486" s="20">
        <f>Theory!$D$4/(SIN(RADIANS(Theory!$D$6*360*(('LUT Implementation'!$C$3*B486)/1000000000))))</f>
        <v>242.15331569253513</v>
      </c>
      <c r="I486" s="23">
        <f t="shared" si="29"/>
        <v>57.846684307464869</v>
      </c>
      <c r="J486" s="23">
        <f t="shared" si="30"/>
        <v>21.153315692535131</v>
      </c>
    </row>
    <row r="487" spans="2:10">
      <c r="B487">
        <f t="shared" si="31"/>
        <v>39800</v>
      </c>
      <c r="C487" s="19">
        <f t="array" ref="C487">MATCH(MIN(ABS('LUT Implementation'!$F$9:$F$136-B487)),ABS('LUT Implementation'!$F$9:$F$136-B487),0)</f>
        <v>1</v>
      </c>
      <c r="D487">
        <f>INDEX('LUT Implementation'!$F$9:$F$136,C487)-INDEX('LUT Implementation'!$F$9:$F$136,C487+1)</f>
        <v>3125</v>
      </c>
      <c r="E487">
        <f>INDEX('LUT Implementation'!$C$9:$C$136,'Error plots'!C487)</f>
        <v>300</v>
      </c>
      <c r="F487">
        <f>TRUNC('LUT Implementation'!$C$4*(INDEX('LUT Implementation'!$F$9:$F$136,C487)-B487)/D487,0)</f>
        <v>-79</v>
      </c>
      <c r="G487">
        <f t="shared" si="28"/>
        <v>221</v>
      </c>
      <c r="H487" s="20">
        <f>Theory!$D$4/(SIN(RADIANS(Theory!$D$6*360*(('LUT Implementation'!$C$3*B487)/1000000000))))</f>
        <v>242.45114849657574</v>
      </c>
      <c r="I487" s="23">
        <f t="shared" si="29"/>
        <v>57.54885150342426</v>
      </c>
      <c r="J487" s="23">
        <f t="shared" si="30"/>
        <v>21.45114849657574</v>
      </c>
    </row>
    <row r="488" spans="2:10">
      <c r="B488">
        <f t="shared" si="31"/>
        <v>39750</v>
      </c>
      <c r="C488" s="19">
        <f t="array" ref="C488">MATCH(MIN(ABS('LUT Implementation'!$F$9:$F$136-B488)),ABS('LUT Implementation'!$F$9:$F$136-B488),0)</f>
        <v>1</v>
      </c>
      <c r="D488">
        <f>INDEX('LUT Implementation'!$F$9:$F$136,C488)-INDEX('LUT Implementation'!$F$9:$F$136,C488+1)</f>
        <v>3125</v>
      </c>
      <c r="E488">
        <f>INDEX('LUT Implementation'!$C$9:$C$136,'Error plots'!C488)</f>
        <v>300</v>
      </c>
      <c r="F488">
        <f>TRUNC('LUT Implementation'!$C$4*(INDEX('LUT Implementation'!$F$9:$F$136,C488)-B488)/D488,0)</f>
        <v>-78</v>
      </c>
      <c r="G488">
        <f t="shared" si="28"/>
        <v>222</v>
      </c>
      <c r="H488" s="20">
        <f>Theory!$D$4/(SIN(RADIANS(Theory!$D$6*360*(('LUT Implementation'!$C$3*B488)/1000000000))))</f>
        <v>242.74973882065072</v>
      </c>
      <c r="I488" s="23">
        <f t="shared" si="29"/>
        <v>57.25026117934928</v>
      </c>
      <c r="J488" s="23">
        <f t="shared" si="30"/>
        <v>20.74973882065072</v>
      </c>
    </row>
    <row r="489" spans="2:10">
      <c r="B489">
        <f t="shared" si="31"/>
        <v>39700</v>
      </c>
      <c r="C489" s="19">
        <f t="array" ref="C489">MATCH(MIN(ABS('LUT Implementation'!$F$9:$F$136-B489)),ABS('LUT Implementation'!$F$9:$F$136-B489),0)</f>
        <v>1</v>
      </c>
      <c r="D489">
        <f>INDEX('LUT Implementation'!$F$9:$F$136,C489)-INDEX('LUT Implementation'!$F$9:$F$136,C489+1)</f>
        <v>3125</v>
      </c>
      <c r="E489">
        <f>INDEX('LUT Implementation'!$C$9:$C$136,'Error plots'!C489)</f>
        <v>300</v>
      </c>
      <c r="F489">
        <f>TRUNC('LUT Implementation'!$C$4*(INDEX('LUT Implementation'!$F$9:$F$136,C489)-B489)/D489,0)</f>
        <v>-78</v>
      </c>
      <c r="G489">
        <f t="shared" si="28"/>
        <v>222</v>
      </c>
      <c r="H489" s="20">
        <f>Theory!$D$4/(SIN(RADIANS(Theory!$D$6*360*(('LUT Implementation'!$C$3*B489)/1000000000))))</f>
        <v>243.04908952602747</v>
      </c>
      <c r="I489" s="23">
        <f t="shared" si="29"/>
        <v>56.950910473972527</v>
      </c>
      <c r="J489" s="23">
        <f t="shared" si="30"/>
        <v>21.049089526027473</v>
      </c>
    </row>
    <row r="490" spans="2:10">
      <c r="B490">
        <f t="shared" si="31"/>
        <v>39650</v>
      </c>
      <c r="C490" s="19">
        <f t="array" ref="C490">MATCH(MIN(ABS('LUT Implementation'!$F$9:$F$136-B490)),ABS('LUT Implementation'!$F$9:$F$136-B490),0)</f>
        <v>1</v>
      </c>
      <c r="D490">
        <f>INDEX('LUT Implementation'!$F$9:$F$136,C490)-INDEX('LUT Implementation'!$F$9:$F$136,C490+1)</f>
        <v>3125</v>
      </c>
      <c r="E490">
        <f>INDEX('LUT Implementation'!$C$9:$C$136,'Error plots'!C490)</f>
        <v>300</v>
      </c>
      <c r="F490">
        <f>TRUNC('LUT Implementation'!$C$4*(INDEX('LUT Implementation'!$F$9:$F$136,C490)-B490)/D490,0)</f>
        <v>-77</v>
      </c>
      <c r="G490">
        <f t="shared" si="28"/>
        <v>223</v>
      </c>
      <c r="H490" s="20">
        <f>Theory!$D$4/(SIN(RADIANS(Theory!$D$6*360*(('LUT Implementation'!$C$3*B490)/1000000000))))</f>
        <v>243.34920348840708</v>
      </c>
      <c r="I490" s="23">
        <f t="shared" si="29"/>
        <v>56.650796511592915</v>
      </c>
      <c r="J490" s="23">
        <f t="shared" si="30"/>
        <v>20.349203488407085</v>
      </c>
    </row>
    <row r="491" spans="2:10">
      <c r="B491">
        <f t="shared" si="31"/>
        <v>39600</v>
      </c>
      <c r="C491" s="19">
        <f t="array" ref="C491">MATCH(MIN(ABS('LUT Implementation'!$F$9:$F$136-B491)),ABS('LUT Implementation'!$F$9:$F$136-B491),0)</f>
        <v>1</v>
      </c>
      <c r="D491">
        <f>INDEX('LUT Implementation'!$F$9:$F$136,C491)-INDEX('LUT Implementation'!$F$9:$F$136,C491+1)</f>
        <v>3125</v>
      </c>
      <c r="E491">
        <f>INDEX('LUT Implementation'!$C$9:$C$136,'Error plots'!C491)</f>
        <v>300</v>
      </c>
      <c r="F491">
        <f>TRUNC('LUT Implementation'!$C$4*(INDEX('LUT Implementation'!$F$9:$F$136,C491)-B491)/D491,0)</f>
        <v>-77</v>
      </c>
      <c r="G491">
        <f t="shared" si="28"/>
        <v>223</v>
      </c>
      <c r="H491" s="20">
        <f>Theory!$D$4/(SIN(RADIANS(Theory!$D$6*360*(('LUT Implementation'!$C$3*B491)/1000000000))))</f>
        <v>243.65008359801581</v>
      </c>
      <c r="I491" s="23">
        <f t="shared" si="29"/>
        <v>56.349916401984188</v>
      </c>
      <c r="J491" s="23">
        <f t="shared" si="30"/>
        <v>20.650083598015812</v>
      </c>
    </row>
    <row r="492" spans="2:10">
      <c r="B492">
        <f t="shared" si="31"/>
        <v>39550</v>
      </c>
      <c r="C492" s="19">
        <f t="array" ref="C492">MATCH(MIN(ABS('LUT Implementation'!$F$9:$F$136-B492)),ABS('LUT Implementation'!$F$9:$F$136-B492),0)</f>
        <v>1</v>
      </c>
      <c r="D492">
        <f>INDEX('LUT Implementation'!$F$9:$F$136,C492)-INDEX('LUT Implementation'!$F$9:$F$136,C492+1)</f>
        <v>3125</v>
      </c>
      <c r="E492">
        <f>INDEX('LUT Implementation'!$C$9:$C$136,'Error plots'!C492)</f>
        <v>300</v>
      </c>
      <c r="F492">
        <f>TRUNC('LUT Implementation'!$C$4*(INDEX('LUT Implementation'!$F$9:$F$136,C492)-B492)/D492,0)</f>
        <v>-76</v>
      </c>
      <c r="G492">
        <f t="shared" si="28"/>
        <v>224</v>
      </c>
      <c r="H492" s="20">
        <f>Theory!$D$4/(SIN(RADIANS(Theory!$D$6*360*(('LUT Implementation'!$C$3*B492)/1000000000))))</f>
        <v>243.95173275969663</v>
      </c>
      <c r="I492" s="23">
        <f t="shared" si="29"/>
        <v>56.048267240303375</v>
      </c>
      <c r="J492" s="23">
        <f t="shared" si="30"/>
        <v>19.951732759696625</v>
      </c>
    </row>
    <row r="493" spans="2:10">
      <c r="B493">
        <f t="shared" si="31"/>
        <v>39500</v>
      </c>
      <c r="C493" s="19">
        <f t="array" ref="C493">MATCH(MIN(ABS('LUT Implementation'!$F$9:$F$136-B493)),ABS('LUT Implementation'!$F$9:$F$136-B493),0)</f>
        <v>1</v>
      </c>
      <c r="D493">
        <f>INDEX('LUT Implementation'!$F$9:$F$136,C493)-INDEX('LUT Implementation'!$F$9:$F$136,C493+1)</f>
        <v>3125</v>
      </c>
      <c r="E493">
        <f>INDEX('LUT Implementation'!$C$9:$C$136,'Error plots'!C493)</f>
        <v>300</v>
      </c>
      <c r="F493">
        <f>TRUNC('LUT Implementation'!$C$4*(INDEX('LUT Implementation'!$F$9:$F$136,C493)-B493)/D493,0)</f>
        <v>-76</v>
      </c>
      <c r="G493">
        <f t="shared" si="28"/>
        <v>224</v>
      </c>
      <c r="H493" s="20">
        <f>Theory!$D$4/(SIN(RADIANS(Theory!$D$6*360*(('LUT Implementation'!$C$3*B493)/1000000000))))</f>
        <v>244.25415389300176</v>
      </c>
      <c r="I493" s="23">
        <f t="shared" si="29"/>
        <v>55.745846106998243</v>
      </c>
      <c r="J493" s="23">
        <f t="shared" si="30"/>
        <v>20.254153893001757</v>
      </c>
    </row>
    <row r="494" spans="2:10">
      <c r="B494">
        <f t="shared" si="31"/>
        <v>39450</v>
      </c>
      <c r="C494" s="19">
        <f t="array" ref="C494">MATCH(MIN(ABS('LUT Implementation'!$F$9:$F$136-B494)),ABS('LUT Implementation'!$F$9:$F$136-B494),0)</f>
        <v>1</v>
      </c>
      <c r="D494">
        <f>INDEX('LUT Implementation'!$F$9:$F$136,C494)-INDEX('LUT Implementation'!$F$9:$F$136,C494+1)</f>
        <v>3125</v>
      </c>
      <c r="E494">
        <f>INDEX('LUT Implementation'!$C$9:$C$136,'Error plots'!C494)</f>
        <v>300</v>
      </c>
      <c r="F494">
        <f>TRUNC('LUT Implementation'!$C$4*(INDEX('LUT Implementation'!$F$9:$F$136,C494)-B494)/D494,0)</f>
        <v>-75</v>
      </c>
      <c r="G494">
        <f t="shared" si="28"/>
        <v>225</v>
      </c>
      <c r="H494" s="20">
        <f>Theory!$D$4/(SIN(RADIANS(Theory!$D$6*360*(('LUT Implementation'!$C$3*B494)/1000000000))))</f>
        <v>244.55734993228589</v>
      </c>
      <c r="I494" s="23">
        <f t="shared" si="29"/>
        <v>55.442650067714112</v>
      </c>
      <c r="J494" s="23">
        <f t="shared" si="30"/>
        <v>19.557349932285888</v>
      </c>
    </row>
    <row r="495" spans="2:10">
      <c r="B495">
        <f t="shared" si="31"/>
        <v>39400</v>
      </c>
      <c r="C495" s="19">
        <f t="array" ref="C495">MATCH(MIN(ABS('LUT Implementation'!$F$9:$F$136-B495)),ABS('LUT Implementation'!$F$9:$F$136-B495),0)</f>
        <v>1</v>
      </c>
      <c r="D495">
        <f>INDEX('LUT Implementation'!$F$9:$F$136,C495)-INDEX('LUT Implementation'!$F$9:$F$136,C495+1)</f>
        <v>3125</v>
      </c>
      <c r="E495">
        <f>INDEX('LUT Implementation'!$C$9:$C$136,'Error plots'!C495)</f>
        <v>300</v>
      </c>
      <c r="F495">
        <f>TRUNC('LUT Implementation'!$C$4*(INDEX('LUT Implementation'!$F$9:$F$136,C495)-B495)/D495,0)</f>
        <v>-75</v>
      </c>
      <c r="G495">
        <f t="shared" si="28"/>
        <v>225</v>
      </c>
      <c r="H495" s="20">
        <f>Theory!$D$4/(SIN(RADIANS(Theory!$D$6*360*(('LUT Implementation'!$C$3*B495)/1000000000))))</f>
        <v>244.86132382680009</v>
      </c>
      <c r="I495" s="23">
        <f t="shared" si="29"/>
        <v>55.138676173199912</v>
      </c>
      <c r="J495" s="23">
        <f t="shared" si="30"/>
        <v>19.861323826800088</v>
      </c>
    </row>
    <row r="496" spans="2:10">
      <c r="B496">
        <f t="shared" si="31"/>
        <v>39350</v>
      </c>
      <c r="C496" s="19">
        <f t="array" ref="C496">MATCH(MIN(ABS('LUT Implementation'!$F$9:$F$136-B496)),ABS('LUT Implementation'!$F$9:$F$136-B496),0)</f>
        <v>1</v>
      </c>
      <c r="D496">
        <f>INDEX('LUT Implementation'!$F$9:$F$136,C496)-INDEX('LUT Implementation'!$F$9:$F$136,C496+1)</f>
        <v>3125</v>
      </c>
      <c r="E496">
        <f>INDEX('LUT Implementation'!$C$9:$C$136,'Error plots'!C496)</f>
        <v>300</v>
      </c>
      <c r="F496">
        <f>TRUNC('LUT Implementation'!$C$4*(INDEX('LUT Implementation'!$F$9:$F$136,C496)-B496)/D496,0)</f>
        <v>-74</v>
      </c>
      <c r="G496">
        <f t="shared" si="28"/>
        <v>226</v>
      </c>
      <c r="H496" s="20">
        <f>Theory!$D$4/(SIN(RADIANS(Theory!$D$6*360*(('LUT Implementation'!$C$3*B496)/1000000000))))</f>
        <v>245.1660785407866</v>
      </c>
      <c r="I496" s="23">
        <f t="shared" si="29"/>
        <v>54.8339214592134</v>
      </c>
      <c r="J496" s="23">
        <f t="shared" si="30"/>
        <v>19.1660785407866</v>
      </c>
    </row>
    <row r="497" spans="2:10">
      <c r="B497">
        <f t="shared" si="31"/>
        <v>39300</v>
      </c>
      <c r="C497" s="19">
        <f t="array" ref="C497">MATCH(MIN(ABS('LUT Implementation'!$F$9:$F$136-B497)),ABS('LUT Implementation'!$F$9:$F$136-B497),0)</f>
        <v>1</v>
      </c>
      <c r="D497">
        <f>INDEX('LUT Implementation'!$F$9:$F$136,C497)-INDEX('LUT Implementation'!$F$9:$F$136,C497+1)</f>
        <v>3125</v>
      </c>
      <c r="E497">
        <f>INDEX('LUT Implementation'!$C$9:$C$136,'Error plots'!C497)</f>
        <v>300</v>
      </c>
      <c r="F497">
        <f>TRUNC('LUT Implementation'!$C$4*(INDEX('LUT Implementation'!$F$9:$F$136,C497)-B497)/D497,0)</f>
        <v>-74</v>
      </c>
      <c r="G497">
        <f t="shared" si="28"/>
        <v>226</v>
      </c>
      <c r="H497" s="20">
        <f>Theory!$D$4/(SIN(RADIANS(Theory!$D$6*360*(('LUT Implementation'!$C$3*B497)/1000000000))))</f>
        <v>245.47161705357399</v>
      </c>
      <c r="I497" s="23">
        <f t="shared" si="29"/>
        <v>54.528382946426007</v>
      </c>
      <c r="J497" s="23">
        <f t="shared" si="30"/>
        <v>19.471617053573993</v>
      </c>
    </row>
    <row r="498" spans="2:10">
      <c r="B498">
        <f t="shared" si="31"/>
        <v>39250</v>
      </c>
      <c r="C498" s="19">
        <f t="array" ref="C498">MATCH(MIN(ABS('LUT Implementation'!$F$9:$F$136-B498)),ABS('LUT Implementation'!$F$9:$F$136-B498),0)</f>
        <v>1</v>
      </c>
      <c r="D498">
        <f>INDEX('LUT Implementation'!$F$9:$F$136,C498)-INDEX('LUT Implementation'!$F$9:$F$136,C498+1)</f>
        <v>3125</v>
      </c>
      <c r="E498">
        <f>INDEX('LUT Implementation'!$C$9:$C$136,'Error plots'!C498)</f>
        <v>300</v>
      </c>
      <c r="F498">
        <f>TRUNC('LUT Implementation'!$C$4*(INDEX('LUT Implementation'!$F$9:$F$136,C498)-B498)/D498,0)</f>
        <v>-73</v>
      </c>
      <c r="G498">
        <f t="shared" si="28"/>
        <v>227</v>
      </c>
      <c r="H498" s="20">
        <f>Theory!$D$4/(SIN(RADIANS(Theory!$D$6*360*(('LUT Implementation'!$C$3*B498)/1000000000))))</f>
        <v>245.7779423596734</v>
      </c>
      <c r="I498" s="23">
        <f t="shared" si="29"/>
        <v>54.222057640326597</v>
      </c>
      <c r="J498" s="23">
        <f t="shared" si="30"/>
        <v>18.777942359673403</v>
      </c>
    </row>
    <row r="499" spans="2:10">
      <c r="B499">
        <f t="shared" si="31"/>
        <v>39200</v>
      </c>
      <c r="C499" s="19">
        <f t="array" ref="C499">MATCH(MIN(ABS('LUT Implementation'!$F$9:$F$136-B499)),ABS('LUT Implementation'!$F$9:$F$136-B499),0)</f>
        <v>1</v>
      </c>
      <c r="D499">
        <f>INDEX('LUT Implementation'!$F$9:$F$136,C499)-INDEX('LUT Implementation'!$F$9:$F$136,C499+1)</f>
        <v>3125</v>
      </c>
      <c r="E499">
        <f>INDEX('LUT Implementation'!$C$9:$C$136,'Error plots'!C499)</f>
        <v>300</v>
      </c>
      <c r="F499">
        <f>TRUNC('LUT Implementation'!$C$4*(INDEX('LUT Implementation'!$F$9:$F$136,C499)-B499)/D499,0)</f>
        <v>-73</v>
      </c>
      <c r="G499">
        <f t="shared" si="28"/>
        <v>227</v>
      </c>
      <c r="H499" s="20">
        <f>Theory!$D$4/(SIN(RADIANS(Theory!$D$6*360*(('LUT Implementation'!$C$3*B499)/1000000000))))</f>
        <v>246.08505746887522</v>
      </c>
      <c r="I499" s="23">
        <f t="shared" si="29"/>
        <v>53.91494253112478</v>
      </c>
      <c r="J499" s="23">
        <f t="shared" si="30"/>
        <v>19.08505746887522</v>
      </c>
    </row>
    <row r="500" spans="2:10">
      <c r="B500">
        <f t="shared" si="31"/>
        <v>39150</v>
      </c>
      <c r="C500" s="19">
        <f t="array" ref="C500">MATCH(MIN(ABS('LUT Implementation'!$F$9:$F$136-B500)),ABS('LUT Implementation'!$F$9:$F$136-B500),0)</f>
        <v>1</v>
      </c>
      <c r="D500">
        <f>INDEX('LUT Implementation'!$F$9:$F$136,C500)-INDEX('LUT Implementation'!$F$9:$F$136,C500+1)</f>
        <v>3125</v>
      </c>
      <c r="E500">
        <f>INDEX('LUT Implementation'!$C$9:$C$136,'Error plots'!C500)</f>
        <v>300</v>
      </c>
      <c r="F500">
        <f>TRUNC('LUT Implementation'!$C$4*(INDEX('LUT Implementation'!$F$9:$F$136,C500)-B500)/D500,0)</f>
        <v>-72</v>
      </c>
      <c r="G500">
        <f t="shared" si="28"/>
        <v>228</v>
      </c>
      <c r="H500" s="20">
        <f>Theory!$D$4/(SIN(RADIANS(Theory!$D$6*360*(('LUT Implementation'!$C$3*B500)/1000000000))))</f>
        <v>246.3929654063468</v>
      </c>
      <c r="I500" s="23">
        <f t="shared" si="29"/>
        <v>53.607034593653196</v>
      </c>
      <c r="J500" s="23">
        <f t="shared" si="30"/>
        <v>18.392965406346804</v>
      </c>
    </row>
    <row r="501" spans="2:10">
      <c r="B501">
        <f t="shared" si="31"/>
        <v>39100</v>
      </c>
      <c r="C501" s="19">
        <f t="array" ref="C501">MATCH(MIN(ABS('LUT Implementation'!$F$9:$F$136-B501)),ABS('LUT Implementation'!$F$9:$F$136-B501),0)</f>
        <v>1</v>
      </c>
      <c r="D501">
        <f>INDEX('LUT Implementation'!$F$9:$F$136,C501)-INDEX('LUT Implementation'!$F$9:$F$136,C501+1)</f>
        <v>3125</v>
      </c>
      <c r="E501">
        <f>INDEX('LUT Implementation'!$C$9:$C$136,'Error plots'!C501)</f>
        <v>300</v>
      </c>
      <c r="F501">
        <f>TRUNC('LUT Implementation'!$C$4*(INDEX('LUT Implementation'!$F$9:$F$136,C501)-B501)/D501,0)</f>
        <v>-72</v>
      </c>
      <c r="G501">
        <f t="shared" si="28"/>
        <v>228</v>
      </c>
      <c r="H501" s="20">
        <f>Theory!$D$4/(SIN(RADIANS(Theory!$D$6*360*(('LUT Implementation'!$C$3*B501)/1000000000))))</f>
        <v>246.70166921273065</v>
      </c>
      <c r="I501" s="23">
        <f t="shared" si="29"/>
        <v>53.29833078726935</v>
      </c>
      <c r="J501" s="23">
        <f t="shared" si="30"/>
        <v>18.70166921273065</v>
      </c>
    </row>
    <row r="502" spans="2:10">
      <c r="B502">
        <f t="shared" si="31"/>
        <v>39050</v>
      </c>
      <c r="C502" s="19">
        <f t="array" ref="C502">MATCH(MIN(ABS('LUT Implementation'!$F$9:$F$136-B502)),ABS('LUT Implementation'!$F$9:$F$136-B502),0)</f>
        <v>1</v>
      </c>
      <c r="D502">
        <f>INDEX('LUT Implementation'!$F$9:$F$136,C502)-INDEX('LUT Implementation'!$F$9:$F$136,C502+1)</f>
        <v>3125</v>
      </c>
      <c r="E502">
        <f>INDEX('LUT Implementation'!$C$9:$C$136,'Error plots'!C502)</f>
        <v>300</v>
      </c>
      <c r="F502">
        <f>TRUNC('LUT Implementation'!$C$4*(INDEX('LUT Implementation'!$F$9:$F$136,C502)-B502)/D502,0)</f>
        <v>-71</v>
      </c>
      <c r="G502">
        <f t="shared" si="28"/>
        <v>229</v>
      </c>
      <c r="H502" s="20">
        <f>Theory!$D$4/(SIN(RADIANS(Theory!$D$6*360*(('LUT Implementation'!$C$3*B502)/1000000000))))</f>
        <v>247.01117194424376</v>
      </c>
      <c r="I502" s="23">
        <f t="shared" si="29"/>
        <v>52.988828055756244</v>
      </c>
      <c r="J502" s="23">
        <f t="shared" si="30"/>
        <v>18.011171944243756</v>
      </c>
    </row>
    <row r="503" spans="2:10">
      <c r="B503">
        <f t="shared" si="31"/>
        <v>39000</v>
      </c>
      <c r="C503" s="19">
        <f t="array" ref="C503">MATCH(MIN(ABS('LUT Implementation'!$F$9:$F$136-B503)),ABS('LUT Implementation'!$F$9:$F$136-B503),0)</f>
        <v>1</v>
      </c>
      <c r="D503">
        <f>INDEX('LUT Implementation'!$F$9:$F$136,C503)-INDEX('LUT Implementation'!$F$9:$F$136,C503+1)</f>
        <v>3125</v>
      </c>
      <c r="E503">
        <f>INDEX('LUT Implementation'!$C$9:$C$136,'Error plots'!C503)</f>
        <v>300</v>
      </c>
      <c r="F503">
        <f>TRUNC('LUT Implementation'!$C$4*(INDEX('LUT Implementation'!$F$9:$F$136,C503)-B503)/D503,0)</f>
        <v>-71</v>
      </c>
      <c r="G503">
        <f t="shared" si="28"/>
        <v>229</v>
      </c>
      <c r="H503" s="20">
        <f>Theory!$D$4/(SIN(RADIANS(Theory!$D$6*360*(('LUT Implementation'!$C$3*B503)/1000000000))))</f>
        <v>247.32147667277701</v>
      </c>
      <c r="I503" s="23">
        <f t="shared" si="29"/>
        <v>52.67852332722299</v>
      </c>
      <c r="J503" s="23">
        <f t="shared" si="30"/>
        <v>18.32147667277701</v>
      </c>
    </row>
    <row r="504" spans="2:10">
      <c r="B504">
        <f t="shared" si="31"/>
        <v>38950</v>
      </c>
      <c r="C504" s="19">
        <f t="array" ref="C504">MATCH(MIN(ABS('LUT Implementation'!$F$9:$F$136-B504)),ABS('LUT Implementation'!$F$9:$F$136-B504),0)</f>
        <v>1</v>
      </c>
      <c r="D504">
        <f>INDEX('LUT Implementation'!$F$9:$F$136,C504)-INDEX('LUT Implementation'!$F$9:$F$136,C504+1)</f>
        <v>3125</v>
      </c>
      <c r="E504">
        <f>INDEX('LUT Implementation'!$C$9:$C$136,'Error plots'!C504)</f>
        <v>300</v>
      </c>
      <c r="F504">
        <f>TRUNC('LUT Implementation'!$C$4*(INDEX('LUT Implementation'!$F$9:$F$136,C504)-B504)/D504,0)</f>
        <v>-70</v>
      </c>
      <c r="G504">
        <f t="shared" si="28"/>
        <v>230</v>
      </c>
      <c r="H504" s="20">
        <f>Theory!$D$4/(SIN(RADIANS(Theory!$D$6*360*(('LUT Implementation'!$C$3*B504)/1000000000))))</f>
        <v>247.63258648599611</v>
      </c>
      <c r="I504" s="23">
        <f t="shared" si="29"/>
        <v>52.367413514003886</v>
      </c>
      <c r="J504" s="23">
        <f t="shared" si="30"/>
        <v>17.632586485996114</v>
      </c>
    </row>
    <row r="505" spans="2:10">
      <c r="B505">
        <f t="shared" si="31"/>
        <v>38900</v>
      </c>
      <c r="C505" s="19">
        <f t="array" ref="C505">MATCH(MIN(ABS('LUT Implementation'!$F$9:$F$136-B505)),ABS('LUT Implementation'!$F$9:$F$136-B505),0)</f>
        <v>1</v>
      </c>
      <c r="D505">
        <f>INDEX('LUT Implementation'!$F$9:$F$136,C505)-INDEX('LUT Implementation'!$F$9:$F$136,C505+1)</f>
        <v>3125</v>
      </c>
      <c r="E505">
        <f>INDEX('LUT Implementation'!$C$9:$C$136,'Error plots'!C505)</f>
        <v>300</v>
      </c>
      <c r="F505">
        <f>TRUNC('LUT Implementation'!$C$4*(INDEX('LUT Implementation'!$F$9:$F$136,C505)-B505)/D505,0)</f>
        <v>-70</v>
      </c>
      <c r="G505">
        <f t="shared" si="28"/>
        <v>230</v>
      </c>
      <c r="H505" s="20">
        <f>Theory!$D$4/(SIN(RADIANS(Theory!$D$6*360*(('LUT Implementation'!$C$3*B505)/1000000000))))</f>
        <v>247.944504487443</v>
      </c>
      <c r="I505" s="23">
        <f t="shared" si="29"/>
        <v>52.055495512557002</v>
      </c>
      <c r="J505" s="23">
        <f t="shared" si="30"/>
        <v>17.944504487442998</v>
      </c>
    </row>
    <row r="506" spans="2:10">
      <c r="B506">
        <f t="shared" si="31"/>
        <v>38850</v>
      </c>
      <c r="C506" s="19">
        <f t="array" ref="C506">MATCH(MIN(ABS('LUT Implementation'!$F$9:$F$136-B506)),ABS('LUT Implementation'!$F$9:$F$136-B506),0)</f>
        <v>1</v>
      </c>
      <c r="D506">
        <f>INDEX('LUT Implementation'!$F$9:$F$136,C506)-INDEX('LUT Implementation'!$F$9:$F$136,C506+1)</f>
        <v>3125</v>
      </c>
      <c r="E506">
        <f>INDEX('LUT Implementation'!$C$9:$C$136,'Error plots'!C506)</f>
        <v>300</v>
      </c>
      <c r="F506">
        <f>TRUNC('LUT Implementation'!$C$4*(INDEX('LUT Implementation'!$F$9:$F$136,C506)-B506)/D506,0)</f>
        <v>-69</v>
      </c>
      <c r="G506">
        <f t="shared" si="28"/>
        <v>231</v>
      </c>
      <c r="H506" s="20">
        <f>Theory!$D$4/(SIN(RADIANS(Theory!$D$6*360*(('LUT Implementation'!$C$3*B506)/1000000000))))</f>
        <v>248.25723379663768</v>
      </c>
      <c r="I506" s="23">
        <f t="shared" si="29"/>
        <v>51.742766203362322</v>
      </c>
      <c r="J506" s="23">
        <f t="shared" si="30"/>
        <v>17.257233796637678</v>
      </c>
    </row>
    <row r="507" spans="2:10">
      <c r="B507">
        <f t="shared" si="31"/>
        <v>38800</v>
      </c>
      <c r="C507" s="19">
        <f t="array" ref="C507">MATCH(MIN(ABS('LUT Implementation'!$F$9:$F$136-B507)),ABS('LUT Implementation'!$F$9:$F$136-B507),0)</f>
        <v>1</v>
      </c>
      <c r="D507">
        <f>INDEX('LUT Implementation'!$F$9:$F$136,C507)-INDEX('LUT Implementation'!$F$9:$F$136,C507+1)</f>
        <v>3125</v>
      </c>
      <c r="E507">
        <f>INDEX('LUT Implementation'!$C$9:$C$136,'Error plots'!C507)</f>
        <v>300</v>
      </c>
      <c r="F507">
        <f>TRUNC('LUT Implementation'!$C$4*(INDEX('LUT Implementation'!$F$9:$F$136,C507)-B507)/D507,0)</f>
        <v>-69</v>
      </c>
      <c r="G507">
        <f t="shared" si="28"/>
        <v>231</v>
      </c>
      <c r="H507" s="20">
        <f>Theory!$D$4/(SIN(RADIANS(Theory!$D$6*360*(('LUT Implementation'!$C$3*B507)/1000000000))))</f>
        <v>248.57077754918154</v>
      </c>
      <c r="I507" s="23">
        <f t="shared" si="29"/>
        <v>51.429222450818457</v>
      </c>
      <c r="J507" s="23">
        <f t="shared" si="30"/>
        <v>17.570777549181543</v>
      </c>
    </row>
    <row r="508" spans="2:10">
      <c r="B508">
        <f t="shared" si="31"/>
        <v>38750</v>
      </c>
      <c r="C508" s="19">
        <f t="array" ref="C508">MATCH(MIN(ABS('LUT Implementation'!$F$9:$F$136-B508)),ABS('LUT Implementation'!$F$9:$F$136-B508),0)</f>
        <v>1</v>
      </c>
      <c r="D508">
        <f>INDEX('LUT Implementation'!$F$9:$F$136,C508)-INDEX('LUT Implementation'!$F$9:$F$136,C508+1)</f>
        <v>3125</v>
      </c>
      <c r="E508">
        <f>INDEX('LUT Implementation'!$C$9:$C$136,'Error plots'!C508)</f>
        <v>300</v>
      </c>
      <c r="F508">
        <f>TRUNC('LUT Implementation'!$C$4*(INDEX('LUT Implementation'!$F$9:$F$136,C508)-B508)/D508,0)</f>
        <v>-68</v>
      </c>
      <c r="G508">
        <f t="shared" si="28"/>
        <v>232</v>
      </c>
      <c r="H508" s="20">
        <f>Theory!$D$4/(SIN(RADIANS(Theory!$D$6*360*(('LUT Implementation'!$C$3*B508)/1000000000))))</f>
        <v>248.88513889686087</v>
      </c>
      <c r="I508" s="23">
        <f t="shared" si="29"/>
        <v>51.114861103139134</v>
      </c>
      <c r="J508" s="23">
        <f t="shared" si="30"/>
        <v>16.885138896860866</v>
      </c>
    </row>
    <row r="509" spans="2:10">
      <c r="B509">
        <f t="shared" si="31"/>
        <v>38700</v>
      </c>
      <c r="C509" s="19">
        <f t="array" ref="C509">MATCH(MIN(ABS('LUT Implementation'!$F$9:$F$136-B509)),ABS('LUT Implementation'!$F$9:$F$136-B509),0)</f>
        <v>1</v>
      </c>
      <c r="D509">
        <f>INDEX('LUT Implementation'!$F$9:$F$136,C509)-INDEX('LUT Implementation'!$F$9:$F$136,C509+1)</f>
        <v>3125</v>
      </c>
      <c r="E509">
        <f>INDEX('LUT Implementation'!$C$9:$C$136,'Error plots'!C509)</f>
        <v>300</v>
      </c>
      <c r="F509">
        <f>TRUNC('LUT Implementation'!$C$4*(INDEX('LUT Implementation'!$F$9:$F$136,C509)-B509)/D509,0)</f>
        <v>-68</v>
      </c>
      <c r="G509">
        <f t="shared" si="28"/>
        <v>232</v>
      </c>
      <c r="H509" s="20">
        <f>Theory!$D$4/(SIN(RADIANS(Theory!$D$6*360*(('LUT Implementation'!$C$3*B509)/1000000000))))</f>
        <v>249.20032100775146</v>
      </c>
      <c r="I509" s="23">
        <f t="shared" si="29"/>
        <v>50.799678992248545</v>
      </c>
      <c r="J509" s="23">
        <f t="shared" si="30"/>
        <v>17.200321007751455</v>
      </c>
    </row>
    <row r="510" spans="2:10">
      <c r="B510">
        <f t="shared" si="31"/>
        <v>38650</v>
      </c>
      <c r="C510" s="19">
        <f t="array" ref="C510">MATCH(MIN(ABS('LUT Implementation'!$F$9:$F$136-B510)),ABS('LUT Implementation'!$F$9:$F$136-B510),0)</f>
        <v>1</v>
      </c>
      <c r="D510">
        <f>INDEX('LUT Implementation'!$F$9:$F$136,C510)-INDEX('LUT Implementation'!$F$9:$F$136,C510+1)</f>
        <v>3125</v>
      </c>
      <c r="E510">
        <f>INDEX('LUT Implementation'!$C$9:$C$136,'Error plots'!C510)</f>
        <v>300</v>
      </c>
      <c r="F510">
        <f>TRUNC('LUT Implementation'!$C$4*(INDEX('LUT Implementation'!$F$9:$F$136,C510)-B510)/D510,0)</f>
        <v>-67</v>
      </c>
      <c r="G510">
        <f t="shared" si="28"/>
        <v>233</v>
      </c>
      <c r="H510" s="20">
        <f>Theory!$D$4/(SIN(RADIANS(Theory!$D$6*360*(('LUT Implementation'!$C$3*B510)/1000000000))))</f>
        <v>249.51632706632418</v>
      </c>
      <c r="I510" s="23">
        <f t="shared" si="29"/>
        <v>50.48367293367582</v>
      </c>
      <c r="J510" s="23">
        <f t="shared" si="30"/>
        <v>16.51632706632418</v>
      </c>
    </row>
    <row r="511" spans="2:10">
      <c r="B511">
        <f t="shared" si="31"/>
        <v>38600</v>
      </c>
      <c r="C511" s="19">
        <f t="array" ref="C511">MATCH(MIN(ABS('LUT Implementation'!$F$9:$F$136-B511)),ABS('LUT Implementation'!$F$9:$F$136-B511),0)</f>
        <v>1</v>
      </c>
      <c r="D511">
        <f>INDEX('LUT Implementation'!$F$9:$F$136,C511)-INDEX('LUT Implementation'!$F$9:$F$136,C511+1)</f>
        <v>3125</v>
      </c>
      <c r="E511">
        <f>INDEX('LUT Implementation'!$C$9:$C$136,'Error plots'!C511)</f>
        <v>300</v>
      </c>
      <c r="F511">
        <f>TRUNC('LUT Implementation'!$C$4*(INDEX('LUT Implementation'!$F$9:$F$136,C511)-B511)/D511,0)</f>
        <v>-67</v>
      </c>
      <c r="G511">
        <f t="shared" si="28"/>
        <v>233</v>
      </c>
      <c r="H511" s="20">
        <f>Theory!$D$4/(SIN(RADIANS(Theory!$D$6*360*(('LUT Implementation'!$C$3*B511)/1000000000))))</f>
        <v>249.83316027355076</v>
      </c>
      <c r="I511" s="23">
        <f t="shared" si="29"/>
        <v>50.16683972644924</v>
      </c>
      <c r="J511" s="23">
        <f t="shared" si="30"/>
        <v>16.83316027355076</v>
      </c>
    </row>
    <row r="512" spans="2:10">
      <c r="B512">
        <f t="shared" si="31"/>
        <v>38550</v>
      </c>
      <c r="C512" s="19">
        <f t="array" ref="C512">MATCH(MIN(ABS('LUT Implementation'!$F$9:$F$136-B512)),ABS('LUT Implementation'!$F$9:$F$136-B512),0)</f>
        <v>1</v>
      </c>
      <c r="D512">
        <f>INDEX('LUT Implementation'!$F$9:$F$136,C512)-INDEX('LUT Implementation'!$F$9:$F$136,C512+1)</f>
        <v>3125</v>
      </c>
      <c r="E512">
        <f>INDEX('LUT Implementation'!$C$9:$C$136,'Error plots'!C512)</f>
        <v>300</v>
      </c>
      <c r="F512">
        <f>TRUNC('LUT Implementation'!$C$4*(INDEX('LUT Implementation'!$F$9:$F$136,C512)-B512)/D512,0)</f>
        <v>-66</v>
      </c>
      <c r="G512">
        <f t="shared" si="28"/>
        <v>234</v>
      </c>
      <c r="H512" s="20">
        <f>Theory!$D$4/(SIN(RADIANS(Theory!$D$6*360*(('LUT Implementation'!$C$3*B512)/1000000000))))</f>
        <v>250.15082384701117</v>
      </c>
      <c r="I512" s="23">
        <f t="shared" si="29"/>
        <v>49.849176152988832</v>
      </c>
      <c r="J512" s="23">
        <f t="shared" si="30"/>
        <v>16.150823847011168</v>
      </c>
    </row>
    <row r="513" spans="2:10">
      <c r="B513">
        <f t="shared" si="31"/>
        <v>38500</v>
      </c>
      <c r="C513" s="19">
        <f t="array" ref="C513">MATCH(MIN(ABS('LUT Implementation'!$F$9:$F$136-B513)),ABS('LUT Implementation'!$F$9:$F$136-B513),0)</f>
        <v>1</v>
      </c>
      <c r="D513">
        <f>INDEX('LUT Implementation'!$F$9:$F$136,C513)-INDEX('LUT Implementation'!$F$9:$F$136,C513+1)</f>
        <v>3125</v>
      </c>
      <c r="E513">
        <f>INDEX('LUT Implementation'!$C$9:$C$136,'Error plots'!C513)</f>
        <v>300</v>
      </c>
      <c r="F513">
        <f>TRUNC('LUT Implementation'!$C$4*(INDEX('LUT Implementation'!$F$9:$F$136,C513)-B513)/D513,0)</f>
        <v>-66</v>
      </c>
      <c r="G513">
        <f t="shared" si="28"/>
        <v>234</v>
      </c>
      <c r="H513" s="20">
        <f>Theory!$D$4/(SIN(RADIANS(Theory!$D$6*360*(('LUT Implementation'!$C$3*B513)/1000000000))))</f>
        <v>250.46932102100121</v>
      </c>
      <c r="I513" s="23">
        <f t="shared" si="29"/>
        <v>49.530678978998793</v>
      </c>
      <c r="J513" s="23">
        <f t="shared" si="30"/>
        <v>16.469321021001207</v>
      </c>
    </row>
    <row r="514" spans="2:10">
      <c r="B514">
        <f t="shared" si="31"/>
        <v>38450</v>
      </c>
      <c r="C514" s="19">
        <f t="array" ref="C514">MATCH(MIN(ABS('LUT Implementation'!$F$9:$F$136-B514)),ABS('LUT Implementation'!$F$9:$F$136-B514),0)</f>
        <v>1</v>
      </c>
      <c r="D514">
        <f>INDEX('LUT Implementation'!$F$9:$F$136,C514)-INDEX('LUT Implementation'!$F$9:$F$136,C514+1)</f>
        <v>3125</v>
      </c>
      <c r="E514">
        <f>INDEX('LUT Implementation'!$C$9:$C$136,'Error plots'!C514)</f>
        <v>300</v>
      </c>
      <c r="F514">
        <f>TRUNC('LUT Implementation'!$C$4*(INDEX('LUT Implementation'!$F$9:$F$136,C514)-B514)/D514,0)</f>
        <v>-65</v>
      </c>
      <c r="G514">
        <f t="shared" si="28"/>
        <v>235</v>
      </c>
      <c r="H514" s="20">
        <f>Theory!$D$4/(SIN(RADIANS(Theory!$D$6*360*(('LUT Implementation'!$C$3*B514)/1000000000))))</f>
        <v>250.78865504664142</v>
      </c>
      <c r="I514" s="23">
        <f t="shared" si="29"/>
        <v>49.211344953358577</v>
      </c>
      <c r="J514" s="23">
        <f t="shared" si="30"/>
        <v>15.788655046641423</v>
      </c>
    </row>
    <row r="515" spans="2:10">
      <c r="B515">
        <f t="shared" si="31"/>
        <v>38400</v>
      </c>
      <c r="C515" s="19">
        <f t="array" ref="C515">MATCH(MIN(ABS('LUT Implementation'!$F$9:$F$136-B515)),ABS('LUT Implementation'!$F$9:$F$136-B515),0)</f>
        <v>1</v>
      </c>
      <c r="D515">
        <f>INDEX('LUT Implementation'!$F$9:$F$136,C515)-INDEX('LUT Implementation'!$F$9:$F$136,C515+1)</f>
        <v>3125</v>
      </c>
      <c r="E515">
        <f>INDEX('LUT Implementation'!$C$9:$C$136,'Error plots'!C515)</f>
        <v>300</v>
      </c>
      <c r="F515">
        <f>TRUNC('LUT Implementation'!$C$4*(INDEX('LUT Implementation'!$F$9:$F$136,C515)-B515)/D515,0)</f>
        <v>-65</v>
      </c>
      <c r="G515">
        <f t="shared" si="28"/>
        <v>235</v>
      </c>
      <c r="H515" s="20">
        <f>Theory!$D$4/(SIN(RADIANS(Theory!$D$6*360*(('LUT Implementation'!$C$3*B515)/1000000000))))</f>
        <v>251.10882919198633</v>
      </c>
      <c r="I515" s="23">
        <f t="shared" si="29"/>
        <v>48.891170808013669</v>
      </c>
      <c r="J515" s="23">
        <f t="shared" si="30"/>
        <v>16.108829191986331</v>
      </c>
    </row>
    <row r="516" spans="2:10">
      <c r="B516">
        <f t="shared" si="31"/>
        <v>38350</v>
      </c>
      <c r="C516" s="19">
        <f t="array" ref="C516">MATCH(MIN(ABS('LUT Implementation'!$F$9:$F$136-B516)),ABS('LUT Implementation'!$F$9:$F$136-B516),0)</f>
        <v>1</v>
      </c>
      <c r="D516">
        <f>INDEX('LUT Implementation'!$F$9:$F$136,C516)-INDEX('LUT Implementation'!$F$9:$F$136,C516+1)</f>
        <v>3125</v>
      </c>
      <c r="E516">
        <f>INDEX('LUT Implementation'!$C$9:$C$136,'Error plots'!C516)</f>
        <v>300</v>
      </c>
      <c r="F516">
        <f>TRUNC('LUT Implementation'!$C$4*(INDEX('LUT Implementation'!$F$9:$F$136,C516)-B516)/D516,0)</f>
        <v>-64</v>
      </c>
      <c r="G516">
        <f t="shared" ref="G516:G579" si="32">E516+F516</f>
        <v>236</v>
      </c>
      <c r="H516" s="20">
        <f>Theory!$D$4/(SIN(RADIANS(Theory!$D$6*360*(('LUT Implementation'!$C$3*B516)/1000000000))))</f>
        <v>251.42984674213523</v>
      </c>
      <c r="I516" s="23">
        <f t="shared" ref="I516:I579" si="33">ABS(E516-H516)</f>
        <v>48.570153257864774</v>
      </c>
      <c r="J516" s="23">
        <f t="shared" ref="J516:J579" si="34">ABS(G516-H516)</f>
        <v>15.429846742135226</v>
      </c>
    </row>
    <row r="517" spans="2:10">
      <c r="B517">
        <f t="shared" ref="B517:B580" si="35">B516-50</f>
        <v>38300</v>
      </c>
      <c r="C517" s="19">
        <f t="array" ref="C517">MATCH(MIN(ABS('LUT Implementation'!$F$9:$F$136-B517)),ABS('LUT Implementation'!$F$9:$F$136-B517),0)</f>
        <v>1</v>
      </c>
      <c r="D517">
        <f>INDEX('LUT Implementation'!$F$9:$F$136,C517)-INDEX('LUT Implementation'!$F$9:$F$136,C517+1)</f>
        <v>3125</v>
      </c>
      <c r="E517">
        <f>INDEX('LUT Implementation'!$C$9:$C$136,'Error plots'!C517)</f>
        <v>300</v>
      </c>
      <c r="F517">
        <f>TRUNC('LUT Implementation'!$C$4*(INDEX('LUT Implementation'!$F$9:$F$136,C517)-B517)/D517,0)</f>
        <v>-64</v>
      </c>
      <c r="G517">
        <f t="shared" si="32"/>
        <v>236</v>
      </c>
      <c r="H517" s="20">
        <f>Theory!$D$4/(SIN(RADIANS(Theory!$D$6*360*(('LUT Implementation'!$C$3*B517)/1000000000))))</f>
        <v>251.75171099934303</v>
      </c>
      <c r="I517" s="23">
        <f t="shared" si="33"/>
        <v>48.248289000656968</v>
      </c>
      <c r="J517" s="23">
        <f t="shared" si="34"/>
        <v>15.751710999343032</v>
      </c>
    </row>
    <row r="518" spans="2:10">
      <c r="B518">
        <f t="shared" si="35"/>
        <v>38250</v>
      </c>
      <c r="C518" s="19">
        <f t="array" ref="C518">MATCH(MIN(ABS('LUT Implementation'!$F$9:$F$136-B518)),ABS('LUT Implementation'!$F$9:$F$136-B518),0)</f>
        <v>1</v>
      </c>
      <c r="D518">
        <f>INDEX('LUT Implementation'!$F$9:$F$136,C518)-INDEX('LUT Implementation'!$F$9:$F$136,C518+1)</f>
        <v>3125</v>
      </c>
      <c r="E518">
        <f>INDEX('LUT Implementation'!$C$9:$C$136,'Error plots'!C518)</f>
        <v>300</v>
      </c>
      <c r="F518">
        <f>TRUNC('LUT Implementation'!$C$4*(INDEX('LUT Implementation'!$F$9:$F$136,C518)-B518)/D518,0)</f>
        <v>-63</v>
      </c>
      <c r="G518">
        <f t="shared" si="32"/>
        <v>237</v>
      </c>
      <c r="H518" s="20">
        <f>Theory!$D$4/(SIN(RADIANS(Theory!$D$6*360*(('LUT Implementation'!$C$3*B518)/1000000000))))</f>
        <v>252.07442528313265</v>
      </c>
      <c r="I518" s="23">
        <f t="shared" si="33"/>
        <v>47.925574716867345</v>
      </c>
      <c r="J518" s="23">
        <f t="shared" si="34"/>
        <v>15.074425283132655</v>
      </c>
    </row>
    <row r="519" spans="2:10">
      <c r="B519">
        <f t="shared" si="35"/>
        <v>38200</v>
      </c>
      <c r="C519" s="19">
        <f t="array" ref="C519">MATCH(MIN(ABS('LUT Implementation'!$F$9:$F$136-B519)),ABS('LUT Implementation'!$F$9:$F$136-B519),0)</f>
        <v>1</v>
      </c>
      <c r="D519">
        <f>INDEX('LUT Implementation'!$F$9:$F$136,C519)-INDEX('LUT Implementation'!$F$9:$F$136,C519+1)</f>
        <v>3125</v>
      </c>
      <c r="E519">
        <f>INDEX('LUT Implementation'!$C$9:$C$136,'Error plots'!C519)</f>
        <v>300</v>
      </c>
      <c r="F519">
        <f>TRUNC('LUT Implementation'!$C$4*(INDEX('LUT Implementation'!$F$9:$F$136,C519)-B519)/D519,0)</f>
        <v>-63</v>
      </c>
      <c r="G519">
        <f t="shared" si="32"/>
        <v>237</v>
      </c>
      <c r="H519" s="20">
        <f>Theory!$D$4/(SIN(RADIANS(Theory!$D$6*360*(('LUT Implementation'!$C$3*B519)/1000000000))))</f>
        <v>252.39799293040795</v>
      </c>
      <c r="I519" s="23">
        <f t="shared" si="33"/>
        <v>47.602007069592048</v>
      </c>
      <c r="J519" s="23">
        <f t="shared" si="34"/>
        <v>15.397992930407952</v>
      </c>
    </row>
    <row r="520" spans="2:10">
      <c r="B520">
        <f t="shared" si="35"/>
        <v>38150</v>
      </c>
      <c r="C520" s="19">
        <f t="array" ref="C520">MATCH(MIN(ABS('LUT Implementation'!$F$9:$F$136-B520)),ABS('LUT Implementation'!$F$9:$F$136-B520),0)</f>
        <v>1</v>
      </c>
      <c r="D520">
        <f>INDEX('LUT Implementation'!$F$9:$F$136,C520)-INDEX('LUT Implementation'!$F$9:$F$136,C520+1)</f>
        <v>3125</v>
      </c>
      <c r="E520">
        <f>INDEX('LUT Implementation'!$C$9:$C$136,'Error plots'!C520)</f>
        <v>300</v>
      </c>
      <c r="F520">
        <f>TRUNC('LUT Implementation'!$C$4*(INDEX('LUT Implementation'!$F$9:$F$136,C520)-B520)/D520,0)</f>
        <v>-62</v>
      </c>
      <c r="G520">
        <f t="shared" si="32"/>
        <v>238</v>
      </c>
      <c r="H520" s="20">
        <f>Theory!$D$4/(SIN(RADIANS(Theory!$D$6*360*(('LUT Implementation'!$C$3*B520)/1000000000))))</f>
        <v>252.72241729556774</v>
      </c>
      <c r="I520" s="23">
        <f t="shared" si="33"/>
        <v>47.277582704432263</v>
      </c>
      <c r="J520" s="23">
        <f t="shared" si="34"/>
        <v>14.722417295567737</v>
      </c>
    </row>
    <row r="521" spans="2:10">
      <c r="B521">
        <f t="shared" si="35"/>
        <v>38100</v>
      </c>
      <c r="C521" s="19">
        <f t="array" ref="C521">MATCH(MIN(ABS('LUT Implementation'!$F$9:$F$136-B521)),ABS('LUT Implementation'!$F$9:$F$136-B521),0)</f>
        <v>1</v>
      </c>
      <c r="D521">
        <f>INDEX('LUT Implementation'!$F$9:$F$136,C521)-INDEX('LUT Implementation'!$F$9:$F$136,C521+1)</f>
        <v>3125</v>
      </c>
      <c r="E521">
        <f>INDEX('LUT Implementation'!$C$9:$C$136,'Error plots'!C521)</f>
        <v>300</v>
      </c>
      <c r="F521">
        <f>TRUNC('LUT Implementation'!$C$4*(INDEX('LUT Implementation'!$F$9:$F$136,C521)-B521)/D521,0)</f>
        <v>-61</v>
      </c>
      <c r="G521">
        <f t="shared" si="32"/>
        <v>239</v>
      </c>
      <c r="H521" s="20">
        <f>Theory!$D$4/(SIN(RADIANS(Theory!$D$6*360*(('LUT Implementation'!$C$3*B521)/1000000000))))</f>
        <v>253.04770175062023</v>
      </c>
      <c r="I521" s="23">
        <f t="shared" si="33"/>
        <v>46.952298249379766</v>
      </c>
      <c r="J521" s="23">
        <f t="shared" si="34"/>
        <v>14.047701750620234</v>
      </c>
    </row>
    <row r="522" spans="2:10">
      <c r="B522">
        <f t="shared" si="35"/>
        <v>38050</v>
      </c>
      <c r="C522" s="19">
        <f t="array" ref="C522">MATCH(MIN(ABS('LUT Implementation'!$F$9:$F$136-B522)),ABS('LUT Implementation'!$F$9:$F$136-B522),0)</f>
        <v>1</v>
      </c>
      <c r="D522">
        <f>INDEX('LUT Implementation'!$F$9:$F$136,C522)-INDEX('LUT Implementation'!$F$9:$F$136,C522+1)</f>
        <v>3125</v>
      </c>
      <c r="E522">
        <f>INDEX('LUT Implementation'!$C$9:$C$136,'Error plots'!C522)</f>
        <v>300</v>
      </c>
      <c r="F522">
        <f>TRUNC('LUT Implementation'!$C$4*(INDEX('LUT Implementation'!$F$9:$F$136,C522)-B522)/D522,0)</f>
        <v>-61</v>
      </c>
      <c r="G522">
        <f t="shared" si="32"/>
        <v>239</v>
      </c>
      <c r="H522" s="20">
        <f>Theory!$D$4/(SIN(RADIANS(Theory!$D$6*360*(('LUT Implementation'!$C$3*B522)/1000000000))))</f>
        <v>253.37384968529921</v>
      </c>
      <c r="I522" s="23">
        <f t="shared" si="33"/>
        <v>46.626150314700794</v>
      </c>
      <c r="J522" s="23">
        <f t="shared" si="34"/>
        <v>14.373849685299206</v>
      </c>
    </row>
    <row r="523" spans="2:10">
      <c r="B523">
        <f t="shared" si="35"/>
        <v>38000</v>
      </c>
      <c r="C523" s="19">
        <f t="array" ref="C523">MATCH(MIN(ABS('LUT Implementation'!$F$9:$F$136-B523)),ABS('LUT Implementation'!$F$9:$F$136-B523),0)</f>
        <v>1</v>
      </c>
      <c r="D523">
        <f>INDEX('LUT Implementation'!$F$9:$F$136,C523)-INDEX('LUT Implementation'!$F$9:$F$136,C523+1)</f>
        <v>3125</v>
      </c>
      <c r="E523">
        <f>INDEX('LUT Implementation'!$C$9:$C$136,'Error plots'!C523)</f>
        <v>300</v>
      </c>
      <c r="F523">
        <f>TRUNC('LUT Implementation'!$C$4*(INDEX('LUT Implementation'!$F$9:$F$136,C523)-B523)/D523,0)</f>
        <v>-60</v>
      </c>
      <c r="G523">
        <f t="shared" si="32"/>
        <v>240</v>
      </c>
      <c r="H523" s="20">
        <f>Theory!$D$4/(SIN(RADIANS(Theory!$D$6*360*(('LUT Implementation'!$C$3*B523)/1000000000))))</f>
        <v>253.70086450718026</v>
      </c>
      <c r="I523" s="23">
        <f t="shared" si="33"/>
        <v>46.299135492819744</v>
      </c>
      <c r="J523" s="23">
        <f t="shared" si="34"/>
        <v>13.700864507180256</v>
      </c>
    </row>
    <row r="524" spans="2:10">
      <c r="B524">
        <f t="shared" si="35"/>
        <v>37950</v>
      </c>
      <c r="C524" s="19">
        <f t="array" ref="C524">MATCH(MIN(ABS('LUT Implementation'!$F$9:$F$136-B524)),ABS('LUT Implementation'!$F$9:$F$136-B524),0)</f>
        <v>1</v>
      </c>
      <c r="D524">
        <f>INDEX('LUT Implementation'!$F$9:$F$136,C524)-INDEX('LUT Implementation'!$F$9:$F$136,C524+1)</f>
        <v>3125</v>
      </c>
      <c r="E524">
        <f>INDEX('LUT Implementation'!$C$9:$C$136,'Error plots'!C524)</f>
        <v>300</v>
      </c>
      <c r="F524">
        <f>TRUNC('LUT Implementation'!$C$4*(INDEX('LUT Implementation'!$F$9:$F$136,C524)-B524)/D524,0)</f>
        <v>-60</v>
      </c>
      <c r="G524">
        <f t="shared" si="32"/>
        <v>240</v>
      </c>
      <c r="H524" s="20">
        <f>Theory!$D$4/(SIN(RADIANS(Theory!$D$6*360*(('LUT Implementation'!$C$3*B524)/1000000000))))</f>
        <v>254.02874964179847</v>
      </c>
      <c r="I524" s="23">
        <f t="shared" si="33"/>
        <v>45.97125035820153</v>
      </c>
      <c r="J524" s="23">
        <f t="shared" si="34"/>
        <v>14.02874964179847</v>
      </c>
    </row>
    <row r="525" spans="2:10">
      <c r="B525">
        <f t="shared" si="35"/>
        <v>37900</v>
      </c>
      <c r="C525" s="19">
        <f t="array" ref="C525">MATCH(MIN(ABS('LUT Implementation'!$F$9:$F$136-B525)),ABS('LUT Implementation'!$F$9:$F$136-B525),0)</f>
        <v>1</v>
      </c>
      <c r="D525">
        <f>INDEX('LUT Implementation'!$F$9:$F$136,C525)-INDEX('LUT Implementation'!$F$9:$F$136,C525+1)</f>
        <v>3125</v>
      </c>
      <c r="E525">
        <f>INDEX('LUT Implementation'!$C$9:$C$136,'Error plots'!C525)</f>
        <v>300</v>
      </c>
      <c r="F525">
        <f>TRUNC('LUT Implementation'!$C$4*(INDEX('LUT Implementation'!$F$9:$F$136,C525)-B525)/D525,0)</f>
        <v>-59</v>
      </c>
      <c r="G525">
        <f t="shared" si="32"/>
        <v>241</v>
      </c>
      <c r="H525" s="20">
        <f>Theory!$D$4/(SIN(RADIANS(Theory!$D$6*360*(('LUT Implementation'!$C$3*B525)/1000000000))))</f>
        <v>254.35750853276704</v>
      </c>
      <c r="I525" s="23">
        <f t="shared" si="33"/>
        <v>45.642491467232958</v>
      </c>
      <c r="J525" s="23">
        <f t="shared" si="34"/>
        <v>13.357508532767042</v>
      </c>
    </row>
    <row r="526" spans="2:10">
      <c r="B526">
        <f t="shared" si="35"/>
        <v>37850</v>
      </c>
      <c r="C526" s="19">
        <f t="array" ref="C526">MATCH(MIN(ABS('LUT Implementation'!$F$9:$F$136-B526)),ABS('LUT Implementation'!$F$9:$F$136-B526),0)</f>
        <v>1</v>
      </c>
      <c r="D526">
        <f>INDEX('LUT Implementation'!$F$9:$F$136,C526)-INDEX('LUT Implementation'!$F$9:$F$136,C526+1)</f>
        <v>3125</v>
      </c>
      <c r="E526">
        <f>INDEX('LUT Implementation'!$C$9:$C$136,'Error plots'!C526)</f>
        <v>300</v>
      </c>
      <c r="F526">
        <f>TRUNC('LUT Implementation'!$C$4*(INDEX('LUT Implementation'!$F$9:$F$136,C526)-B526)/D526,0)</f>
        <v>-59</v>
      </c>
      <c r="G526">
        <f t="shared" si="32"/>
        <v>241</v>
      </c>
      <c r="H526" s="20">
        <f>Theory!$D$4/(SIN(RADIANS(Theory!$D$6*360*(('LUT Implementation'!$C$3*B526)/1000000000))))</f>
        <v>254.68714464189628</v>
      </c>
      <c r="I526" s="23">
        <f t="shared" si="33"/>
        <v>45.312855358103718</v>
      </c>
      <c r="J526" s="23">
        <f t="shared" si="34"/>
        <v>13.687144641896282</v>
      </c>
    </row>
    <row r="527" spans="2:10">
      <c r="B527">
        <f t="shared" si="35"/>
        <v>37800</v>
      </c>
      <c r="C527" s="19">
        <f t="array" ref="C527">MATCH(MIN(ABS('LUT Implementation'!$F$9:$F$136-B527)),ABS('LUT Implementation'!$F$9:$F$136-B527),0)</f>
        <v>1</v>
      </c>
      <c r="D527">
        <f>INDEX('LUT Implementation'!$F$9:$F$136,C527)-INDEX('LUT Implementation'!$F$9:$F$136,C527+1)</f>
        <v>3125</v>
      </c>
      <c r="E527">
        <f>INDEX('LUT Implementation'!$C$9:$C$136,'Error plots'!C527)</f>
        <v>300</v>
      </c>
      <c r="F527">
        <f>TRUNC('LUT Implementation'!$C$4*(INDEX('LUT Implementation'!$F$9:$F$136,C527)-B527)/D527,0)</f>
        <v>-58</v>
      </c>
      <c r="G527">
        <f t="shared" si="32"/>
        <v>242</v>
      </c>
      <c r="H527" s="20">
        <f>Theory!$D$4/(SIN(RADIANS(Theory!$D$6*360*(('LUT Implementation'!$C$3*B527)/1000000000))))</f>
        <v>255.01766144931437</v>
      </c>
      <c r="I527" s="23">
        <f t="shared" si="33"/>
        <v>44.982338550685625</v>
      </c>
      <c r="J527" s="23">
        <f t="shared" si="34"/>
        <v>13.017661449314375</v>
      </c>
    </row>
    <row r="528" spans="2:10">
      <c r="B528">
        <f t="shared" si="35"/>
        <v>37750</v>
      </c>
      <c r="C528" s="19">
        <f t="array" ref="C528">MATCH(MIN(ABS('LUT Implementation'!$F$9:$F$136-B528)),ABS('LUT Implementation'!$F$9:$F$136-B528),0)</f>
        <v>1</v>
      </c>
      <c r="D528">
        <f>INDEX('LUT Implementation'!$F$9:$F$136,C528)-INDEX('LUT Implementation'!$F$9:$F$136,C528+1)</f>
        <v>3125</v>
      </c>
      <c r="E528">
        <f>INDEX('LUT Implementation'!$C$9:$C$136,'Error plots'!C528)</f>
        <v>300</v>
      </c>
      <c r="F528">
        <f>TRUNC('LUT Implementation'!$C$4*(INDEX('LUT Implementation'!$F$9:$F$136,C528)-B528)/D528,0)</f>
        <v>-58</v>
      </c>
      <c r="G528">
        <f t="shared" si="32"/>
        <v>242</v>
      </c>
      <c r="H528" s="20">
        <f>Theory!$D$4/(SIN(RADIANS(Theory!$D$6*360*(('LUT Implementation'!$C$3*B528)/1000000000))))</f>
        <v>255.34906245358857</v>
      </c>
      <c r="I528" s="23">
        <f t="shared" si="33"/>
        <v>44.650937546411427</v>
      </c>
      <c r="J528" s="23">
        <f t="shared" si="34"/>
        <v>13.349062453588573</v>
      </c>
    </row>
    <row r="529" spans="2:10">
      <c r="B529">
        <f t="shared" si="35"/>
        <v>37700</v>
      </c>
      <c r="C529" s="19">
        <f t="array" ref="C529">MATCH(MIN(ABS('LUT Implementation'!$F$9:$F$136-B529)),ABS('LUT Implementation'!$F$9:$F$136-B529),0)</f>
        <v>1</v>
      </c>
      <c r="D529">
        <f>INDEX('LUT Implementation'!$F$9:$F$136,C529)-INDEX('LUT Implementation'!$F$9:$F$136,C529+1)</f>
        <v>3125</v>
      </c>
      <c r="E529">
        <f>INDEX('LUT Implementation'!$C$9:$C$136,'Error plots'!C529)</f>
        <v>300</v>
      </c>
      <c r="F529">
        <f>TRUNC('LUT Implementation'!$C$4*(INDEX('LUT Implementation'!$F$9:$F$136,C529)-B529)/D529,0)</f>
        <v>-57</v>
      </c>
      <c r="G529">
        <f t="shared" si="32"/>
        <v>243</v>
      </c>
      <c r="H529" s="20">
        <f>Theory!$D$4/(SIN(RADIANS(Theory!$D$6*360*(('LUT Implementation'!$C$3*B529)/1000000000))))</f>
        <v>255.68135117184724</v>
      </c>
      <c r="I529" s="23">
        <f t="shared" si="33"/>
        <v>44.31864882815276</v>
      </c>
      <c r="J529" s="23">
        <f t="shared" si="34"/>
        <v>12.68135117184724</v>
      </c>
    </row>
    <row r="530" spans="2:10">
      <c r="B530">
        <f t="shared" si="35"/>
        <v>37650</v>
      </c>
      <c r="C530" s="19">
        <f t="array" ref="C530">MATCH(MIN(ABS('LUT Implementation'!$F$9:$F$136-B530)),ABS('LUT Implementation'!$F$9:$F$136-B530),0)</f>
        <v>1</v>
      </c>
      <c r="D530">
        <f>INDEX('LUT Implementation'!$F$9:$F$136,C530)-INDEX('LUT Implementation'!$F$9:$F$136,C530+1)</f>
        <v>3125</v>
      </c>
      <c r="E530">
        <f>INDEX('LUT Implementation'!$C$9:$C$136,'Error plots'!C530)</f>
        <v>300</v>
      </c>
      <c r="F530">
        <f>TRUNC('LUT Implementation'!$C$4*(INDEX('LUT Implementation'!$F$9:$F$136,C530)-B530)/D530,0)</f>
        <v>-57</v>
      </c>
      <c r="G530">
        <f t="shared" si="32"/>
        <v>243</v>
      </c>
      <c r="H530" s="20">
        <f>Theory!$D$4/(SIN(RADIANS(Theory!$D$6*360*(('LUT Implementation'!$C$3*B530)/1000000000))))</f>
        <v>256.0145311399034</v>
      </c>
      <c r="I530" s="23">
        <f t="shared" si="33"/>
        <v>43.985468860096603</v>
      </c>
      <c r="J530" s="23">
        <f t="shared" si="34"/>
        <v>13.014531139903397</v>
      </c>
    </row>
    <row r="531" spans="2:10">
      <c r="B531">
        <f t="shared" si="35"/>
        <v>37600</v>
      </c>
      <c r="C531" s="19">
        <f t="array" ref="C531">MATCH(MIN(ABS('LUT Implementation'!$F$9:$F$136-B531)),ABS('LUT Implementation'!$F$9:$F$136-B531),0)</f>
        <v>1</v>
      </c>
      <c r="D531">
        <f>INDEX('LUT Implementation'!$F$9:$F$136,C531)-INDEX('LUT Implementation'!$F$9:$F$136,C531+1)</f>
        <v>3125</v>
      </c>
      <c r="E531">
        <f>INDEX('LUT Implementation'!$C$9:$C$136,'Error plots'!C531)</f>
        <v>300</v>
      </c>
      <c r="F531">
        <f>TRUNC('LUT Implementation'!$C$4*(INDEX('LUT Implementation'!$F$9:$F$136,C531)-B531)/D531,0)</f>
        <v>-56</v>
      </c>
      <c r="G531">
        <f t="shared" si="32"/>
        <v>244</v>
      </c>
      <c r="H531" s="20">
        <f>Theory!$D$4/(SIN(RADIANS(Theory!$D$6*360*(('LUT Implementation'!$C$3*B531)/1000000000))))</f>
        <v>256.3486059123789</v>
      </c>
      <c r="I531" s="23">
        <f t="shared" si="33"/>
        <v>43.6513940876211</v>
      </c>
      <c r="J531" s="23">
        <f t="shared" si="34"/>
        <v>12.3486059123789</v>
      </c>
    </row>
    <row r="532" spans="2:10">
      <c r="B532">
        <f t="shared" si="35"/>
        <v>37550</v>
      </c>
      <c r="C532" s="19">
        <f t="array" ref="C532">MATCH(MIN(ABS('LUT Implementation'!$F$9:$F$136-B532)),ABS('LUT Implementation'!$F$9:$F$136-B532),0)</f>
        <v>1</v>
      </c>
      <c r="D532">
        <f>INDEX('LUT Implementation'!$F$9:$F$136,C532)-INDEX('LUT Implementation'!$F$9:$F$136,C532+1)</f>
        <v>3125</v>
      </c>
      <c r="E532">
        <f>INDEX('LUT Implementation'!$C$9:$C$136,'Error plots'!C532)</f>
        <v>300</v>
      </c>
      <c r="F532">
        <f>TRUNC('LUT Implementation'!$C$4*(INDEX('LUT Implementation'!$F$9:$F$136,C532)-B532)/D532,0)</f>
        <v>-56</v>
      </c>
      <c r="G532">
        <f t="shared" si="32"/>
        <v>244</v>
      </c>
      <c r="H532" s="20">
        <f>Theory!$D$4/(SIN(RADIANS(Theory!$D$6*360*(('LUT Implementation'!$C$3*B532)/1000000000))))</f>
        <v>256.68357906282944</v>
      </c>
      <c r="I532" s="23">
        <f t="shared" si="33"/>
        <v>43.316420937170562</v>
      </c>
      <c r="J532" s="23">
        <f t="shared" si="34"/>
        <v>12.683579062829438</v>
      </c>
    </row>
    <row r="533" spans="2:10">
      <c r="B533">
        <f t="shared" si="35"/>
        <v>37500</v>
      </c>
      <c r="C533" s="19">
        <f t="array" ref="C533">MATCH(MIN(ABS('LUT Implementation'!$F$9:$F$136-B533)),ABS('LUT Implementation'!$F$9:$F$136-B533),0)</f>
        <v>1</v>
      </c>
      <c r="D533">
        <f>INDEX('LUT Implementation'!$F$9:$F$136,C533)-INDEX('LUT Implementation'!$F$9:$F$136,C533+1)</f>
        <v>3125</v>
      </c>
      <c r="E533">
        <f>INDEX('LUT Implementation'!$C$9:$C$136,'Error plots'!C533)</f>
        <v>300</v>
      </c>
      <c r="F533">
        <f>TRUNC('LUT Implementation'!$C$4*(INDEX('LUT Implementation'!$F$9:$F$136,C533)-B533)/D533,0)</f>
        <v>-55</v>
      </c>
      <c r="G533">
        <f t="shared" si="32"/>
        <v>245</v>
      </c>
      <c r="H533" s="20">
        <f>Theory!$D$4/(SIN(RADIANS(Theory!$D$6*360*(('LUT Implementation'!$C$3*B533)/1000000000))))</f>
        <v>257.01945418387112</v>
      </c>
      <c r="I533" s="23">
        <f t="shared" si="33"/>
        <v>42.980545816128881</v>
      </c>
      <c r="J533" s="23">
        <f t="shared" si="34"/>
        <v>12.019454183871119</v>
      </c>
    </row>
    <row r="534" spans="2:10">
      <c r="B534">
        <f t="shared" si="35"/>
        <v>37450</v>
      </c>
      <c r="C534" s="19">
        <f t="array" ref="C534">MATCH(MIN(ABS('LUT Implementation'!$F$9:$F$136-B534)),ABS('LUT Implementation'!$F$9:$F$136-B534),0)</f>
        <v>1</v>
      </c>
      <c r="D534">
        <f>INDEX('LUT Implementation'!$F$9:$F$136,C534)-INDEX('LUT Implementation'!$F$9:$F$136,C534+1)</f>
        <v>3125</v>
      </c>
      <c r="E534">
        <f>INDEX('LUT Implementation'!$C$9:$C$136,'Error plots'!C534)</f>
        <v>300</v>
      </c>
      <c r="F534">
        <f>TRUNC('LUT Implementation'!$C$4*(INDEX('LUT Implementation'!$F$9:$F$136,C534)-B534)/D534,0)</f>
        <v>-55</v>
      </c>
      <c r="G534">
        <f t="shared" si="32"/>
        <v>245</v>
      </c>
      <c r="H534" s="20">
        <f>Theory!$D$4/(SIN(RADIANS(Theory!$D$6*360*(('LUT Implementation'!$C$3*B534)/1000000000))))</f>
        <v>257.35623488730732</v>
      </c>
      <c r="I534" s="23">
        <f t="shared" si="33"/>
        <v>42.643765112692677</v>
      </c>
      <c r="J534" s="23">
        <f t="shared" si="34"/>
        <v>12.356234887307323</v>
      </c>
    </row>
    <row r="535" spans="2:10">
      <c r="B535">
        <f t="shared" si="35"/>
        <v>37400</v>
      </c>
      <c r="C535" s="19">
        <f t="array" ref="C535">MATCH(MIN(ABS('LUT Implementation'!$F$9:$F$136-B535)),ABS('LUT Implementation'!$F$9:$F$136-B535),0)</f>
        <v>1</v>
      </c>
      <c r="D535">
        <f>INDEX('LUT Implementation'!$F$9:$F$136,C535)-INDEX('LUT Implementation'!$F$9:$F$136,C535+1)</f>
        <v>3125</v>
      </c>
      <c r="E535">
        <f>INDEX('LUT Implementation'!$C$9:$C$136,'Error plots'!C535)</f>
        <v>300</v>
      </c>
      <c r="F535">
        <f>TRUNC('LUT Implementation'!$C$4*(INDEX('LUT Implementation'!$F$9:$F$136,C535)-B535)/D535,0)</f>
        <v>-54</v>
      </c>
      <c r="G535">
        <f t="shared" si="32"/>
        <v>246</v>
      </c>
      <c r="H535" s="20">
        <f>Theory!$D$4/(SIN(RADIANS(Theory!$D$6*360*(('LUT Implementation'!$C$3*B535)/1000000000))))</f>
        <v>257.69392480425739</v>
      </c>
      <c r="I535" s="23">
        <f t="shared" si="33"/>
        <v>42.306075195742608</v>
      </c>
      <c r="J535" s="23">
        <f t="shared" si="34"/>
        <v>11.693924804257392</v>
      </c>
    </row>
    <row r="536" spans="2:10">
      <c r="B536">
        <f t="shared" si="35"/>
        <v>37350</v>
      </c>
      <c r="C536" s="19">
        <f t="array" ref="C536">MATCH(MIN(ABS('LUT Implementation'!$F$9:$F$136-B536)),ABS('LUT Implementation'!$F$9:$F$136-B536),0)</f>
        <v>1</v>
      </c>
      <c r="D536">
        <f>INDEX('LUT Implementation'!$F$9:$F$136,C536)-INDEX('LUT Implementation'!$F$9:$F$136,C536+1)</f>
        <v>3125</v>
      </c>
      <c r="E536">
        <f>INDEX('LUT Implementation'!$C$9:$C$136,'Error plots'!C536)</f>
        <v>300</v>
      </c>
      <c r="F536">
        <f>TRUNC('LUT Implementation'!$C$4*(INDEX('LUT Implementation'!$F$9:$F$136,C536)-B536)/D536,0)</f>
        <v>-54</v>
      </c>
      <c r="G536">
        <f t="shared" si="32"/>
        <v>246</v>
      </c>
      <c r="H536" s="20">
        <f>Theory!$D$4/(SIN(RADIANS(Theory!$D$6*360*(('LUT Implementation'!$C$3*B536)/1000000000))))</f>
        <v>258.03252758528527</v>
      </c>
      <c r="I536" s="23">
        <f t="shared" si="33"/>
        <v>41.967472414714734</v>
      </c>
      <c r="J536" s="23">
        <f t="shared" si="34"/>
        <v>12.032527585285266</v>
      </c>
    </row>
    <row r="537" spans="2:10">
      <c r="B537">
        <f t="shared" si="35"/>
        <v>37300</v>
      </c>
      <c r="C537" s="19">
        <f t="array" ref="C537">MATCH(MIN(ABS('LUT Implementation'!$F$9:$F$136-B537)),ABS('LUT Implementation'!$F$9:$F$136-B537),0)</f>
        <v>1</v>
      </c>
      <c r="D537">
        <f>INDEX('LUT Implementation'!$F$9:$F$136,C537)-INDEX('LUT Implementation'!$F$9:$F$136,C537+1)</f>
        <v>3125</v>
      </c>
      <c r="E537">
        <f>INDEX('LUT Implementation'!$C$9:$C$136,'Error plots'!C537)</f>
        <v>300</v>
      </c>
      <c r="F537">
        <f>TRUNC('LUT Implementation'!$C$4*(INDEX('LUT Implementation'!$F$9:$F$136,C537)-B537)/D537,0)</f>
        <v>-53</v>
      </c>
      <c r="G537">
        <f t="shared" si="32"/>
        <v>247</v>
      </c>
      <c r="H537" s="20">
        <f>Theory!$D$4/(SIN(RADIANS(Theory!$D$6*360*(('LUT Implementation'!$C$3*B537)/1000000000))))</f>
        <v>258.37204690053079</v>
      </c>
      <c r="I537" s="23">
        <f t="shared" si="33"/>
        <v>41.62795309946921</v>
      </c>
      <c r="J537" s="23">
        <f t="shared" si="34"/>
        <v>11.37204690053079</v>
      </c>
    </row>
    <row r="538" spans="2:10">
      <c r="B538">
        <f t="shared" si="35"/>
        <v>37250</v>
      </c>
      <c r="C538" s="19">
        <f t="array" ref="C538">MATCH(MIN(ABS('LUT Implementation'!$F$9:$F$136-B538)),ABS('LUT Implementation'!$F$9:$F$136-B538),0)</f>
        <v>1</v>
      </c>
      <c r="D538">
        <f>INDEX('LUT Implementation'!$F$9:$F$136,C538)-INDEX('LUT Implementation'!$F$9:$F$136,C538+1)</f>
        <v>3125</v>
      </c>
      <c r="E538">
        <f>INDEX('LUT Implementation'!$C$9:$C$136,'Error plots'!C538)</f>
        <v>300</v>
      </c>
      <c r="F538">
        <f>TRUNC('LUT Implementation'!$C$4*(INDEX('LUT Implementation'!$F$9:$F$136,C538)-B538)/D538,0)</f>
        <v>-53</v>
      </c>
      <c r="G538">
        <f t="shared" si="32"/>
        <v>247</v>
      </c>
      <c r="H538" s="20">
        <f>Theory!$D$4/(SIN(RADIANS(Theory!$D$6*360*(('LUT Implementation'!$C$3*B538)/1000000000))))</f>
        <v>258.71248643984006</v>
      </c>
      <c r="I538" s="23">
        <f t="shared" si="33"/>
        <v>41.287513560159937</v>
      </c>
      <c r="J538" s="23">
        <f t="shared" si="34"/>
        <v>11.712486439840063</v>
      </c>
    </row>
    <row r="539" spans="2:10">
      <c r="B539">
        <f t="shared" si="35"/>
        <v>37200</v>
      </c>
      <c r="C539" s="19">
        <f t="array" ref="C539">MATCH(MIN(ABS('LUT Implementation'!$F$9:$F$136-B539)),ABS('LUT Implementation'!$F$9:$F$136-B539),0)</f>
        <v>1</v>
      </c>
      <c r="D539">
        <f>INDEX('LUT Implementation'!$F$9:$F$136,C539)-INDEX('LUT Implementation'!$F$9:$F$136,C539+1)</f>
        <v>3125</v>
      </c>
      <c r="E539">
        <f>INDEX('LUT Implementation'!$C$9:$C$136,'Error plots'!C539)</f>
        <v>300</v>
      </c>
      <c r="F539">
        <f>TRUNC('LUT Implementation'!$C$4*(INDEX('LUT Implementation'!$F$9:$F$136,C539)-B539)/D539,0)</f>
        <v>-52</v>
      </c>
      <c r="G539">
        <f t="shared" si="32"/>
        <v>248</v>
      </c>
      <c r="H539" s="20">
        <f>Theory!$D$4/(SIN(RADIANS(Theory!$D$6*360*(('LUT Implementation'!$C$3*B539)/1000000000))))</f>
        <v>259.0538499128985</v>
      </c>
      <c r="I539" s="23">
        <f t="shared" si="33"/>
        <v>40.946150087101501</v>
      </c>
      <c r="J539" s="23">
        <f t="shared" si="34"/>
        <v>11.053849912898499</v>
      </c>
    </row>
    <row r="540" spans="2:10">
      <c r="B540">
        <f t="shared" si="35"/>
        <v>37150</v>
      </c>
      <c r="C540" s="19">
        <f t="array" ref="C540">MATCH(MIN(ABS('LUT Implementation'!$F$9:$F$136-B540)),ABS('LUT Implementation'!$F$9:$F$136-B540),0)</f>
        <v>1</v>
      </c>
      <c r="D540">
        <f>INDEX('LUT Implementation'!$F$9:$F$136,C540)-INDEX('LUT Implementation'!$F$9:$F$136,C540+1)</f>
        <v>3125</v>
      </c>
      <c r="E540">
        <f>INDEX('LUT Implementation'!$C$9:$C$136,'Error plots'!C540)</f>
        <v>300</v>
      </c>
      <c r="F540">
        <f>TRUNC('LUT Implementation'!$C$4*(INDEX('LUT Implementation'!$F$9:$F$136,C540)-B540)/D540,0)</f>
        <v>-52</v>
      </c>
      <c r="G540">
        <f t="shared" si="32"/>
        <v>248</v>
      </c>
      <c r="H540" s="20">
        <f>Theory!$D$4/(SIN(RADIANS(Theory!$D$6*360*(('LUT Implementation'!$C$3*B540)/1000000000))))</f>
        <v>259.3961410493643</v>
      </c>
      <c r="I540" s="23">
        <f t="shared" si="33"/>
        <v>40.603858950635697</v>
      </c>
      <c r="J540" s="23">
        <f t="shared" si="34"/>
        <v>11.396141049364303</v>
      </c>
    </row>
    <row r="541" spans="2:10">
      <c r="B541">
        <f t="shared" si="35"/>
        <v>37100</v>
      </c>
      <c r="C541" s="19">
        <f t="array" ref="C541">MATCH(MIN(ABS('LUT Implementation'!$F$9:$F$136-B541)),ABS('LUT Implementation'!$F$9:$F$136-B541),0)</f>
        <v>1</v>
      </c>
      <c r="D541">
        <f>INDEX('LUT Implementation'!$F$9:$F$136,C541)-INDEX('LUT Implementation'!$F$9:$F$136,C541+1)</f>
        <v>3125</v>
      </c>
      <c r="E541">
        <f>INDEX('LUT Implementation'!$C$9:$C$136,'Error plots'!C541)</f>
        <v>300</v>
      </c>
      <c r="F541">
        <f>TRUNC('LUT Implementation'!$C$4*(INDEX('LUT Implementation'!$F$9:$F$136,C541)-B541)/D541,0)</f>
        <v>-51</v>
      </c>
      <c r="G541">
        <f t="shared" si="32"/>
        <v>249</v>
      </c>
      <c r="H541" s="20">
        <f>Theory!$D$4/(SIN(RADIANS(Theory!$D$6*360*(('LUT Implementation'!$C$3*B541)/1000000000))))</f>
        <v>259.73936359900267</v>
      </c>
      <c r="I541" s="23">
        <f t="shared" si="33"/>
        <v>40.260636400997328</v>
      </c>
      <c r="J541" s="23">
        <f t="shared" si="34"/>
        <v>10.739363599002672</v>
      </c>
    </row>
    <row r="542" spans="2:10">
      <c r="B542">
        <f t="shared" si="35"/>
        <v>37050</v>
      </c>
      <c r="C542" s="19">
        <f t="array" ref="C542">MATCH(MIN(ABS('LUT Implementation'!$F$9:$F$136-B542)),ABS('LUT Implementation'!$F$9:$F$136-B542),0)</f>
        <v>1</v>
      </c>
      <c r="D542">
        <f>INDEX('LUT Implementation'!$F$9:$F$136,C542)-INDEX('LUT Implementation'!$F$9:$F$136,C542+1)</f>
        <v>3125</v>
      </c>
      <c r="E542">
        <f>INDEX('LUT Implementation'!$C$9:$C$136,'Error plots'!C542)</f>
        <v>300</v>
      </c>
      <c r="F542">
        <f>TRUNC('LUT Implementation'!$C$4*(INDEX('LUT Implementation'!$F$9:$F$136,C542)-B542)/D542,0)</f>
        <v>-51</v>
      </c>
      <c r="G542">
        <f t="shared" si="32"/>
        <v>249</v>
      </c>
      <c r="H542" s="20">
        <f>Theory!$D$4/(SIN(RADIANS(Theory!$D$6*360*(('LUT Implementation'!$C$3*B542)/1000000000))))</f>
        <v>260.08352133182194</v>
      </c>
      <c r="I542" s="23">
        <f t="shared" si="33"/>
        <v>39.916478668178058</v>
      </c>
      <c r="J542" s="23">
        <f t="shared" si="34"/>
        <v>11.083521331821942</v>
      </c>
    </row>
    <row r="543" spans="2:10">
      <c r="B543">
        <f t="shared" si="35"/>
        <v>37000</v>
      </c>
      <c r="C543" s="19">
        <f t="array" ref="C543">MATCH(MIN(ABS('LUT Implementation'!$F$9:$F$136-B543)),ABS('LUT Implementation'!$F$9:$F$136-B543),0)</f>
        <v>1</v>
      </c>
      <c r="D543">
        <f>INDEX('LUT Implementation'!$F$9:$F$136,C543)-INDEX('LUT Implementation'!$F$9:$F$136,C543+1)</f>
        <v>3125</v>
      </c>
      <c r="E543">
        <f>INDEX('LUT Implementation'!$C$9:$C$136,'Error plots'!C543)</f>
        <v>300</v>
      </c>
      <c r="F543">
        <f>TRUNC('LUT Implementation'!$C$4*(INDEX('LUT Implementation'!$F$9:$F$136,C543)-B543)/D543,0)</f>
        <v>-50</v>
      </c>
      <c r="G543">
        <f t="shared" si="32"/>
        <v>250</v>
      </c>
      <c r="H543" s="20">
        <f>Theory!$D$4/(SIN(RADIANS(Theory!$D$6*360*(('LUT Implementation'!$C$3*B543)/1000000000))))</f>
        <v>260.42861803821</v>
      </c>
      <c r="I543" s="23">
        <f t="shared" si="33"/>
        <v>39.571381961789996</v>
      </c>
      <c r="J543" s="23">
        <f t="shared" si="34"/>
        <v>10.428618038210004</v>
      </c>
    </row>
    <row r="544" spans="2:10">
      <c r="B544">
        <f t="shared" si="35"/>
        <v>36950</v>
      </c>
      <c r="C544" s="19">
        <f t="array" ref="C544">MATCH(MIN(ABS('LUT Implementation'!$F$9:$F$136-B544)),ABS('LUT Implementation'!$F$9:$F$136-B544),0)</f>
        <v>1</v>
      </c>
      <c r="D544">
        <f>INDEX('LUT Implementation'!$F$9:$F$136,C544)-INDEX('LUT Implementation'!$F$9:$F$136,C544+1)</f>
        <v>3125</v>
      </c>
      <c r="E544">
        <f>INDEX('LUT Implementation'!$C$9:$C$136,'Error plots'!C544)</f>
        <v>300</v>
      </c>
      <c r="F544">
        <f>TRUNC('LUT Implementation'!$C$4*(INDEX('LUT Implementation'!$F$9:$F$136,C544)-B544)/D544,0)</f>
        <v>-50</v>
      </c>
      <c r="G544">
        <f t="shared" si="32"/>
        <v>250</v>
      </c>
      <c r="H544" s="20">
        <f>Theory!$D$4/(SIN(RADIANS(Theory!$D$6*360*(('LUT Implementation'!$C$3*B544)/1000000000))))</f>
        <v>260.77465752907244</v>
      </c>
      <c r="I544" s="23">
        <f t="shared" si="33"/>
        <v>39.225342470927558</v>
      </c>
      <c r="J544" s="23">
        <f t="shared" si="34"/>
        <v>10.774657529072442</v>
      </c>
    </row>
    <row r="545" spans="2:10">
      <c r="B545">
        <f t="shared" si="35"/>
        <v>36900</v>
      </c>
      <c r="C545" s="19">
        <f t="array" ref="C545">MATCH(MIN(ABS('LUT Implementation'!$F$9:$F$136-B545)),ABS('LUT Implementation'!$F$9:$F$136-B545),0)</f>
        <v>1</v>
      </c>
      <c r="D545">
        <f>INDEX('LUT Implementation'!$F$9:$F$136,C545)-INDEX('LUT Implementation'!$F$9:$F$136,C545+1)</f>
        <v>3125</v>
      </c>
      <c r="E545">
        <f>INDEX('LUT Implementation'!$C$9:$C$136,'Error plots'!C545)</f>
        <v>300</v>
      </c>
      <c r="F545">
        <f>TRUNC('LUT Implementation'!$C$4*(INDEX('LUT Implementation'!$F$9:$F$136,C545)-B545)/D545,0)</f>
        <v>-49</v>
      </c>
      <c r="G545">
        <f t="shared" si="32"/>
        <v>251</v>
      </c>
      <c r="H545" s="20">
        <f>Theory!$D$4/(SIN(RADIANS(Theory!$D$6*360*(('LUT Implementation'!$C$3*B545)/1000000000))))</f>
        <v>261.12164363597128</v>
      </c>
      <c r="I545" s="23">
        <f t="shared" si="33"/>
        <v>38.878356364028718</v>
      </c>
      <c r="J545" s="23">
        <f t="shared" si="34"/>
        <v>10.121643635971282</v>
      </c>
    </row>
    <row r="546" spans="2:10">
      <c r="B546">
        <f t="shared" si="35"/>
        <v>36850</v>
      </c>
      <c r="C546" s="19">
        <f t="array" ref="C546">MATCH(MIN(ABS('LUT Implementation'!$F$9:$F$136-B546)),ABS('LUT Implementation'!$F$9:$F$136-B546),0)</f>
        <v>1</v>
      </c>
      <c r="D546">
        <f>INDEX('LUT Implementation'!$F$9:$F$136,C546)-INDEX('LUT Implementation'!$F$9:$F$136,C546+1)</f>
        <v>3125</v>
      </c>
      <c r="E546">
        <f>INDEX('LUT Implementation'!$C$9:$C$136,'Error plots'!C546)</f>
        <v>300</v>
      </c>
      <c r="F546">
        <f>TRUNC('LUT Implementation'!$C$4*(INDEX('LUT Implementation'!$F$9:$F$136,C546)-B546)/D546,0)</f>
        <v>-49</v>
      </c>
      <c r="G546">
        <f t="shared" si="32"/>
        <v>251</v>
      </c>
      <c r="H546" s="20">
        <f>Theory!$D$4/(SIN(RADIANS(Theory!$D$6*360*(('LUT Implementation'!$C$3*B546)/1000000000))))</f>
        <v>261.46958021126551</v>
      </c>
      <c r="I546" s="23">
        <f t="shared" si="33"/>
        <v>38.530419788734491</v>
      </c>
      <c r="J546" s="23">
        <f t="shared" si="34"/>
        <v>10.469580211265509</v>
      </c>
    </row>
    <row r="547" spans="2:10">
      <c r="B547">
        <f t="shared" si="35"/>
        <v>36800</v>
      </c>
      <c r="C547" s="19">
        <f t="array" ref="C547">MATCH(MIN(ABS('LUT Implementation'!$F$9:$F$136-B547)),ABS('LUT Implementation'!$F$9:$F$136-B547),0)</f>
        <v>1</v>
      </c>
      <c r="D547">
        <f>INDEX('LUT Implementation'!$F$9:$F$136,C547)-INDEX('LUT Implementation'!$F$9:$F$136,C547+1)</f>
        <v>3125</v>
      </c>
      <c r="E547">
        <f>INDEX('LUT Implementation'!$C$9:$C$136,'Error plots'!C547)</f>
        <v>300</v>
      </c>
      <c r="F547">
        <f>TRUNC('LUT Implementation'!$C$4*(INDEX('LUT Implementation'!$F$9:$F$136,C547)-B547)/D547,0)</f>
        <v>-48</v>
      </c>
      <c r="G547">
        <f t="shared" si="32"/>
        <v>252</v>
      </c>
      <c r="H547" s="20">
        <f>Theory!$D$4/(SIN(RADIANS(Theory!$D$6*360*(('LUT Implementation'!$C$3*B547)/1000000000))))</f>
        <v>261.81847112825199</v>
      </c>
      <c r="I547" s="23">
        <f t="shared" si="33"/>
        <v>38.181528871748014</v>
      </c>
      <c r="J547" s="23">
        <f t="shared" si="34"/>
        <v>9.8184711282519856</v>
      </c>
    </row>
    <row r="548" spans="2:10">
      <c r="B548">
        <f t="shared" si="35"/>
        <v>36750</v>
      </c>
      <c r="C548" s="19">
        <f t="array" ref="C548">MATCH(MIN(ABS('LUT Implementation'!$F$9:$F$136-B548)),ABS('LUT Implementation'!$F$9:$F$136-B548),0)</f>
        <v>1</v>
      </c>
      <c r="D548">
        <f>INDEX('LUT Implementation'!$F$9:$F$136,C548)-INDEX('LUT Implementation'!$F$9:$F$136,C548+1)</f>
        <v>3125</v>
      </c>
      <c r="E548">
        <f>INDEX('LUT Implementation'!$C$9:$C$136,'Error plots'!C548)</f>
        <v>300</v>
      </c>
      <c r="F548">
        <f>TRUNC('LUT Implementation'!$C$4*(INDEX('LUT Implementation'!$F$9:$F$136,C548)-B548)/D548,0)</f>
        <v>-48</v>
      </c>
      <c r="G548">
        <f t="shared" si="32"/>
        <v>252</v>
      </c>
      <c r="H548" s="20">
        <f>Theory!$D$4/(SIN(RADIANS(Theory!$D$6*360*(('LUT Implementation'!$C$3*B548)/1000000000))))</f>
        <v>262.16832028130796</v>
      </c>
      <c r="I548" s="23">
        <f t="shared" si="33"/>
        <v>37.831679718692044</v>
      </c>
      <c r="J548" s="23">
        <f t="shared" si="34"/>
        <v>10.168320281307956</v>
      </c>
    </row>
    <row r="549" spans="2:10">
      <c r="B549">
        <f t="shared" si="35"/>
        <v>36700</v>
      </c>
      <c r="C549" s="19">
        <f t="array" ref="C549">MATCH(MIN(ABS('LUT Implementation'!$F$9:$F$136-B549)),ABS('LUT Implementation'!$F$9:$F$136-B549),0)</f>
        <v>1</v>
      </c>
      <c r="D549">
        <f>INDEX('LUT Implementation'!$F$9:$F$136,C549)-INDEX('LUT Implementation'!$F$9:$F$136,C549+1)</f>
        <v>3125</v>
      </c>
      <c r="E549">
        <f>INDEX('LUT Implementation'!$C$9:$C$136,'Error plots'!C549)</f>
        <v>300</v>
      </c>
      <c r="F549">
        <f>TRUNC('LUT Implementation'!$C$4*(INDEX('LUT Implementation'!$F$9:$F$136,C549)-B549)/D549,0)</f>
        <v>-47</v>
      </c>
      <c r="G549">
        <f t="shared" si="32"/>
        <v>253</v>
      </c>
      <c r="H549" s="20">
        <f>Theory!$D$4/(SIN(RADIANS(Theory!$D$6*360*(('LUT Implementation'!$C$3*B549)/1000000000))))</f>
        <v>262.51913158603497</v>
      </c>
      <c r="I549" s="23">
        <f t="shared" si="33"/>
        <v>37.480868413965027</v>
      </c>
      <c r="J549" s="23">
        <f t="shared" si="34"/>
        <v>9.5191315860349732</v>
      </c>
    </row>
    <row r="550" spans="2:10">
      <c r="B550">
        <f t="shared" si="35"/>
        <v>36650</v>
      </c>
      <c r="C550" s="19">
        <f t="array" ref="C550">MATCH(MIN(ABS('LUT Implementation'!$F$9:$F$136-B550)),ABS('LUT Implementation'!$F$9:$F$136-B550),0)</f>
        <v>1</v>
      </c>
      <c r="D550">
        <f>INDEX('LUT Implementation'!$F$9:$F$136,C550)-INDEX('LUT Implementation'!$F$9:$F$136,C550+1)</f>
        <v>3125</v>
      </c>
      <c r="E550">
        <f>INDEX('LUT Implementation'!$C$9:$C$136,'Error plots'!C550)</f>
        <v>300</v>
      </c>
      <c r="F550">
        <f>TRUNC('LUT Implementation'!$C$4*(INDEX('LUT Implementation'!$F$9:$F$136,C550)-B550)/D550,0)</f>
        <v>-47</v>
      </c>
      <c r="G550">
        <f t="shared" si="32"/>
        <v>253</v>
      </c>
      <c r="H550" s="20">
        <f>Theory!$D$4/(SIN(RADIANS(Theory!$D$6*360*(('LUT Implementation'!$C$3*B550)/1000000000))))</f>
        <v>262.87090897940305</v>
      </c>
      <c r="I550" s="23">
        <f t="shared" si="33"/>
        <v>37.129091020596945</v>
      </c>
      <c r="J550" s="23">
        <f t="shared" si="34"/>
        <v>9.8709089794030547</v>
      </c>
    </row>
    <row r="551" spans="2:10">
      <c r="B551">
        <f t="shared" si="35"/>
        <v>36600</v>
      </c>
      <c r="C551" s="19">
        <f t="array" ref="C551">MATCH(MIN(ABS('LUT Implementation'!$F$9:$F$136-B551)),ABS('LUT Implementation'!$F$9:$F$136-B551),0)</f>
        <v>1</v>
      </c>
      <c r="D551">
        <f>INDEX('LUT Implementation'!$F$9:$F$136,C551)-INDEX('LUT Implementation'!$F$9:$F$136,C551+1)</f>
        <v>3125</v>
      </c>
      <c r="E551">
        <f>INDEX('LUT Implementation'!$C$9:$C$136,'Error plots'!C551)</f>
        <v>300</v>
      </c>
      <c r="F551">
        <f>TRUNC('LUT Implementation'!$C$4*(INDEX('LUT Implementation'!$F$9:$F$136,C551)-B551)/D551,0)</f>
        <v>-46</v>
      </c>
      <c r="G551">
        <f t="shared" si="32"/>
        <v>254</v>
      </c>
      <c r="H551" s="20">
        <f>Theory!$D$4/(SIN(RADIANS(Theory!$D$6*360*(('LUT Implementation'!$C$3*B551)/1000000000))))</f>
        <v>263.22365641989722</v>
      </c>
      <c r="I551" s="23">
        <f t="shared" si="33"/>
        <v>36.776343580102775</v>
      </c>
      <c r="J551" s="23">
        <f t="shared" si="34"/>
        <v>9.2236564198972246</v>
      </c>
    </row>
    <row r="552" spans="2:10">
      <c r="B552">
        <f t="shared" si="35"/>
        <v>36550</v>
      </c>
      <c r="C552" s="19">
        <f t="array" ref="C552">MATCH(MIN(ABS('LUT Implementation'!$F$9:$F$136-B552)),ABS('LUT Implementation'!$F$9:$F$136-B552),0)</f>
        <v>1</v>
      </c>
      <c r="D552">
        <f>INDEX('LUT Implementation'!$F$9:$F$136,C552)-INDEX('LUT Implementation'!$F$9:$F$136,C552+1)</f>
        <v>3125</v>
      </c>
      <c r="E552">
        <f>INDEX('LUT Implementation'!$C$9:$C$136,'Error plots'!C552)</f>
        <v>300</v>
      </c>
      <c r="F552">
        <f>TRUNC('LUT Implementation'!$C$4*(INDEX('LUT Implementation'!$F$9:$F$136,C552)-B552)/D552,0)</f>
        <v>-46</v>
      </c>
      <c r="G552">
        <f t="shared" si="32"/>
        <v>254</v>
      </c>
      <c r="H552" s="20">
        <f>Theory!$D$4/(SIN(RADIANS(Theory!$D$6*360*(('LUT Implementation'!$C$3*B552)/1000000000))))</f>
        <v>263.57737788766451</v>
      </c>
      <c r="I552" s="23">
        <f t="shared" si="33"/>
        <v>36.422622112335489</v>
      </c>
      <c r="J552" s="23">
        <f t="shared" si="34"/>
        <v>9.577377887664511</v>
      </c>
    </row>
    <row r="553" spans="2:10">
      <c r="B553">
        <f t="shared" si="35"/>
        <v>36500</v>
      </c>
      <c r="C553" s="19">
        <f t="array" ref="C553">MATCH(MIN(ABS('LUT Implementation'!$F$9:$F$136-B553)),ABS('LUT Implementation'!$F$9:$F$136-B553),0)</f>
        <v>1</v>
      </c>
      <c r="D553">
        <f>INDEX('LUT Implementation'!$F$9:$F$136,C553)-INDEX('LUT Implementation'!$F$9:$F$136,C553+1)</f>
        <v>3125</v>
      </c>
      <c r="E553">
        <f>INDEX('LUT Implementation'!$C$9:$C$136,'Error plots'!C553)</f>
        <v>300</v>
      </c>
      <c r="F553">
        <f>TRUNC('LUT Implementation'!$C$4*(INDEX('LUT Implementation'!$F$9:$F$136,C553)-B553)/D553,0)</f>
        <v>-45</v>
      </c>
      <c r="G553">
        <f t="shared" si="32"/>
        <v>255</v>
      </c>
      <c r="H553" s="20">
        <f>Theory!$D$4/(SIN(RADIANS(Theory!$D$6*360*(('LUT Implementation'!$C$3*B553)/1000000000))))</f>
        <v>263.93207738466214</v>
      </c>
      <c r="I553" s="23">
        <f t="shared" si="33"/>
        <v>36.067922615337864</v>
      </c>
      <c r="J553" s="23">
        <f t="shared" si="34"/>
        <v>8.9320773846621364</v>
      </c>
    </row>
    <row r="554" spans="2:10">
      <c r="B554">
        <f t="shared" si="35"/>
        <v>36450</v>
      </c>
      <c r="C554" s="19">
        <f t="array" ref="C554">MATCH(MIN(ABS('LUT Implementation'!$F$9:$F$136-B554)),ABS('LUT Implementation'!$F$9:$F$136-B554),0)</f>
        <v>1</v>
      </c>
      <c r="D554">
        <f>INDEX('LUT Implementation'!$F$9:$F$136,C554)-INDEX('LUT Implementation'!$F$9:$F$136,C554+1)</f>
        <v>3125</v>
      </c>
      <c r="E554">
        <f>INDEX('LUT Implementation'!$C$9:$C$136,'Error plots'!C554)</f>
        <v>300</v>
      </c>
      <c r="F554">
        <f>TRUNC('LUT Implementation'!$C$4*(INDEX('LUT Implementation'!$F$9:$F$136,C554)-B554)/D554,0)</f>
        <v>-45</v>
      </c>
      <c r="G554">
        <f t="shared" si="32"/>
        <v>255</v>
      </c>
      <c r="H554" s="20">
        <f>Theory!$D$4/(SIN(RADIANS(Theory!$D$6*360*(('LUT Implementation'!$C$3*B554)/1000000000))))</f>
        <v>264.28775893480719</v>
      </c>
      <c r="I554" s="23">
        <f t="shared" si="33"/>
        <v>35.712241065192813</v>
      </c>
      <c r="J554" s="23">
        <f t="shared" si="34"/>
        <v>9.2877589348071865</v>
      </c>
    </row>
    <row r="555" spans="2:10">
      <c r="B555">
        <f t="shared" si="35"/>
        <v>36400</v>
      </c>
      <c r="C555" s="19">
        <f t="array" ref="C555">MATCH(MIN(ABS('LUT Implementation'!$F$9:$F$136-B555)),ABS('LUT Implementation'!$F$9:$F$136-B555),0)</f>
        <v>1</v>
      </c>
      <c r="D555">
        <f>INDEX('LUT Implementation'!$F$9:$F$136,C555)-INDEX('LUT Implementation'!$F$9:$F$136,C555+1)</f>
        <v>3125</v>
      </c>
      <c r="E555">
        <f>INDEX('LUT Implementation'!$C$9:$C$136,'Error plots'!C555)</f>
        <v>300</v>
      </c>
      <c r="F555">
        <f>TRUNC('LUT Implementation'!$C$4*(INDEX('LUT Implementation'!$F$9:$F$136,C555)-B555)/D555,0)</f>
        <v>-44</v>
      </c>
      <c r="G555">
        <f t="shared" si="32"/>
        <v>256</v>
      </c>
      <c r="H555" s="20">
        <f>Theory!$D$4/(SIN(RADIANS(Theory!$D$6*360*(('LUT Implementation'!$C$3*B555)/1000000000))))</f>
        <v>264.6444265841277</v>
      </c>
      <c r="I555" s="23">
        <f t="shared" si="33"/>
        <v>35.3555734158723</v>
      </c>
      <c r="J555" s="23">
        <f t="shared" si="34"/>
        <v>8.6444265841277002</v>
      </c>
    </row>
    <row r="556" spans="2:10">
      <c r="B556">
        <f t="shared" si="35"/>
        <v>36350</v>
      </c>
      <c r="C556" s="19">
        <f t="array" ref="C556">MATCH(MIN(ABS('LUT Implementation'!$F$9:$F$136-B556)),ABS('LUT Implementation'!$F$9:$F$136-B556),0)</f>
        <v>1</v>
      </c>
      <c r="D556">
        <f>INDEX('LUT Implementation'!$F$9:$F$136,C556)-INDEX('LUT Implementation'!$F$9:$F$136,C556+1)</f>
        <v>3125</v>
      </c>
      <c r="E556">
        <f>INDEX('LUT Implementation'!$C$9:$C$136,'Error plots'!C556)</f>
        <v>300</v>
      </c>
      <c r="F556">
        <f>TRUNC('LUT Implementation'!$C$4*(INDEX('LUT Implementation'!$F$9:$F$136,C556)-B556)/D556,0)</f>
        <v>-44</v>
      </c>
      <c r="G556">
        <f t="shared" si="32"/>
        <v>256</v>
      </c>
      <c r="H556" s="20">
        <f>Theory!$D$4/(SIN(RADIANS(Theory!$D$6*360*(('LUT Implementation'!$C$3*B556)/1000000000))))</f>
        <v>265.00208440091421</v>
      </c>
      <c r="I556" s="23">
        <f t="shared" si="33"/>
        <v>34.997915599085786</v>
      </c>
      <c r="J556" s="23">
        <f t="shared" si="34"/>
        <v>9.0020844009142138</v>
      </c>
    </row>
    <row r="557" spans="2:10">
      <c r="B557">
        <f t="shared" si="35"/>
        <v>36300</v>
      </c>
      <c r="C557" s="19">
        <f t="array" ref="C557">MATCH(MIN(ABS('LUT Implementation'!$F$9:$F$136-B557)),ABS('LUT Implementation'!$F$9:$F$136-B557),0)</f>
        <v>1</v>
      </c>
      <c r="D557">
        <f>INDEX('LUT Implementation'!$F$9:$F$136,C557)-INDEX('LUT Implementation'!$F$9:$F$136,C557+1)</f>
        <v>3125</v>
      </c>
      <c r="E557">
        <f>INDEX('LUT Implementation'!$C$9:$C$136,'Error plots'!C557)</f>
        <v>300</v>
      </c>
      <c r="F557">
        <f>TRUNC('LUT Implementation'!$C$4*(INDEX('LUT Implementation'!$F$9:$F$136,C557)-B557)/D557,0)</f>
        <v>-43</v>
      </c>
      <c r="G557">
        <f t="shared" si="32"/>
        <v>257</v>
      </c>
      <c r="H557" s="20">
        <f>Theory!$D$4/(SIN(RADIANS(Theory!$D$6*360*(('LUT Implementation'!$C$3*B557)/1000000000))))</f>
        <v>265.36073647587358</v>
      </c>
      <c r="I557" s="23">
        <f t="shared" si="33"/>
        <v>34.63926352412642</v>
      </c>
      <c r="J557" s="23">
        <f t="shared" si="34"/>
        <v>8.3607364758735798</v>
      </c>
    </row>
    <row r="558" spans="2:10">
      <c r="B558">
        <f t="shared" si="35"/>
        <v>36250</v>
      </c>
      <c r="C558" s="19">
        <f t="array" ref="C558">MATCH(MIN(ABS('LUT Implementation'!$F$9:$F$136-B558)),ABS('LUT Implementation'!$F$9:$F$136-B558),0)</f>
        <v>1</v>
      </c>
      <c r="D558">
        <f>INDEX('LUT Implementation'!$F$9:$F$136,C558)-INDEX('LUT Implementation'!$F$9:$F$136,C558+1)</f>
        <v>3125</v>
      </c>
      <c r="E558">
        <f>INDEX('LUT Implementation'!$C$9:$C$136,'Error plots'!C558)</f>
        <v>300</v>
      </c>
      <c r="F558">
        <f>TRUNC('LUT Implementation'!$C$4*(INDEX('LUT Implementation'!$F$9:$F$136,C558)-B558)/D558,0)</f>
        <v>-43</v>
      </c>
      <c r="G558">
        <f t="shared" si="32"/>
        <v>257</v>
      </c>
      <c r="H558" s="20">
        <f>Theory!$D$4/(SIN(RADIANS(Theory!$D$6*360*(('LUT Implementation'!$C$3*B558)/1000000000))))</f>
        <v>265.72038692228335</v>
      </c>
      <c r="I558" s="23">
        <f t="shared" si="33"/>
        <v>34.279613077716647</v>
      </c>
      <c r="J558" s="23">
        <f t="shared" si="34"/>
        <v>8.7203869222833532</v>
      </c>
    </row>
    <row r="559" spans="2:10">
      <c r="B559">
        <f t="shared" si="35"/>
        <v>36200</v>
      </c>
      <c r="C559" s="19">
        <f t="array" ref="C559">MATCH(MIN(ABS('LUT Implementation'!$F$9:$F$136-B559)),ABS('LUT Implementation'!$F$9:$F$136-B559),0)</f>
        <v>1</v>
      </c>
      <c r="D559">
        <f>INDEX('LUT Implementation'!$F$9:$F$136,C559)-INDEX('LUT Implementation'!$F$9:$F$136,C559+1)</f>
        <v>3125</v>
      </c>
      <c r="E559">
        <f>INDEX('LUT Implementation'!$C$9:$C$136,'Error plots'!C559)</f>
        <v>300</v>
      </c>
      <c r="F559">
        <f>TRUNC('LUT Implementation'!$C$4*(INDEX('LUT Implementation'!$F$9:$F$136,C559)-B559)/D559,0)</f>
        <v>-42</v>
      </c>
      <c r="G559">
        <f t="shared" si="32"/>
        <v>258</v>
      </c>
      <c r="H559" s="20">
        <f>Theory!$D$4/(SIN(RADIANS(Theory!$D$6*360*(('LUT Implementation'!$C$3*B559)/1000000000))))</f>
        <v>266.08103987614771</v>
      </c>
      <c r="I559" s="23">
        <f t="shared" si="33"/>
        <v>33.918960123852287</v>
      </c>
      <c r="J559" s="23">
        <f t="shared" si="34"/>
        <v>8.0810398761477131</v>
      </c>
    </row>
    <row r="560" spans="2:10">
      <c r="B560">
        <f t="shared" si="35"/>
        <v>36150</v>
      </c>
      <c r="C560" s="19">
        <f t="array" ref="C560">MATCH(MIN(ABS('LUT Implementation'!$F$9:$F$136-B560)),ABS('LUT Implementation'!$F$9:$F$136-B560),0)</f>
        <v>1</v>
      </c>
      <c r="D560">
        <f>INDEX('LUT Implementation'!$F$9:$F$136,C560)-INDEX('LUT Implementation'!$F$9:$F$136,C560+1)</f>
        <v>3125</v>
      </c>
      <c r="E560">
        <f>INDEX('LUT Implementation'!$C$9:$C$136,'Error plots'!C560)</f>
        <v>300</v>
      </c>
      <c r="F560">
        <f>TRUNC('LUT Implementation'!$C$4*(INDEX('LUT Implementation'!$F$9:$F$136,C560)-B560)/D560,0)</f>
        <v>-42</v>
      </c>
      <c r="G560">
        <f t="shared" si="32"/>
        <v>258</v>
      </c>
      <c r="H560" s="20">
        <f>Theory!$D$4/(SIN(RADIANS(Theory!$D$6*360*(('LUT Implementation'!$C$3*B560)/1000000000))))</f>
        <v>266.44269949635435</v>
      </c>
      <c r="I560" s="23">
        <f t="shared" si="33"/>
        <v>33.557300503645649</v>
      </c>
      <c r="J560" s="23">
        <f t="shared" si="34"/>
        <v>8.4426994963543507</v>
      </c>
    </row>
    <row r="561" spans="2:10">
      <c r="B561">
        <f t="shared" si="35"/>
        <v>36100</v>
      </c>
      <c r="C561" s="19">
        <f t="array" ref="C561">MATCH(MIN(ABS('LUT Implementation'!$F$9:$F$136-B561)),ABS('LUT Implementation'!$F$9:$F$136-B561),0)</f>
        <v>1</v>
      </c>
      <c r="D561">
        <f>INDEX('LUT Implementation'!$F$9:$F$136,C561)-INDEX('LUT Implementation'!$F$9:$F$136,C561+1)</f>
        <v>3125</v>
      </c>
      <c r="E561">
        <f>INDEX('LUT Implementation'!$C$9:$C$136,'Error plots'!C561)</f>
        <v>300</v>
      </c>
      <c r="F561">
        <f>TRUNC('LUT Implementation'!$C$4*(INDEX('LUT Implementation'!$F$9:$F$136,C561)-B561)/D561,0)</f>
        <v>-41</v>
      </c>
      <c r="G561">
        <f t="shared" si="32"/>
        <v>259</v>
      </c>
      <c r="H561" s="20">
        <f>Theory!$D$4/(SIN(RADIANS(Theory!$D$6*360*(('LUT Implementation'!$C$3*B561)/1000000000))))</f>
        <v>266.80536996483352</v>
      </c>
      <c r="I561" s="23">
        <f t="shared" si="33"/>
        <v>33.194630035166483</v>
      </c>
      <c r="J561" s="23">
        <f t="shared" si="34"/>
        <v>7.8053699648335169</v>
      </c>
    </row>
    <row r="562" spans="2:10">
      <c r="B562">
        <f t="shared" si="35"/>
        <v>36050</v>
      </c>
      <c r="C562" s="19">
        <f t="array" ref="C562">MATCH(MIN(ABS('LUT Implementation'!$F$9:$F$136-B562)),ABS('LUT Implementation'!$F$9:$F$136-B562),0)</f>
        <v>1</v>
      </c>
      <c r="D562">
        <f>INDEX('LUT Implementation'!$F$9:$F$136,C562)-INDEX('LUT Implementation'!$F$9:$F$136,C562+1)</f>
        <v>3125</v>
      </c>
      <c r="E562">
        <f>INDEX('LUT Implementation'!$C$9:$C$136,'Error plots'!C562)</f>
        <v>300</v>
      </c>
      <c r="F562">
        <f>TRUNC('LUT Implementation'!$C$4*(INDEX('LUT Implementation'!$F$9:$F$136,C562)-B562)/D562,0)</f>
        <v>-40</v>
      </c>
      <c r="G562">
        <f t="shared" si="32"/>
        <v>260</v>
      </c>
      <c r="H562" s="20">
        <f>Theory!$D$4/(SIN(RADIANS(Theory!$D$6*360*(('LUT Implementation'!$C$3*B562)/1000000000))))</f>
        <v>267.16905548671735</v>
      </c>
      <c r="I562" s="23">
        <f t="shared" si="33"/>
        <v>32.830944513282645</v>
      </c>
      <c r="J562" s="23">
        <f t="shared" si="34"/>
        <v>7.1690554867173546</v>
      </c>
    </row>
    <row r="563" spans="2:10">
      <c r="B563">
        <f t="shared" si="35"/>
        <v>36000</v>
      </c>
      <c r="C563" s="19">
        <f t="array" ref="C563">MATCH(MIN(ABS('LUT Implementation'!$F$9:$F$136-B563)),ABS('LUT Implementation'!$F$9:$F$136-B563),0)</f>
        <v>1</v>
      </c>
      <c r="D563">
        <f>INDEX('LUT Implementation'!$F$9:$F$136,C563)-INDEX('LUT Implementation'!$F$9:$F$136,C563+1)</f>
        <v>3125</v>
      </c>
      <c r="E563">
        <f>INDEX('LUT Implementation'!$C$9:$C$136,'Error plots'!C563)</f>
        <v>300</v>
      </c>
      <c r="F563">
        <f>TRUNC('LUT Implementation'!$C$4*(INDEX('LUT Implementation'!$F$9:$F$136,C563)-B563)/D563,0)</f>
        <v>-40</v>
      </c>
      <c r="G563">
        <f t="shared" si="32"/>
        <v>260</v>
      </c>
      <c r="H563" s="20">
        <f>Theory!$D$4/(SIN(RADIANS(Theory!$D$6*360*(('LUT Implementation'!$C$3*B563)/1000000000))))</f>
        <v>267.53376029050105</v>
      </c>
      <c r="I563" s="23">
        <f t="shared" si="33"/>
        <v>32.46623970949895</v>
      </c>
      <c r="J563" s="23">
        <f t="shared" si="34"/>
        <v>7.5337602905010499</v>
      </c>
    </row>
    <row r="564" spans="2:10">
      <c r="B564">
        <f t="shared" si="35"/>
        <v>35950</v>
      </c>
      <c r="C564" s="19">
        <f t="array" ref="C564">MATCH(MIN(ABS('LUT Implementation'!$F$9:$F$136-B564)),ABS('LUT Implementation'!$F$9:$F$136-B564),0)</f>
        <v>1</v>
      </c>
      <c r="D564">
        <f>INDEX('LUT Implementation'!$F$9:$F$136,C564)-INDEX('LUT Implementation'!$F$9:$F$136,C564+1)</f>
        <v>3125</v>
      </c>
      <c r="E564">
        <f>INDEX('LUT Implementation'!$C$9:$C$136,'Error plots'!C564)</f>
        <v>300</v>
      </c>
      <c r="F564">
        <f>TRUNC('LUT Implementation'!$C$4*(INDEX('LUT Implementation'!$F$9:$F$136,C564)-B564)/D564,0)</f>
        <v>-39</v>
      </c>
      <c r="G564">
        <f t="shared" si="32"/>
        <v>261</v>
      </c>
      <c r="H564" s="20">
        <f>Theory!$D$4/(SIN(RADIANS(Theory!$D$6*360*(('LUT Implementation'!$C$3*B564)/1000000000))))</f>
        <v>267.89948862820552</v>
      </c>
      <c r="I564" s="23">
        <f t="shared" si="33"/>
        <v>32.100511371794482</v>
      </c>
      <c r="J564" s="23">
        <f t="shared" si="34"/>
        <v>6.8994886282055177</v>
      </c>
    </row>
    <row r="565" spans="2:10">
      <c r="B565">
        <f t="shared" si="35"/>
        <v>35900</v>
      </c>
      <c r="C565" s="19">
        <f t="array" ref="C565">MATCH(MIN(ABS('LUT Implementation'!$F$9:$F$136-B565)),ABS('LUT Implementation'!$F$9:$F$136-B565),0)</f>
        <v>1</v>
      </c>
      <c r="D565">
        <f>INDEX('LUT Implementation'!$F$9:$F$136,C565)-INDEX('LUT Implementation'!$F$9:$F$136,C565+1)</f>
        <v>3125</v>
      </c>
      <c r="E565">
        <f>INDEX('LUT Implementation'!$C$9:$C$136,'Error plots'!C565)</f>
        <v>300</v>
      </c>
      <c r="F565">
        <f>TRUNC('LUT Implementation'!$C$4*(INDEX('LUT Implementation'!$F$9:$F$136,C565)-B565)/D565,0)</f>
        <v>-39</v>
      </c>
      <c r="G565">
        <f t="shared" si="32"/>
        <v>261</v>
      </c>
      <c r="H565" s="20">
        <f>Theory!$D$4/(SIN(RADIANS(Theory!$D$6*360*(('LUT Implementation'!$C$3*B565)/1000000000))))</f>
        <v>268.26624477554122</v>
      </c>
      <c r="I565" s="23">
        <f t="shared" si="33"/>
        <v>31.733755224458776</v>
      </c>
      <c r="J565" s="23">
        <f t="shared" si="34"/>
        <v>7.2662447755412245</v>
      </c>
    </row>
    <row r="566" spans="2:10">
      <c r="B566">
        <f t="shared" si="35"/>
        <v>35850</v>
      </c>
      <c r="C566" s="19">
        <f t="array" ref="C566">MATCH(MIN(ABS('LUT Implementation'!$F$9:$F$136-B566)),ABS('LUT Implementation'!$F$9:$F$136-B566),0)</f>
        <v>1</v>
      </c>
      <c r="D566">
        <f>INDEX('LUT Implementation'!$F$9:$F$136,C566)-INDEX('LUT Implementation'!$F$9:$F$136,C566+1)</f>
        <v>3125</v>
      </c>
      <c r="E566">
        <f>INDEX('LUT Implementation'!$C$9:$C$136,'Error plots'!C566)</f>
        <v>300</v>
      </c>
      <c r="F566">
        <f>TRUNC('LUT Implementation'!$C$4*(INDEX('LUT Implementation'!$F$9:$F$136,C566)-B566)/D566,0)</f>
        <v>-38</v>
      </c>
      <c r="G566">
        <f t="shared" si="32"/>
        <v>262</v>
      </c>
      <c r="H566" s="20">
        <f>Theory!$D$4/(SIN(RADIANS(Theory!$D$6*360*(('LUT Implementation'!$C$3*B566)/1000000000))))</f>
        <v>268.63403303207303</v>
      </c>
      <c r="I566" s="23">
        <f t="shared" si="33"/>
        <v>31.365966967926965</v>
      </c>
      <c r="J566" s="23">
        <f t="shared" si="34"/>
        <v>6.6340330320730345</v>
      </c>
    </row>
    <row r="567" spans="2:10">
      <c r="B567">
        <f t="shared" si="35"/>
        <v>35800</v>
      </c>
      <c r="C567" s="19">
        <f t="array" ref="C567">MATCH(MIN(ABS('LUT Implementation'!$F$9:$F$136-B567)),ABS('LUT Implementation'!$F$9:$F$136-B567),0)</f>
        <v>1</v>
      </c>
      <c r="D567">
        <f>INDEX('LUT Implementation'!$F$9:$F$136,C567)-INDEX('LUT Implementation'!$F$9:$F$136,C567+1)</f>
        <v>3125</v>
      </c>
      <c r="E567">
        <f>INDEX('LUT Implementation'!$C$9:$C$136,'Error plots'!C567)</f>
        <v>300</v>
      </c>
      <c r="F567">
        <f>TRUNC('LUT Implementation'!$C$4*(INDEX('LUT Implementation'!$F$9:$F$136,C567)-B567)/D567,0)</f>
        <v>-38</v>
      </c>
      <c r="G567">
        <f t="shared" si="32"/>
        <v>262</v>
      </c>
      <c r="H567" s="20">
        <f>Theory!$D$4/(SIN(RADIANS(Theory!$D$6*360*(('LUT Implementation'!$C$3*B567)/1000000000))))</f>
        <v>269.00285772138733</v>
      </c>
      <c r="I567" s="23">
        <f t="shared" si="33"/>
        <v>30.997142278612671</v>
      </c>
      <c r="J567" s="23">
        <f t="shared" si="34"/>
        <v>7.0028577213873291</v>
      </c>
    </row>
    <row r="568" spans="2:10">
      <c r="B568">
        <f t="shared" si="35"/>
        <v>35750</v>
      </c>
      <c r="C568" s="19">
        <f t="array" ref="C568">MATCH(MIN(ABS('LUT Implementation'!$F$9:$F$136-B568)),ABS('LUT Implementation'!$F$9:$F$136-B568),0)</f>
        <v>1</v>
      </c>
      <c r="D568">
        <f>INDEX('LUT Implementation'!$F$9:$F$136,C568)-INDEX('LUT Implementation'!$F$9:$F$136,C568+1)</f>
        <v>3125</v>
      </c>
      <c r="E568">
        <f>INDEX('LUT Implementation'!$C$9:$C$136,'Error plots'!C568)</f>
        <v>300</v>
      </c>
      <c r="F568">
        <f>TRUNC('LUT Implementation'!$C$4*(INDEX('LUT Implementation'!$F$9:$F$136,C568)-B568)/D568,0)</f>
        <v>-37</v>
      </c>
      <c r="G568">
        <f t="shared" si="32"/>
        <v>263</v>
      </c>
      <c r="H568" s="20">
        <f>Theory!$D$4/(SIN(RADIANS(Theory!$D$6*360*(('LUT Implementation'!$C$3*B568)/1000000000))))</f>
        <v>269.37272319125935</v>
      </c>
      <c r="I568" s="23">
        <f t="shared" si="33"/>
        <v>30.627276808740646</v>
      </c>
      <c r="J568" s="23">
        <f t="shared" si="34"/>
        <v>6.3727231912593538</v>
      </c>
    </row>
    <row r="569" spans="2:10">
      <c r="B569">
        <f t="shared" si="35"/>
        <v>35700</v>
      </c>
      <c r="C569" s="19">
        <f t="array" ref="C569">MATCH(MIN(ABS('LUT Implementation'!$F$9:$F$136-B569)),ABS('LUT Implementation'!$F$9:$F$136-B569),0)</f>
        <v>1</v>
      </c>
      <c r="D569">
        <f>INDEX('LUT Implementation'!$F$9:$F$136,C569)-INDEX('LUT Implementation'!$F$9:$F$136,C569+1)</f>
        <v>3125</v>
      </c>
      <c r="E569">
        <f>INDEX('LUT Implementation'!$C$9:$C$136,'Error plots'!C569)</f>
        <v>300</v>
      </c>
      <c r="F569">
        <f>TRUNC('LUT Implementation'!$C$4*(INDEX('LUT Implementation'!$F$9:$F$136,C569)-B569)/D569,0)</f>
        <v>-37</v>
      </c>
      <c r="G569">
        <f t="shared" si="32"/>
        <v>263</v>
      </c>
      <c r="H569" s="20">
        <f>Theory!$D$4/(SIN(RADIANS(Theory!$D$6*360*(('LUT Implementation'!$C$3*B569)/1000000000))))</f>
        <v>269.74363381382341</v>
      </c>
      <c r="I569" s="23">
        <f t="shared" si="33"/>
        <v>30.256366186176592</v>
      </c>
      <c r="J569" s="23">
        <f t="shared" si="34"/>
        <v>6.7436338138234078</v>
      </c>
    </row>
    <row r="570" spans="2:10">
      <c r="B570">
        <f t="shared" si="35"/>
        <v>35650</v>
      </c>
      <c r="C570" s="19">
        <f t="array" ref="C570">MATCH(MIN(ABS('LUT Implementation'!$F$9:$F$136-B570)),ABS('LUT Implementation'!$F$9:$F$136-B570),0)</f>
        <v>1</v>
      </c>
      <c r="D570">
        <f>INDEX('LUT Implementation'!$F$9:$F$136,C570)-INDEX('LUT Implementation'!$F$9:$F$136,C570+1)</f>
        <v>3125</v>
      </c>
      <c r="E570">
        <f>INDEX('LUT Implementation'!$C$9:$C$136,'Error plots'!C570)</f>
        <v>300</v>
      </c>
      <c r="F570">
        <f>TRUNC('LUT Implementation'!$C$4*(INDEX('LUT Implementation'!$F$9:$F$136,C570)-B570)/D570,0)</f>
        <v>-36</v>
      </c>
      <c r="G570">
        <f t="shared" si="32"/>
        <v>264</v>
      </c>
      <c r="H570" s="20">
        <f>Theory!$D$4/(SIN(RADIANS(Theory!$D$6*360*(('LUT Implementation'!$C$3*B570)/1000000000))))</f>
        <v>270.11559398574269</v>
      </c>
      <c r="I570" s="23">
        <f t="shared" si="33"/>
        <v>29.884406014257308</v>
      </c>
      <c r="J570" s="23">
        <f t="shared" si="34"/>
        <v>6.1155939857426915</v>
      </c>
    </row>
    <row r="571" spans="2:10">
      <c r="B571">
        <f t="shared" si="35"/>
        <v>35600</v>
      </c>
      <c r="C571" s="19">
        <f t="array" ref="C571">MATCH(MIN(ABS('LUT Implementation'!$F$9:$F$136-B571)),ABS('LUT Implementation'!$F$9:$F$136-B571),0)</f>
        <v>1</v>
      </c>
      <c r="D571">
        <f>INDEX('LUT Implementation'!$F$9:$F$136,C571)-INDEX('LUT Implementation'!$F$9:$F$136,C571+1)</f>
        <v>3125</v>
      </c>
      <c r="E571">
        <f>INDEX('LUT Implementation'!$C$9:$C$136,'Error plots'!C571)</f>
        <v>300</v>
      </c>
      <c r="F571">
        <f>TRUNC('LUT Implementation'!$C$4*(INDEX('LUT Implementation'!$F$9:$F$136,C571)-B571)/D571,0)</f>
        <v>-36</v>
      </c>
      <c r="G571">
        <f t="shared" si="32"/>
        <v>264</v>
      </c>
      <c r="H571" s="20">
        <f>Theory!$D$4/(SIN(RADIANS(Theory!$D$6*360*(('LUT Implementation'!$C$3*B571)/1000000000))))</f>
        <v>270.48860812838245</v>
      </c>
      <c r="I571" s="23">
        <f t="shared" si="33"/>
        <v>29.511391871617548</v>
      </c>
      <c r="J571" s="23">
        <f t="shared" si="34"/>
        <v>6.4886081283824524</v>
      </c>
    </row>
    <row r="572" spans="2:10">
      <c r="B572">
        <f t="shared" si="35"/>
        <v>35550</v>
      </c>
      <c r="C572" s="19">
        <f t="array" ref="C572">MATCH(MIN(ABS('LUT Implementation'!$F$9:$F$136-B572)),ABS('LUT Implementation'!$F$9:$F$136-B572),0)</f>
        <v>1</v>
      </c>
      <c r="D572">
        <f>INDEX('LUT Implementation'!$F$9:$F$136,C572)-INDEX('LUT Implementation'!$F$9:$F$136,C572+1)</f>
        <v>3125</v>
      </c>
      <c r="E572">
        <f>INDEX('LUT Implementation'!$C$9:$C$136,'Error plots'!C572)</f>
        <v>300</v>
      </c>
      <c r="F572">
        <f>TRUNC('LUT Implementation'!$C$4*(INDEX('LUT Implementation'!$F$9:$F$136,C572)-B572)/D572,0)</f>
        <v>-35</v>
      </c>
      <c r="G572">
        <f t="shared" si="32"/>
        <v>265</v>
      </c>
      <c r="H572" s="20">
        <f>Theory!$D$4/(SIN(RADIANS(Theory!$D$6*360*(('LUT Implementation'!$C$3*B572)/1000000000))))</f>
        <v>270.86268068798319</v>
      </c>
      <c r="I572" s="23">
        <f t="shared" si="33"/>
        <v>29.137319312016814</v>
      </c>
      <c r="J572" s="23">
        <f t="shared" si="34"/>
        <v>5.8626806879831861</v>
      </c>
    </row>
    <row r="573" spans="2:10">
      <c r="B573">
        <f t="shared" si="35"/>
        <v>35500</v>
      </c>
      <c r="C573" s="19">
        <f t="array" ref="C573">MATCH(MIN(ABS('LUT Implementation'!$F$9:$F$136-B573)),ABS('LUT Implementation'!$F$9:$F$136-B573),0)</f>
        <v>1</v>
      </c>
      <c r="D573">
        <f>INDEX('LUT Implementation'!$F$9:$F$136,C573)-INDEX('LUT Implementation'!$F$9:$F$136,C573+1)</f>
        <v>3125</v>
      </c>
      <c r="E573">
        <f>INDEX('LUT Implementation'!$C$9:$C$136,'Error plots'!C573)</f>
        <v>300</v>
      </c>
      <c r="F573">
        <f>TRUNC('LUT Implementation'!$C$4*(INDEX('LUT Implementation'!$F$9:$F$136,C573)-B573)/D573,0)</f>
        <v>-35</v>
      </c>
      <c r="G573">
        <f t="shared" si="32"/>
        <v>265</v>
      </c>
      <c r="H573" s="20">
        <f>Theory!$D$4/(SIN(RADIANS(Theory!$D$6*360*(('LUT Implementation'!$C$3*B573)/1000000000))))</f>
        <v>271.237816135836</v>
      </c>
      <c r="I573" s="23">
        <f t="shared" si="33"/>
        <v>28.762183864164001</v>
      </c>
      <c r="J573" s="23">
        <f t="shared" si="34"/>
        <v>6.2378161358359989</v>
      </c>
    </row>
    <row r="574" spans="2:10">
      <c r="B574">
        <f t="shared" si="35"/>
        <v>35450</v>
      </c>
      <c r="C574" s="19">
        <f t="array" ref="C574">MATCH(MIN(ABS('LUT Implementation'!$F$9:$F$136-B574)),ABS('LUT Implementation'!$F$9:$F$136-B574),0)</f>
        <v>1</v>
      </c>
      <c r="D574">
        <f>INDEX('LUT Implementation'!$F$9:$F$136,C574)-INDEX('LUT Implementation'!$F$9:$F$136,C574+1)</f>
        <v>3125</v>
      </c>
      <c r="E574">
        <f>INDEX('LUT Implementation'!$C$9:$C$136,'Error plots'!C574)</f>
        <v>300</v>
      </c>
      <c r="F574">
        <f>TRUNC('LUT Implementation'!$C$4*(INDEX('LUT Implementation'!$F$9:$F$136,C574)-B574)/D574,0)</f>
        <v>-34</v>
      </c>
      <c r="G574">
        <f t="shared" si="32"/>
        <v>266</v>
      </c>
      <c r="H574" s="20">
        <f>Theory!$D$4/(SIN(RADIANS(Theory!$D$6*360*(('LUT Implementation'!$C$3*B574)/1000000000))))</f>
        <v>271.61401896845922</v>
      </c>
      <c r="I574" s="23">
        <f t="shared" si="33"/>
        <v>28.38598103154078</v>
      </c>
      <c r="J574" s="23">
        <f t="shared" si="34"/>
        <v>5.6140189684592201</v>
      </c>
    </row>
    <row r="575" spans="2:10">
      <c r="B575">
        <f t="shared" si="35"/>
        <v>35400</v>
      </c>
      <c r="C575" s="19">
        <f t="array" ref="C575">MATCH(MIN(ABS('LUT Implementation'!$F$9:$F$136-B575)),ABS('LUT Implementation'!$F$9:$F$136-B575),0)</f>
        <v>1</v>
      </c>
      <c r="D575">
        <f>INDEX('LUT Implementation'!$F$9:$F$136,C575)-INDEX('LUT Implementation'!$F$9:$F$136,C575+1)</f>
        <v>3125</v>
      </c>
      <c r="E575">
        <f>INDEX('LUT Implementation'!$C$9:$C$136,'Error plots'!C575)</f>
        <v>300</v>
      </c>
      <c r="F575">
        <f>TRUNC('LUT Implementation'!$C$4*(INDEX('LUT Implementation'!$F$9:$F$136,C575)-B575)/D575,0)</f>
        <v>-34</v>
      </c>
      <c r="G575">
        <f t="shared" si="32"/>
        <v>266</v>
      </c>
      <c r="H575" s="20">
        <f>Theory!$D$4/(SIN(RADIANS(Theory!$D$6*360*(('LUT Implementation'!$C$3*B575)/1000000000))))</f>
        <v>271.99129370777649</v>
      </c>
      <c r="I575" s="23">
        <f t="shared" si="33"/>
        <v>28.008706292223508</v>
      </c>
      <c r="J575" s="23">
        <f t="shared" si="34"/>
        <v>5.9912937077764923</v>
      </c>
    </row>
    <row r="576" spans="2:10">
      <c r="B576">
        <f t="shared" si="35"/>
        <v>35350</v>
      </c>
      <c r="C576" s="19">
        <f t="array" ref="C576">MATCH(MIN(ABS('LUT Implementation'!$F$9:$F$136-B576)),ABS('LUT Implementation'!$F$9:$F$136-B576),0)</f>
        <v>1</v>
      </c>
      <c r="D576">
        <f>INDEX('LUT Implementation'!$F$9:$F$136,C576)-INDEX('LUT Implementation'!$F$9:$F$136,C576+1)</f>
        <v>3125</v>
      </c>
      <c r="E576">
        <f>INDEX('LUT Implementation'!$C$9:$C$136,'Error plots'!C576)</f>
        <v>300</v>
      </c>
      <c r="F576">
        <f>TRUNC('LUT Implementation'!$C$4*(INDEX('LUT Implementation'!$F$9:$F$136,C576)-B576)/D576,0)</f>
        <v>-33</v>
      </c>
      <c r="G576">
        <f t="shared" si="32"/>
        <v>267</v>
      </c>
      <c r="H576" s="20">
        <f>Theory!$D$4/(SIN(RADIANS(Theory!$D$6*360*(('LUT Implementation'!$C$3*B576)/1000000000))))</f>
        <v>272.36964490129662</v>
      </c>
      <c r="I576" s="23">
        <f t="shared" si="33"/>
        <v>27.630355098703376</v>
      </c>
      <c r="J576" s="23">
        <f t="shared" si="34"/>
        <v>5.3696449012966241</v>
      </c>
    </row>
    <row r="577" spans="2:10">
      <c r="B577">
        <f t="shared" si="35"/>
        <v>35300</v>
      </c>
      <c r="C577" s="19">
        <f t="array" ref="C577">MATCH(MIN(ABS('LUT Implementation'!$F$9:$F$136-B577)),ABS('LUT Implementation'!$F$9:$F$136-B577),0)</f>
        <v>1</v>
      </c>
      <c r="D577">
        <f>INDEX('LUT Implementation'!$F$9:$F$136,C577)-INDEX('LUT Implementation'!$F$9:$F$136,C577+1)</f>
        <v>3125</v>
      </c>
      <c r="E577">
        <f>INDEX('LUT Implementation'!$C$9:$C$136,'Error plots'!C577)</f>
        <v>300</v>
      </c>
      <c r="F577">
        <f>TRUNC('LUT Implementation'!$C$4*(INDEX('LUT Implementation'!$F$9:$F$136,C577)-B577)/D577,0)</f>
        <v>-33</v>
      </c>
      <c r="G577">
        <f t="shared" si="32"/>
        <v>267</v>
      </c>
      <c r="H577" s="20">
        <f>Theory!$D$4/(SIN(RADIANS(Theory!$D$6*360*(('LUT Implementation'!$C$3*B577)/1000000000))))</f>
        <v>272.74907712229447</v>
      </c>
      <c r="I577" s="23">
        <f t="shared" si="33"/>
        <v>27.250922877705534</v>
      </c>
      <c r="J577" s="23">
        <f t="shared" si="34"/>
        <v>5.7490771222944659</v>
      </c>
    </row>
    <row r="578" spans="2:10">
      <c r="B578">
        <f t="shared" si="35"/>
        <v>35250</v>
      </c>
      <c r="C578" s="19">
        <f t="array" ref="C578">MATCH(MIN(ABS('LUT Implementation'!$F$9:$F$136-B578)),ABS('LUT Implementation'!$F$9:$F$136-B578),0)</f>
        <v>1</v>
      </c>
      <c r="D578">
        <f>INDEX('LUT Implementation'!$F$9:$F$136,C578)-INDEX('LUT Implementation'!$F$9:$F$136,C578+1)</f>
        <v>3125</v>
      </c>
      <c r="E578">
        <f>INDEX('LUT Implementation'!$C$9:$C$136,'Error plots'!C578)</f>
        <v>300</v>
      </c>
      <c r="F578">
        <f>TRUNC('LUT Implementation'!$C$4*(INDEX('LUT Implementation'!$F$9:$F$136,C578)-B578)/D578,0)</f>
        <v>-32</v>
      </c>
      <c r="G578">
        <f t="shared" si="32"/>
        <v>268</v>
      </c>
      <c r="H578" s="20">
        <f>Theory!$D$4/(SIN(RADIANS(Theory!$D$6*360*(('LUT Implementation'!$C$3*B578)/1000000000))))</f>
        <v>273.12959496999423</v>
      </c>
      <c r="I578" s="23">
        <f t="shared" si="33"/>
        <v>26.87040503000577</v>
      </c>
      <c r="J578" s="23">
        <f t="shared" si="34"/>
        <v>5.1295949699942298</v>
      </c>
    </row>
    <row r="579" spans="2:10">
      <c r="B579">
        <f t="shared" si="35"/>
        <v>35200</v>
      </c>
      <c r="C579" s="19">
        <f t="array" ref="C579">MATCH(MIN(ABS('LUT Implementation'!$F$9:$F$136-B579)),ABS('LUT Implementation'!$F$9:$F$136-B579),0)</f>
        <v>1</v>
      </c>
      <c r="D579">
        <f>INDEX('LUT Implementation'!$F$9:$F$136,C579)-INDEX('LUT Implementation'!$F$9:$F$136,C579+1)</f>
        <v>3125</v>
      </c>
      <c r="E579">
        <f>INDEX('LUT Implementation'!$C$9:$C$136,'Error plots'!C579)</f>
        <v>300</v>
      </c>
      <c r="F579">
        <f>TRUNC('LUT Implementation'!$C$4*(INDEX('LUT Implementation'!$F$9:$F$136,C579)-B579)/D579,0)</f>
        <v>-32</v>
      </c>
      <c r="G579">
        <f t="shared" si="32"/>
        <v>268</v>
      </c>
      <c r="H579" s="20">
        <f>Theory!$D$4/(SIN(RADIANS(Theory!$D$6*360*(('LUT Implementation'!$C$3*B579)/1000000000))))</f>
        <v>273.51120306975298</v>
      </c>
      <c r="I579" s="23">
        <f t="shared" si="33"/>
        <v>26.48879693024702</v>
      </c>
      <c r="J579" s="23">
        <f t="shared" si="34"/>
        <v>5.5112030697529804</v>
      </c>
    </row>
    <row r="580" spans="2:10">
      <c r="B580">
        <f t="shared" si="35"/>
        <v>35150</v>
      </c>
      <c r="C580" s="19">
        <f t="array" ref="C580">MATCH(MIN(ABS('LUT Implementation'!$F$9:$F$136-B580)),ABS('LUT Implementation'!$F$9:$F$136-B580),0)</f>
        <v>1</v>
      </c>
      <c r="D580">
        <f>INDEX('LUT Implementation'!$F$9:$F$136,C580)-INDEX('LUT Implementation'!$F$9:$F$136,C580+1)</f>
        <v>3125</v>
      </c>
      <c r="E580">
        <f>INDEX('LUT Implementation'!$C$9:$C$136,'Error plots'!C580)</f>
        <v>300</v>
      </c>
      <c r="F580">
        <f>TRUNC('LUT Implementation'!$C$4*(INDEX('LUT Implementation'!$F$9:$F$136,C580)-B580)/D580,0)</f>
        <v>-31</v>
      </c>
      <c r="G580">
        <f t="shared" ref="G580:G643" si="36">E580+F580</f>
        <v>269</v>
      </c>
      <c r="H580" s="20">
        <f>Theory!$D$4/(SIN(RADIANS(Theory!$D$6*360*(('LUT Implementation'!$C$3*B580)/1000000000))))</f>
        <v>273.89390607324725</v>
      </c>
      <c r="I580" s="23">
        <f t="shared" ref="I580:I643" si="37">ABS(E580-H580)</f>
        <v>26.106093926752749</v>
      </c>
      <c r="J580" s="23">
        <f t="shared" ref="J580:J643" si="38">ABS(G580-H580)</f>
        <v>4.8939060732472512</v>
      </c>
    </row>
    <row r="581" spans="2:10">
      <c r="B581">
        <f t="shared" ref="B581:B644" si="39">B580-50</f>
        <v>35100</v>
      </c>
      <c r="C581" s="19">
        <f t="array" ref="C581">MATCH(MIN(ABS('LUT Implementation'!$F$9:$F$136-B581)),ABS('LUT Implementation'!$F$9:$F$136-B581),0)</f>
        <v>1</v>
      </c>
      <c r="D581">
        <f>INDEX('LUT Implementation'!$F$9:$F$136,C581)-INDEX('LUT Implementation'!$F$9:$F$136,C581+1)</f>
        <v>3125</v>
      </c>
      <c r="E581">
        <f>INDEX('LUT Implementation'!$C$9:$C$136,'Error plots'!C581)</f>
        <v>300</v>
      </c>
      <c r="F581">
        <f>TRUNC('LUT Implementation'!$C$4*(INDEX('LUT Implementation'!$F$9:$F$136,C581)-B581)/D581,0)</f>
        <v>-31</v>
      </c>
      <c r="G581">
        <f t="shared" si="36"/>
        <v>269</v>
      </c>
      <c r="H581" s="20">
        <f>Theory!$D$4/(SIN(RADIANS(Theory!$D$6*360*(('LUT Implementation'!$C$3*B581)/1000000000))))</f>
        <v>274.27770865865995</v>
      </c>
      <c r="I581" s="23">
        <f t="shared" si="37"/>
        <v>25.722291341340053</v>
      </c>
      <c r="J581" s="23">
        <f t="shared" si="38"/>
        <v>5.2777086586599467</v>
      </c>
    </row>
    <row r="582" spans="2:10">
      <c r="B582">
        <f t="shared" si="39"/>
        <v>35050</v>
      </c>
      <c r="C582" s="19">
        <f t="array" ref="C582">MATCH(MIN(ABS('LUT Implementation'!$F$9:$F$136-B582)),ABS('LUT Implementation'!$F$9:$F$136-B582),0)</f>
        <v>1</v>
      </c>
      <c r="D582">
        <f>INDEX('LUT Implementation'!$F$9:$F$136,C582)-INDEX('LUT Implementation'!$F$9:$F$136,C582+1)</f>
        <v>3125</v>
      </c>
      <c r="E582">
        <f>INDEX('LUT Implementation'!$C$9:$C$136,'Error plots'!C582)</f>
        <v>300</v>
      </c>
      <c r="F582">
        <f>TRUNC('LUT Implementation'!$C$4*(INDEX('LUT Implementation'!$F$9:$F$136,C582)-B582)/D582,0)</f>
        <v>-30</v>
      </c>
      <c r="G582">
        <f t="shared" si="36"/>
        <v>270</v>
      </c>
      <c r="H582" s="20">
        <f>Theory!$D$4/(SIN(RADIANS(Theory!$D$6*360*(('LUT Implementation'!$C$3*B582)/1000000000))))</f>
        <v>274.66261553087003</v>
      </c>
      <c r="I582" s="23">
        <f t="shared" si="37"/>
        <v>25.337384469129972</v>
      </c>
      <c r="J582" s="23">
        <f t="shared" si="38"/>
        <v>4.6626155308700277</v>
      </c>
    </row>
    <row r="583" spans="2:10">
      <c r="B583">
        <f t="shared" si="39"/>
        <v>35000</v>
      </c>
      <c r="C583" s="19">
        <f t="array" ref="C583">MATCH(MIN(ABS('LUT Implementation'!$F$9:$F$136-B583)),ABS('LUT Implementation'!$F$9:$F$136-B583),0)</f>
        <v>1</v>
      </c>
      <c r="D583">
        <f>INDEX('LUT Implementation'!$F$9:$F$136,C583)-INDEX('LUT Implementation'!$F$9:$F$136,C583+1)</f>
        <v>3125</v>
      </c>
      <c r="E583">
        <f>INDEX('LUT Implementation'!$C$9:$C$136,'Error plots'!C583)</f>
        <v>300</v>
      </c>
      <c r="F583">
        <f>TRUNC('LUT Implementation'!$C$4*(INDEX('LUT Implementation'!$F$9:$F$136,C583)-B583)/D583,0)</f>
        <v>-30</v>
      </c>
      <c r="G583">
        <f t="shared" si="36"/>
        <v>270</v>
      </c>
      <c r="H583" s="20">
        <f>Theory!$D$4/(SIN(RADIANS(Theory!$D$6*360*(('LUT Implementation'!$C$3*B583)/1000000000))))</f>
        <v>275.04863142164243</v>
      </c>
      <c r="I583" s="23">
        <f t="shared" si="37"/>
        <v>24.951368578357574</v>
      </c>
      <c r="J583" s="23">
        <f t="shared" si="38"/>
        <v>5.0486314216424262</v>
      </c>
    </row>
    <row r="584" spans="2:10">
      <c r="B584">
        <f t="shared" si="39"/>
        <v>34950</v>
      </c>
      <c r="C584" s="19">
        <f t="array" ref="C584">MATCH(MIN(ABS('LUT Implementation'!$F$9:$F$136-B584)),ABS('LUT Implementation'!$F$9:$F$136-B584),0)</f>
        <v>1</v>
      </c>
      <c r="D584">
        <f>INDEX('LUT Implementation'!$F$9:$F$136,C584)-INDEX('LUT Implementation'!$F$9:$F$136,C584+1)</f>
        <v>3125</v>
      </c>
      <c r="E584">
        <f>INDEX('LUT Implementation'!$C$9:$C$136,'Error plots'!C584)</f>
        <v>300</v>
      </c>
      <c r="F584">
        <f>TRUNC('LUT Implementation'!$C$4*(INDEX('LUT Implementation'!$F$9:$F$136,C584)-B584)/D584,0)</f>
        <v>-29</v>
      </c>
      <c r="G584">
        <f t="shared" si="36"/>
        <v>271</v>
      </c>
      <c r="H584" s="20">
        <f>Theory!$D$4/(SIN(RADIANS(Theory!$D$6*360*(('LUT Implementation'!$C$3*B584)/1000000000))))</f>
        <v>275.43576108982091</v>
      </c>
      <c r="I584" s="23">
        <f t="shared" si="37"/>
        <v>24.564238910179085</v>
      </c>
      <c r="J584" s="23">
        <f t="shared" si="38"/>
        <v>4.4357610898209145</v>
      </c>
    </row>
    <row r="585" spans="2:10">
      <c r="B585">
        <f t="shared" si="39"/>
        <v>34900</v>
      </c>
      <c r="C585" s="19">
        <f t="array" ref="C585">MATCH(MIN(ABS('LUT Implementation'!$F$9:$F$136-B585)),ABS('LUT Implementation'!$F$9:$F$136-B585),0)</f>
        <v>1</v>
      </c>
      <c r="D585">
        <f>INDEX('LUT Implementation'!$F$9:$F$136,C585)-INDEX('LUT Implementation'!$F$9:$F$136,C585+1)</f>
        <v>3125</v>
      </c>
      <c r="E585">
        <f>INDEX('LUT Implementation'!$C$9:$C$136,'Error plots'!C585)</f>
        <v>300</v>
      </c>
      <c r="F585">
        <f>TRUNC('LUT Implementation'!$C$4*(INDEX('LUT Implementation'!$F$9:$F$136,C585)-B585)/D585,0)</f>
        <v>-29</v>
      </c>
      <c r="G585">
        <f t="shared" si="36"/>
        <v>271</v>
      </c>
      <c r="H585" s="20">
        <f>Theory!$D$4/(SIN(RADIANS(Theory!$D$6*360*(('LUT Implementation'!$C$3*B585)/1000000000))))</f>
        <v>275.82400932152177</v>
      </c>
      <c r="I585" s="23">
        <f t="shared" si="37"/>
        <v>24.175990678478229</v>
      </c>
      <c r="J585" s="23">
        <f t="shared" si="38"/>
        <v>4.8240093215217712</v>
      </c>
    </row>
    <row r="586" spans="2:10">
      <c r="B586">
        <f t="shared" si="39"/>
        <v>34850</v>
      </c>
      <c r="C586" s="19">
        <f t="array" ref="C586">MATCH(MIN(ABS('LUT Implementation'!$F$9:$F$136-B586)),ABS('LUT Implementation'!$F$9:$F$136-B586),0)</f>
        <v>1</v>
      </c>
      <c r="D586">
        <f>INDEX('LUT Implementation'!$F$9:$F$136,C586)-INDEX('LUT Implementation'!$F$9:$F$136,C586+1)</f>
        <v>3125</v>
      </c>
      <c r="E586">
        <f>INDEX('LUT Implementation'!$C$9:$C$136,'Error plots'!C586)</f>
        <v>300</v>
      </c>
      <c r="F586">
        <f>TRUNC('LUT Implementation'!$C$4*(INDEX('LUT Implementation'!$F$9:$F$136,C586)-B586)/D586,0)</f>
        <v>-28</v>
      </c>
      <c r="G586">
        <f t="shared" si="36"/>
        <v>272</v>
      </c>
      <c r="H586" s="20">
        <f>Theory!$D$4/(SIN(RADIANS(Theory!$D$6*360*(('LUT Implementation'!$C$3*B586)/1000000000))))</f>
        <v>276.21338093032989</v>
      </c>
      <c r="I586" s="23">
        <f t="shared" si="37"/>
        <v>23.78661906967011</v>
      </c>
      <c r="J586" s="23">
        <f t="shared" si="38"/>
        <v>4.2133809303298904</v>
      </c>
    </row>
    <row r="587" spans="2:10">
      <c r="B587">
        <f t="shared" si="39"/>
        <v>34800</v>
      </c>
      <c r="C587" s="19">
        <f t="array" ref="C587">MATCH(MIN(ABS('LUT Implementation'!$F$9:$F$136-B587)),ABS('LUT Implementation'!$F$9:$F$136-B587),0)</f>
        <v>1</v>
      </c>
      <c r="D587">
        <f>INDEX('LUT Implementation'!$F$9:$F$136,C587)-INDEX('LUT Implementation'!$F$9:$F$136,C587+1)</f>
        <v>3125</v>
      </c>
      <c r="E587">
        <f>INDEX('LUT Implementation'!$C$9:$C$136,'Error plots'!C587)</f>
        <v>300</v>
      </c>
      <c r="F587">
        <f>TRUNC('LUT Implementation'!$C$4*(INDEX('LUT Implementation'!$F$9:$F$136,C587)-B587)/D587,0)</f>
        <v>-28</v>
      </c>
      <c r="G587">
        <f t="shared" si="36"/>
        <v>272</v>
      </c>
      <c r="H587" s="20">
        <f>Theory!$D$4/(SIN(RADIANS(Theory!$D$6*360*(('LUT Implementation'!$C$3*B587)/1000000000))))</f>
        <v>276.60388075749552</v>
      </c>
      <c r="I587" s="23">
        <f t="shared" si="37"/>
        <v>23.396119242504483</v>
      </c>
      <c r="J587" s="23">
        <f t="shared" si="38"/>
        <v>4.6038807574955172</v>
      </c>
    </row>
    <row r="588" spans="2:10">
      <c r="B588">
        <f t="shared" si="39"/>
        <v>34750</v>
      </c>
      <c r="C588" s="19">
        <f t="array" ref="C588">MATCH(MIN(ABS('LUT Implementation'!$F$9:$F$136-B588)),ABS('LUT Implementation'!$F$9:$F$136-B588),0)</f>
        <v>1</v>
      </c>
      <c r="D588">
        <f>INDEX('LUT Implementation'!$F$9:$F$136,C588)-INDEX('LUT Implementation'!$F$9:$F$136,C588+1)</f>
        <v>3125</v>
      </c>
      <c r="E588">
        <f>INDEX('LUT Implementation'!$C$9:$C$136,'Error plots'!C588)</f>
        <v>300</v>
      </c>
      <c r="F588">
        <f>TRUNC('LUT Implementation'!$C$4*(INDEX('LUT Implementation'!$F$9:$F$136,C588)-B588)/D588,0)</f>
        <v>-27</v>
      </c>
      <c r="G588">
        <f t="shared" si="36"/>
        <v>273</v>
      </c>
      <c r="H588" s="20">
        <f>Theory!$D$4/(SIN(RADIANS(Theory!$D$6*360*(('LUT Implementation'!$C$3*B588)/1000000000))))</f>
        <v>276.99551367213365</v>
      </c>
      <c r="I588" s="23">
        <f t="shared" si="37"/>
        <v>23.004486327866346</v>
      </c>
      <c r="J588" s="23">
        <f t="shared" si="38"/>
        <v>3.9955136721336544</v>
      </c>
    </row>
    <row r="589" spans="2:10">
      <c r="B589">
        <f t="shared" si="39"/>
        <v>34700</v>
      </c>
      <c r="C589" s="19">
        <f t="array" ref="C589">MATCH(MIN(ABS('LUT Implementation'!$F$9:$F$136-B589)),ABS('LUT Implementation'!$F$9:$F$136-B589),0)</f>
        <v>1</v>
      </c>
      <c r="D589">
        <f>INDEX('LUT Implementation'!$F$9:$F$136,C589)-INDEX('LUT Implementation'!$F$9:$F$136,C589+1)</f>
        <v>3125</v>
      </c>
      <c r="E589">
        <f>INDEX('LUT Implementation'!$C$9:$C$136,'Error plots'!C589)</f>
        <v>300</v>
      </c>
      <c r="F589">
        <f>TRUNC('LUT Implementation'!$C$4*(INDEX('LUT Implementation'!$F$9:$F$136,C589)-B589)/D589,0)</f>
        <v>-27</v>
      </c>
      <c r="G589">
        <f t="shared" si="36"/>
        <v>273</v>
      </c>
      <c r="H589" s="20">
        <f>Theory!$D$4/(SIN(RADIANS(Theory!$D$6*360*(('LUT Implementation'!$C$3*B589)/1000000000))))</f>
        <v>277.38828457142461</v>
      </c>
      <c r="I589" s="23">
        <f t="shared" si="37"/>
        <v>22.611715428575394</v>
      </c>
      <c r="J589" s="23">
        <f t="shared" si="38"/>
        <v>4.3882845714246059</v>
      </c>
    </row>
    <row r="590" spans="2:10">
      <c r="B590">
        <f t="shared" si="39"/>
        <v>34650</v>
      </c>
      <c r="C590" s="19">
        <f t="array" ref="C590">MATCH(MIN(ABS('LUT Implementation'!$F$9:$F$136-B590)),ABS('LUT Implementation'!$F$9:$F$136-B590),0)</f>
        <v>1</v>
      </c>
      <c r="D590">
        <f>INDEX('LUT Implementation'!$F$9:$F$136,C590)-INDEX('LUT Implementation'!$F$9:$F$136,C590+1)</f>
        <v>3125</v>
      </c>
      <c r="E590">
        <f>INDEX('LUT Implementation'!$C$9:$C$136,'Error plots'!C590)</f>
        <v>300</v>
      </c>
      <c r="F590">
        <f>TRUNC('LUT Implementation'!$C$4*(INDEX('LUT Implementation'!$F$9:$F$136,C590)-B590)/D590,0)</f>
        <v>-26</v>
      </c>
      <c r="G590">
        <f t="shared" si="36"/>
        <v>274</v>
      </c>
      <c r="H590" s="20">
        <f>Theory!$D$4/(SIN(RADIANS(Theory!$D$6*360*(('LUT Implementation'!$C$3*B590)/1000000000))))</f>
        <v>277.78219838081674</v>
      </c>
      <c r="I590" s="23">
        <f t="shared" si="37"/>
        <v>22.217801619183263</v>
      </c>
      <c r="J590" s="23">
        <f t="shared" si="38"/>
        <v>3.7821983808167374</v>
      </c>
    </row>
    <row r="591" spans="2:10">
      <c r="B591">
        <f t="shared" si="39"/>
        <v>34600</v>
      </c>
      <c r="C591" s="19">
        <f t="array" ref="C591">MATCH(MIN(ABS('LUT Implementation'!$F$9:$F$136-B591)),ABS('LUT Implementation'!$F$9:$F$136-B591),0)</f>
        <v>1</v>
      </c>
      <c r="D591">
        <f>INDEX('LUT Implementation'!$F$9:$F$136,C591)-INDEX('LUT Implementation'!$F$9:$F$136,C591+1)</f>
        <v>3125</v>
      </c>
      <c r="E591">
        <f>INDEX('LUT Implementation'!$C$9:$C$136,'Error plots'!C591)</f>
        <v>300</v>
      </c>
      <c r="F591">
        <f>TRUNC('LUT Implementation'!$C$4*(INDEX('LUT Implementation'!$F$9:$F$136,C591)-B591)/D591,0)</f>
        <v>-26</v>
      </c>
      <c r="G591">
        <f t="shared" si="36"/>
        <v>274</v>
      </c>
      <c r="H591" s="20">
        <f>Theory!$D$4/(SIN(RADIANS(Theory!$D$6*360*(('LUT Implementation'!$C$3*B591)/1000000000))))</f>
        <v>278.17726005423054</v>
      </c>
      <c r="I591" s="23">
        <f t="shared" si="37"/>
        <v>21.822739945769456</v>
      </c>
      <c r="J591" s="23">
        <f t="shared" si="38"/>
        <v>4.177260054230544</v>
      </c>
    </row>
    <row r="592" spans="2:10">
      <c r="B592">
        <f t="shared" si="39"/>
        <v>34550</v>
      </c>
      <c r="C592" s="19">
        <f t="array" ref="C592">MATCH(MIN(ABS('LUT Implementation'!$F$9:$F$136-B592)),ABS('LUT Implementation'!$F$9:$F$136-B592),0)</f>
        <v>1</v>
      </c>
      <c r="D592">
        <f>INDEX('LUT Implementation'!$F$9:$F$136,C592)-INDEX('LUT Implementation'!$F$9:$F$136,C592+1)</f>
        <v>3125</v>
      </c>
      <c r="E592">
        <f>INDEX('LUT Implementation'!$C$9:$C$136,'Error plots'!C592)</f>
        <v>300</v>
      </c>
      <c r="F592">
        <f>TRUNC('LUT Implementation'!$C$4*(INDEX('LUT Implementation'!$F$9:$F$136,C592)-B592)/D592,0)</f>
        <v>-25</v>
      </c>
      <c r="G592">
        <f t="shared" si="36"/>
        <v>275</v>
      </c>
      <c r="H592" s="20">
        <f>Theory!$D$4/(SIN(RADIANS(Theory!$D$6*360*(('LUT Implementation'!$C$3*B592)/1000000000))))</f>
        <v>278.57347457426459</v>
      </c>
      <c r="I592" s="23">
        <f t="shared" si="37"/>
        <v>21.426525425735406</v>
      </c>
      <c r="J592" s="23">
        <f t="shared" si="38"/>
        <v>3.5734745742645941</v>
      </c>
    </row>
    <row r="593" spans="2:10">
      <c r="B593">
        <f t="shared" si="39"/>
        <v>34500</v>
      </c>
      <c r="C593" s="19">
        <f t="array" ref="C593">MATCH(MIN(ABS('LUT Implementation'!$F$9:$F$136-B593)),ABS('LUT Implementation'!$F$9:$F$136-B593),0)</f>
        <v>1</v>
      </c>
      <c r="D593">
        <f>INDEX('LUT Implementation'!$F$9:$F$136,C593)-INDEX('LUT Implementation'!$F$9:$F$136,C593+1)</f>
        <v>3125</v>
      </c>
      <c r="E593">
        <f>INDEX('LUT Implementation'!$C$9:$C$136,'Error plots'!C593)</f>
        <v>300</v>
      </c>
      <c r="F593">
        <f>TRUNC('LUT Implementation'!$C$4*(INDEX('LUT Implementation'!$F$9:$F$136,C593)-B593)/D593,0)</f>
        <v>-25</v>
      </c>
      <c r="G593">
        <f t="shared" si="36"/>
        <v>275</v>
      </c>
      <c r="H593" s="20">
        <f>Theory!$D$4/(SIN(RADIANS(Theory!$D$6*360*(('LUT Implementation'!$C$3*B593)/1000000000))))</f>
        <v>278.97084695240352</v>
      </c>
      <c r="I593" s="23">
        <f t="shared" si="37"/>
        <v>21.029153047596481</v>
      </c>
      <c r="J593" s="23">
        <f t="shared" si="38"/>
        <v>3.9708469524035195</v>
      </c>
    </row>
    <row r="594" spans="2:10">
      <c r="B594">
        <f t="shared" si="39"/>
        <v>34450</v>
      </c>
      <c r="C594" s="19">
        <f t="array" ref="C594">MATCH(MIN(ABS('LUT Implementation'!$F$9:$F$136-B594)),ABS('LUT Implementation'!$F$9:$F$136-B594),0)</f>
        <v>1</v>
      </c>
      <c r="D594">
        <f>INDEX('LUT Implementation'!$F$9:$F$136,C594)-INDEX('LUT Implementation'!$F$9:$F$136,C594+1)</f>
        <v>3125</v>
      </c>
      <c r="E594">
        <f>INDEX('LUT Implementation'!$C$9:$C$136,'Error plots'!C594)</f>
        <v>300</v>
      </c>
      <c r="F594">
        <f>TRUNC('LUT Implementation'!$C$4*(INDEX('LUT Implementation'!$F$9:$F$136,C594)-B594)/D594,0)</f>
        <v>-24</v>
      </c>
      <c r="G594">
        <f t="shared" si="36"/>
        <v>276</v>
      </c>
      <c r="H594" s="20">
        <f>Theory!$D$4/(SIN(RADIANS(Theory!$D$6*360*(('LUT Implementation'!$C$3*B594)/1000000000))))</f>
        <v>279.36938222922743</v>
      </c>
      <c r="I594" s="23">
        <f t="shared" si="37"/>
        <v>20.630617770772574</v>
      </c>
      <c r="J594" s="23">
        <f t="shared" si="38"/>
        <v>3.3693822292274263</v>
      </c>
    </row>
    <row r="595" spans="2:10">
      <c r="B595">
        <f t="shared" si="39"/>
        <v>34400</v>
      </c>
      <c r="C595" s="19">
        <f t="array" ref="C595">MATCH(MIN(ABS('LUT Implementation'!$F$9:$F$136-B595)),ABS('LUT Implementation'!$F$9:$F$136-B595),0)</f>
        <v>1</v>
      </c>
      <c r="D595">
        <f>INDEX('LUT Implementation'!$F$9:$F$136,C595)-INDEX('LUT Implementation'!$F$9:$F$136,C595+1)</f>
        <v>3125</v>
      </c>
      <c r="E595">
        <f>INDEX('LUT Implementation'!$C$9:$C$136,'Error plots'!C595)</f>
        <v>300</v>
      </c>
      <c r="F595">
        <f>TRUNC('LUT Implementation'!$C$4*(INDEX('LUT Implementation'!$F$9:$F$136,C595)-B595)/D595,0)</f>
        <v>-24</v>
      </c>
      <c r="G595">
        <f t="shared" si="36"/>
        <v>276</v>
      </c>
      <c r="H595" s="20">
        <f>Theory!$D$4/(SIN(RADIANS(Theory!$D$6*360*(('LUT Implementation'!$C$3*B595)/1000000000))))</f>
        <v>279.76908547462375</v>
      </c>
      <c r="I595" s="23">
        <f t="shared" si="37"/>
        <v>20.230914525376249</v>
      </c>
      <c r="J595" s="23">
        <f t="shared" si="38"/>
        <v>3.7690854746237505</v>
      </c>
    </row>
    <row r="596" spans="2:10">
      <c r="B596">
        <f t="shared" si="39"/>
        <v>34350</v>
      </c>
      <c r="C596" s="19">
        <f t="array" ref="C596">MATCH(MIN(ABS('LUT Implementation'!$F$9:$F$136-B596)),ABS('LUT Implementation'!$F$9:$F$136-B596),0)</f>
        <v>1</v>
      </c>
      <c r="D596">
        <f>INDEX('LUT Implementation'!$F$9:$F$136,C596)-INDEX('LUT Implementation'!$F$9:$F$136,C596+1)</f>
        <v>3125</v>
      </c>
      <c r="E596">
        <f>INDEX('LUT Implementation'!$C$9:$C$136,'Error plots'!C596)</f>
        <v>300</v>
      </c>
      <c r="F596">
        <f>TRUNC('LUT Implementation'!$C$4*(INDEX('LUT Implementation'!$F$9:$F$136,C596)-B596)/D596,0)</f>
        <v>-23</v>
      </c>
      <c r="G596">
        <f t="shared" si="36"/>
        <v>277</v>
      </c>
      <c r="H596" s="20">
        <f>Theory!$D$4/(SIN(RADIANS(Theory!$D$6*360*(('LUT Implementation'!$C$3*B596)/1000000000))))</f>
        <v>280.16996178799997</v>
      </c>
      <c r="I596" s="23">
        <f t="shared" si="37"/>
        <v>19.830038212000034</v>
      </c>
      <c r="J596" s="23">
        <f t="shared" si="38"/>
        <v>3.1699617879999664</v>
      </c>
    </row>
    <row r="597" spans="2:10">
      <c r="B597">
        <f t="shared" si="39"/>
        <v>34300</v>
      </c>
      <c r="C597" s="19">
        <f t="array" ref="C597">MATCH(MIN(ABS('LUT Implementation'!$F$9:$F$136-B597)),ABS('LUT Implementation'!$F$9:$F$136-B597),0)</f>
        <v>1</v>
      </c>
      <c r="D597">
        <f>INDEX('LUT Implementation'!$F$9:$F$136,C597)-INDEX('LUT Implementation'!$F$9:$F$136,C597+1)</f>
        <v>3125</v>
      </c>
      <c r="E597">
        <f>INDEX('LUT Implementation'!$C$9:$C$136,'Error plots'!C597)</f>
        <v>300</v>
      </c>
      <c r="F597">
        <f>TRUNC('LUT Implementation'!$C$4*(INDEX('LUT Implementation'!$F$9:$F$136,C597)-B597)/D597,0)</f>
        <v>-23</v>
      </c>
      <c r="G597">
        <f t="shared" si="36"/>
        <v>277</v>
      </c>
      <c r="H597" s="20">
        <f>Theory!$D$4/(SIN(RADIANS(Theory!$D$6*360*(('LUT Implementation'!$C$3*B597)/1000000000))))</f>
        <v>280.57201629849925</v>
      </c>
      <c r="I597" s="23">
        <f t="shared" si="37"/>
        <v>19.42798370150075</v>
      </c>
      <c r="J597" s="23">
        <f t="shared" si="38"/>
        <v>3.5720162984992498</v>
      </c>
    </row>
    <row r="598" spans="2:10">
      <c r="B598">
        <f t="shared" si="39"/>
        <v>34250</v>
      </c>
      <c r="C598" s="19">
        <f t="array" ref="C598">MATCH(MIN(ABS('LUT Implementation'!$F$9:$F$136-B598)),ABS('LUT Implementation'!$F$9:$F$136-B598),0)</f>
        <v>1</v>
      </c>
      <c r="D598">
        <f>INDEX('LUT Implementation'!$F$9:$F$136,C598)-INDEX('LUT Implementation'!$F$9:$F$136,C598+1)</f>
        <v>3125</v>
      </c>
      <c r="E598">
        <f>INDEX('LUT Implementation'!$C$9:$C$136,'Error plots'!C598)</f>
        <v>300</v>
      </c>
      <c r="F598">
        <f>TRUNC('LUT Implementation'!$C$4*(INDEX('LUT Implementation'!$F$9:$F$136,C598)-B598)/D598,0)</f>
        <v>-22</v>
      </c>
      <c r="G598">
        <f t="shared" si="36"/>
        <v>278</v>
      </c>
      <c r="H598" s="20">
        <f>Theory!$D$4/(SIN(RADIANS(Theory!$D$6*360*(('LUT Implementation'!$C$3*B598)/1000000000))))</f>
        <v>280.97525416521734</v>
      </c>
      <c r="I598" s="23">
        <f t="shared" si="37"/>
        <v>19.024745834782664</v>
      </c>
      <c r="J598" s="23">
        <f t="shared" si="38"/>
        <v>2.9752541652173363</v>
      </c>
    </row>
    <row r="599" spans="2:10">
      <c r="B599">
        <f t="shared" si="39"/>
        <v>34200</v>
      </c>
      <c r="C599" s="19">
        <f t="array" ref="C599">MATCH(MIN(ABS('LUT Implementation'!$F$9:$F$136-B599)),ABS('LUT Implementation'!$F$9:$F$136-B599),0)</f>
        <v>1</v>
      </c>
      <c r="D599">
        <f>INDEX('LUT Implementation'!$F$9:$F$136,C599)-INDEX('LUT Implementation'!$F$9:$F$136,C599+1)</f>
        <v>3125</v>
      </c>
      <c r="E599">
        <f>INDEX('LUT Implementation'!$C$9:$C$136,'Error plots'!C599)</f>
        <v>300</v>
      </c>
      <c r="F599">
        <f>TRUNC('LUT Implementation'!$C$4*(INDEX('LUT Implementation'!$F$9:$F$136,C599)-B599)/D599,0)</f>
        <v>-22</v>
      </c>
      <c r="G599">
        <f t="shared" si="36"/>
        <v>278</v>
      </c>
      <c r="H599" s="20">
        <f>Theory!$D$4/(SIN(RADIANS(Theory!$D$6*360*(('LUT Implementation'!$C$3*B599)/1000000000))))</f>
        <v>281.37968057742137</v>
      </c>
      <c r="I599" s="23">
        <f t="shared" si="37"/>
        <v>18.620319422578632</v>
      </c>
      <c r="J599" s="23">
        <f t="shared" si="38"/>
        <v>3.3796805774213681</v>
      </c>
    </row>
    <row r="600" spans="2:10">
      <c r="B600">
        <f t="shared" si="39"/>
        <v>34150</v>
      </c>
      <c r="C600" s="19">
        <f t="array" ref="C600">MATCH(MIN(ABS('LUT Implementation'!$F$9:$F$136-B600)),ABS('LUT Implementation'!$F$9:$F$136-B600),0)</f>
        <v>1</v>
      </c>
      <c r="D600">
        <f>INDEX('LUT Implementation'!$F$9:$F$136,C600)-INDEX('LUT Implementation'!$F$9:$F$136,C600+1)</f>
        <v>3125</v>
      </c>
      <c r="E600">
        <f>INDEX('LUT Implementation'!$C$9:$C$136,'Error plots'!C600)</f>
        <v>300</v>
      </c>
      <c r="F600">
        <f>TRUNC('LUT Implementation'!$C$4*(INDEX('LUT Implementation'!$F$9:$F$136,C600)-B600)/D600,0)</f>
        <v>-21</v>
      </c>
      <c r="G600">
        <f t="shared" si="36"/>
        <v>279</v>
      </c>
      <c r="H600" s="20">
        <f>Theory!$D$4/(SIN(RADIANS(Theory!$D$6*360*(('LUT Implementation'!$C$3*B600)/1000000000))))</f>
        <v>281.78530075477101</v>
      </c>
      <c r="I600" s="23">
        <f t="shared" si="37"/>
        <v>18.214699245228985</v>
      </c>
      <c r="J600" s="23">
        <f t="shared" si="38"/>
        <v>2.7853007547710149</v>
      </c>
    </row>
    <row r="601" spans="2:10">
      <c r="B601">
        <f t="shared" si="39"/>
        <v>34100</v>
      </c>
      <c r="C601" s="19">
        <f t="array" ref="C601">MATCH(MIN(ABS('LUT Implementation'!$F$9:$F$136-B601)),ABS('LUT Implementation'!$F$9:$F$136-B601),0)</f>
        <v>1</v>
      </c>
      <c r="D601">
        <f>INDEX('LUT Implementation'!$F$9:$F$136,C601)-INDEX('LUT Implementation'!$F$9:$F$136,C601+1)</f>
        <v>3125</v>
      </c>
      <c r="E601">
        <f>INDEX('LUT Implementation'!$C$9:$C$136,'Error plots'!C601)</f>
        <v>300</v>
      </c>
      <c r="F601">
        <f>TRUNC('LUT Implementation'!$C$4*(INDEX('LUT Implementation'!$F$9:$F$136,C601)-B601)/D601,0)</f>
        <v>-21</v>
      </c>
      <c r="G601">
        <f t="shared" si="36"/>
        <v>279</v>
      </c>
      <c r="H601" s="20">
        <f>Theory!$D$4/(SIN(RADIANS(Theory!$D$6*360*(('LUT Implementation'!$C$3*B601)/1000000000))))</f>
        <v>282.19211994754113</v>
      </c>
      <c r="I601" s="23">
        <f t="shared" si="37"/>
        <v>17.80788005245887</v>
      </c>
      <c r="J601" s="23">
        <f t="shared" si="38"/>
        <v>3.1921199475411299</v>
      </c>
    </row>
    <row r="602" spans="2:10">
      <c r="B602">
        <f t="shared" si="39"/>
        <v>34050</v>
      </c>
      <c r="C602" s="19">
        <f t="array" ref="C602">MATCH(MIN(ABS('LUT Implementation'!$F$9:$F$136-B602)),ABS('LUT Implementation'!$F$9:$F$136-B602),0)</f>
        <v>1</v>
      </c>
      <c r="D602">
        <f>INDEX('LUT Implementation'!$F$9:$F$136,C602)-INDEX('LUT Implementation'!$F$9:$F$136,C602+1)</f>
        <v>3125</v>
      </c>
      <c r="E602">
        <f>INDEX('LUT Implementation'!$C$9:$C$136,'Error plots'!C602)</f>
        <v>300</v>
      </c>
      <c r="F602">
        <f>TRUNC('LUT Implementation'!$C$4*(INDEX('LUT Implementation'!$F$9:$F$136,C602)-B602)/D602,0)</f>
        <v>-20</v>
      </c>
      <c r="G602">
        <f t="shared" si="36"/>
        <v>280</v>
      </c>
      <c r="H602" s="20">
        <f>Theory!$D$4/(SIN(RADIANS(Theory!$D$6*360*(('LUT Implementation'!$C$3*B602)/1000000000))))</f>
        <v>282.60014343684639</v>
      </c>
      <c r="I602" s="23">
        <f t="shared" si="37"/>
        <v>17.399856563153605</v>
      </c>
      <c r="J602" s="23">
        <f t="shared" si="38"/>
        <v>2.6001434368463947</v>
      </c>
    </row>
    <row r="603" spans="2:10">
      <c r="B603">
        <f t="shared" si="39"/>
        <v>34000</v>
      </c>
      <c r="C603" s="19">
        <f t="array" ref="C603">MATCH(MIN(ABS('LUT Implementation'!$F$9:$F$136-B603)),ABS('LUT Implementation'!$F$9:$F$136-B603),0)</f>
        <v>1</v>
      </c>
      <c r="D603">
        <f>INDEX('LUT Implementation'!$F$9:$F$136,C603)-INDEX('LUT Implementation'!$F$9:$F$136,C603+1)</f>
        <v>3125</v>
      </c>
      <c r="E603">
        <f>INDEX('LUT Implementation'!$C$9:$C$136,'Error plots'!C603)</f>
        <v>300</v>
      </c>
      <c r="F603">
        <f>TRUNC('LUT Implementation'!$C$4*(INDEX('LUT Implementation'!$F$9:$F$136,C603)-B603)/D603,0)</f>
        <v>-19</v>
      </c>
      <c r="G603">
        <f t="shared" si="36"/>
        <v>281</v>
      </c>
      <c r="H603" s="20">
        <f>Theory!$D$4/(SIN(RADIANS(Theory!$D$6*360*(('LUT Implementation'!$C$3*B603)/1000000000))))</f>
        <v>283.00937653486847</v>
      </c>
      <c r="I603" s="23">
        <f t="shared" si="37"/>
        <v>16.990623465131534</v>
      </c>
      <c r="J603" s="23">
        <f t="shared" si="38"/>
        <v>2.0093765348684656</v>
      </c>
    </row>
    <row r="604" spans="2:10">
      <c r="B604">
        <f t="shared" si="39"/>
        <v>33950</v>
      </c>
      <c r="C604" s="19">
        <f t="array" ref="C604">MATCH(MIN(ABS('LUT Implementation'!$F$9:$F$136-B604)),ABS('LUT Implementation'!$F$9:$F$136-B604),0)</f>
        <v>1</v>
      </c>
      <c r="D604">
        <f>INDEX('LUT Implementation'!$F$9:$F$136,C604)-INDEX('LUT Implementation'!$F$9:$F$136,C604+1)</f>
        <v>3125</v>
      </c>
      <c r="E604">
        <f>INDEX('LUT Implementation'!$C$9:$C$136,'Error plots'!C604)</f>
        <v>300</v>
      </c>
      <c r="F604">
        <f>TRUNC('LUT Implementation'!$C$4*(INDEX('LUT Implementation'!$F$9:$F$136,C604)-B604)/D604,0)</f>
        <v>-19</v>
      </c>
      <c r="G604">
        <f t="shared" si="36"/>
        <v>281</v>
      </c>
      <c r="H604" s="20">
        <f>Theory!$D$4/(SIN(RADIANS(Theory!$D$6*360*(('LUT Implementation'!$C$3*B604)/1000000000))))</f>
        <v>283.41982458508431</v>
      </c>
      <c r="I604" s="23">
        <f t="shared" si="37"/>
        <v>16.580175414915686</v>
      </c>
      <c r="J604" s="23">
        <f t="shared" si="38"/>
        <v>2.4198245850843136</v>
      </c>
    </row>
    <row r="605" spans="2:10">
      <c r="B605">
        <f t="shared" si="39"/>
        <v>33900</v>
      </c>
      <c r="C605" s="19">
        <f t="array" ref="C605">MATCH(MIN(ABS('LUT Implementation'!$F$9:$F$136-B605)),ABS('LUT Implementation'!$F$9:$F$136-B605),0)</f>
        <v>1</v>
      </c>
      <c r="D605">
        <f>INDEX('LUT Implementation'!$F$9:$F$136,C605)-INDEX('LUT Implementation'!$F$9:$F$136,C605+1)</f>
        <v>3125</v>
      </c>
      <c r="E605">
        <f>INDEX('LUT Implementation'!$C$9:$C$136,'Error plots'!C605)</f>
        <v>300</v>
      </c>
      <c r="F605">
        <f>TRUNC('LUT Implementation'!$C$4*(INDEX('LUT Implementation'!$F$9:$F$136,C605)-B605)/D605,0)</f>
        <v>-18</v>
      </c>
      <c r="G605">
        <f t="shared" si="36"/>
        <v>282</v>
      </c>
      <c r="H605" s="20">
        <f>Theory!$D$4/(SIN(RADIANS(Theory!$D$6*360*(('LUT Implementation'!$C$3*B605)/1000000000))))</f>
        <v>283.83149296249741</v>
      </c>
      <c r="I605" s="23">
        <f t="shared" si="37"/>
        <v>16.168507037502593</v>
      </c>
      <c r="J605" s="23">
        <f t="shared" si="38"/>
        <v>1.831492962497407</v>
      </c>
    </row>
    <row r="606" spans="2:10">
      <c r="B606">
        <f t="shared" si="39"/>
        <v>33850</v>
      </c>
      <c r="C606" s="19">
        <f t="array" ref="C606">MATCH(MIN(ABS('LUT Implementation'!$F$9:$F$136-B606)),ABS('LUT Implementation'!$F$9:$F$136-B606),0)</f>
        <v>1</v>
      </c>
      <c r="D606">
        <f>INDEX('LUT Implementation'!$F$9:$F$136,C606)-INDEX('LUT Implementation'!$F$9:$F$136,C606+1)</f>
        <v>3125</v>
      </c>
      <c r="E606">
        <f>INDEX('LUT Implementation'!$C$9:$C$136,'Error plots'!C606)</f>
        <v>300</v>
      </c>
      <c r="F606">
        <f>TRUNC('LUT Implementation'!$C$4*(INDEX('LUT Implementation'!$F$9:$F$136,C606)-B606)/D606,0)</f>
        <v>-18</v>
      </c>
      <c r="G606">
        <f t="shared" si="36"/>
        <v>282</v>
      </c>
      <c r="H606" s="20">
        <f>Theory!$D$4/(SIN(RADIANS(Theory!$D$6*360*(('LUT Implementation'!$C$3*B606)/1000000000))))</f>
        <v>284.2443870738702</v>
      </c>
      <c r="I606" s="23">
        <f t="shared" si="37"/>
        <v>15.7556129261298</v>
      </c>
      <c r="J606" s="23">
        <f t="shared" si="38"/>
        <v>2.2443870738702003</v>
      </c>
    </row>
    <row r="607" spans="2:10">
      <c r="B607">
        <f t="shared" si="39"/>
        <v>33800</v>
      </c>
      <c r="C607" s="19">
        <f t="array" ref="C607">MATCH(MIN(ABS('LUT Implementation'!$F$9:$F$136-B607)),ABS('LUT Implementation'!$F$9:$F$136-B607),0)</f>
        <v>1</v>
      </c>
      <c r="D607">
        <f>INDEX('LUT Implementation'!$F$9:$F$136,C607)-INDEX('LUT Implementation'!$F$9:$F$136,C607+1)</f>
        <v>3125</v>
      </c>
      <c r="E607">
        <f>INDEX('LUT Implementation'!$C$9:$C$136,'Error plots'!C607)</f>
        <v>300</v>
      </c>
      <c r="F607">
        <f>TRUNC('LUT Implementation'!$C$4*(INDEX('LUT Implementation'!$F$9:$F$136,C607)-B607)/D607,0)</f>
        <v>-17</v>
      </c>
      <c r="G607">
        <f t="shared" si="36"/>
        <v>283</v>
      </c>
      <c r="H607" s="20">
        <f>Theory!$D$4/(SIN(RADIANS(Theory!$D$6*360*(('LUT Implementation'!$C$3*B607)/1000000000))))</f>
        <v>284.65851235795935</v>
      </c>
      <c r="I607" s="23">
        <f t="shared" si="37"/>
        <v>15.341487642040647</v>
      </c>
      <c r="J607" s="23">
        <f t="shared" si="38"/>
        <v>1.6585123579593528</v>
      </c>
    </row>
    <row r="608" spans="2:10">
      <c r="B608">
        <f t="shared" si="39"/>
        <v>33750</v>
      </c>
      <c r="C608" s="19">
        <f t="array" ref="C608">MATCH(MIN(ABS('LUT Implementation'!$F$9:$F$136-B608)),ABS('LUT Implementation'!$F$9:$F$136-B608),0)</f>
        <v>1</v>
      </c>
      <c r="D608">
        <f>INDEX('LUT Implementation'!$F$9:$F$136,C608)-INDEX('LUT Implementation'!$F$9:$F$136,C608+1)</f>
        <v>3125</v>
      </c>
      <c r="E608">
        <f>INDEX('LUT Implementation'!$C$9:$C$136,'Error plots'!C608)</f>
        <v>300</v>
      </c>
      <c r="F608">
        <f>TRUNC('LUT Implementation'!$C$4*(INDEX('LUT Implementation'!$F$9:$F$136,C608)-B608)/D608,0)</f>
        <v>-17</v>
      </c>
      <c r="G608">
        <f t="shared" si="36"/>
        <v>283</v>
      </c>
      <c r="H608" s="20">
        <f>Theory!$D$4/(SIN(RADIANS(Theory!$D$6*360*(('LUT Implementation'!$C$3*B608)/1000000000))))</f>
        <v>285.07387428575254</v>
      </c>
      <c r="I608" s="23">
        <f t="shared" si="37"/>
        <v>14.926125714247462</v>
      </c>
      <c r="J608" s="23">
        <f t="shared" si="38"/>
        <v>2.0738742857525381</v>
      </c>
    </row>
    <row r="609" spans="2:10">
      <c r="B609">
        <f t="shared" si="39"/>
        <v>33700</v>
      </c>
      <c r="C609" s="19">
        <f t="array" ref="C609">MATCH(MIN(ABS('LUT Implementation'!$F$9:$F$136-B609)),ABS('LUT Implementation'!$F$9:$F$136-B609),0)</f>
        <v>1</v>
      </c>
      <c r="D609">
        <f>INDEX('LUT Implementation'!$F$9:$F$136,C609)-INDEX('LUT Implementation'!$F$9:$F$136,C609+1)</f>
        <v>3125</v>
      </c>
      <c r="E609">
        <f>INDEX('LUT Implementation'!$C$9:$C$136,'Error plots'!C609)</f>
        <v>300</v>
      </c>
      <c r="F609">
        <f>TRUNC('LUT Implementation'!$C$4*(INDEX('LUT Implementation'!$F$9:$F$136,C609)-B609)/D609,0)</f>
        <v>-16</v>
      </c>
      <c r="G609">
        <f t="shared" si="36"/>
        <v>284</v>
      </c>
      <c r="H609" s="20">
        <f>Theory!$D$4/(SIN(RADIANS(Theory!$D$6*360*(('LUT Implementation'!$C$3*B609)/1000000000))))</f>
        <v>285.49047836070753</v>
      </c>
      <c r="I609" s="23">
        <f t="shared" si="37"/>
        <v>14.509521639292473</v>
      </c>
      <c r="J609" s="23">
        <f t="shared" si="38"/>
        <v>1.4904783607075274</v>
      </c>
    </row>
    <row r="610" spans="2:10">
      <c r="B610">
        <f t="shared" si="39"/>
        <v>33650</v>
      </c>
      <c r="C610" s="19">
        <f t="array" ref="C610">MATCH(MIN(ABS('LUT Implementation'!$F$9:$F$136-B610)),ABS('LUT Implementation'!$F$9:$F$136-B610),0)</f>
        <v>1</v>
      </c>
      <c r="D610">
        <f>INDEX('LUT Implementation'!$F$9:$F$136,C610)-INDEX('LUT Implementation'!$F$9:$F$136,C610+1)</f>
        <v>3125</v>
      </c>
      <c r="E610">
        <f>INDEX('LUT Implementation'!$C$9:$C$136,'Error plots'!C610)</f>
        <v>300</v>
      </c>
      <c r="F610">
        <f>TRUNC('LUT Implementation'!$C$4*(INDEX('LUT Implementation'!$F$9:$F$136,C610)-B610)/D610,0)</f>
        <v>-16</v>
      </c>
      <c r="G610">
        <f t="shared" si="36"/>
        <v>284</v>
      </c>
      <c r="H610" s="20">
        <f>Theory!$D$4/(SIN(RADIANS(Theory!$D$6*360*(('LUT Implementation'!$C$3*B610)/1000000000))))</f>
        <v>285.90833011899349</v>
      </c>
      <c r="I610" s="23">
        <f t="shared" si="37"/>
        <v>14.09166988100651</v>
      </c>
      <c r="J610" s="23">
        <f t="shared" si="38"/>
        <v>1.90833011899349</v>
      </c>
    </row>
    <row r="611" spans="2:10">
      <c r="B611">
        <f t="shared" si="39"/>
        <v>33600</v>
      </c>
      <c r="C611" s="19">
        <f t="array" ref="C611">MATCH(MIN(ABS('LUT Implementation'!$F$9:$F$136-B611)),ABS('LUT Implementation'!$F$9:$F$136-B611),0)</f>
        <v>1</v>
      </c>
      <c r="D611">
        <f>INDEX('LUT Implementation'!$F$9:$F$136,C611)-INDEX('LUT Implementation'!$F$9:$F$136,C611+1)</f>
        <v>3125</v>
      </c>
      <c r="E611">
        <f>INDEX('LUT Implementation'!$C$9:$C$136,'Error plots'!C611)</f>
        <v>300</v>
      </c>
      <c r="F611">
        <f>TRUNC('LUT Implementation'!$C$4*(INDEX('LUT Implementation'!$F$9:$F$136,C611)-B611)/D611,0)</f>
        <v>-15</v>
      </c>
      <c r="G611">
        <f t="shared" si="36"/>
        <v>285</v>
      </c>
      <c r="H611" s="20">
        <f>Theory!$D$4/(SIN(RADIANS(Theory!$D$6*360*(('LUT Implementation'!$C$3*B611)/1000000000))))</f>
        <v>286.32743512973434</v>
      </c>
      <c r="I611" s="23">
        <f t="shared" si="37"/>
        <v>13.67256487026566</v>
      </c>
      <c r="J611" s="23">
        <f t="shared" si="38"/>
        <v>1.3274351297343401</v>
      </c>
    </row>
    <row r="612" spans="2:10">
      <c r="B612">
        <f t="shared" si="39"/>
        <v>33550</v>
      </c>
      <c r="C612" s="19">
        <f t="array" ref="C612">MATCH(MIN(ABS('LUT Implementation'!$F$9:$F$136-B612)),ABS('LUT Implementation'!$F$9:$F$136-B612),0)</f>
        <v>1</v>
      </c>
      <c r="D612">
        <f>INDEX('LUT Implementation'!$F$9:$F$136,C612)-INDEX('LUT Implementation'!$F$9:$F$136,C612+1)</f>
        <v>3125</v>
      </c>
      <c r="E612">
        <f>INDEX('LUT Implementation'!$C$9:$C$136,'Error plots'!C612)</f>
        <v>300</v>
      </c>
      <c r="F612">
        <f>TRUNC('LUT Implementation'!$C$4*(INDEX('LUT Implementation'!$F$9:$F$136,C612)-B612)/D612,0)</f>
        <v>-15</v>
      </c>
      <c r="G612">
        <f t="shared" si="36"/>
        <v>285</v>
      </c>
      <c r="H612" s="20">
        <f>Theory!$D$4/(SIN(RADIANS(Theory!$D$6*360*(('LUT Implementation'!$C$3*B612)/1000000000))))</f>
        <v>286.74779899525447</v>
      </c>
      <c r="I612" s="23">
        <f t="shared" si="37"/>
        <v>13.25220100474553</v>
      </c>
      <c r="J612" s="23">
        <f t="shared" si="38"/>
        <v>1.7477989952544704</v>
      </c>
    </row>
    <row r="613" spans="2:10">
      <c r="B613">
        <f t="shared" si="39"/>
        <v>33500</v>
      </c>
      <c r="C613" s="19">
        <f t="array" ref="C613">MATCH(MIN(ABS('LUT Implementation'!$F$9:$F$136-B613)),ABS('LUT Implementation'!$F$9:$F$136-B613),0)</f>
        <v>1</v>
      </c>
      <c r="D613">
        <f>INDEX('LUT Implementation'!$F$9:$F$136,C613)-INDEX('LUT Implementation'!$F$9:$F$136,C613+1)</f>
        <v>3125</v>
      </c>
      <c r="E613">
        <f>INDEX('LUT Implementation'!$C$9:$C$136,'Error plots'!C613)</f>
        <v>300</v>
      </c>
      <c r="F613">
        <f>TRUNC('LUT Implementation'!$C$4*(INDEX('LUT Implementation'!$F$9:$F$136,C613)-B613)/D613,0)</f>
        <v>-14</v>
      </c>
      <c r="G613">
        <f t="shared" si="36"/>
        <v>286</v>
      </c>
      <c r="H613" s="20">
        <f>Theory!$D$4/(SIN(RADIANS(Theory!$D$6*360*(('LUT Implementation'!$C$3*B613)/1000000000))))</f>
        <v>287.16942735132608</v>
      </c>
      <c r="I613" s="23">
        <f t="shared" si="37"/>
        <v>12.830572648673922</v>
      </c>
      <c r="J613" s="23">
        <f t="shared" si="38"/>
        <v>1.1694273513260782</v>
      </c>
    </row>
    <row r="614" spans="2:10">
      <c r="B614">
        <f t="shared" si="39"/>
        <v>33450</v>
      </c>
      <c r="C614" s="19">
        <f t="array" ref="C614">MATCH(MIN(ABS('LUT Implementation'!$F$9:$F$136-B614)),ABS('LUT Implementation'!$F$9:$F$136-B614),0)</f>
        <v>1</v>
      </c>
      <c r="D614">
        <f>INDEX('LUT Implementation'!$F$9:$F$136,C614)-INDEX('LUT Implementation'!$F$9:$F$136,C614+1)</f>
        <v>3125</v>
      </c>
      <c r="E614">
        <f>INDEX('LUT Implementation'!$C$9:$C$136,'Error plots'!C614)</f>
        <v>300</v>
      </c>
      <c r="F614">
        <f>TRUNC('LUT Implementation'!$C$4*(INDEX('LUT Implementation'!$F$9:$F$136,C614)-B614)/D614,0)</f>
        <v>-14</v>
      </c>
      <c r="G614">
        <f t="shared" si="36"/>
        <v>286</v>
      </c>
      <c r="H614" s="20">
        <f>Theory!$D$4/(SIN(RADIANS(Theory!$D$6*360*(('LUT Implementation'!$C$3*B614)/1000000000))))</f>
        <v>287.5923258674199</v>
      </c>
      <c r="I614" s="23">
        <f t="shared" si="37"/>
        <v>12.407674132580098</v>
      </c>
      <c r="J614" s="23">
        <f t="shared" si="38"/>
        <v>1.5923258674199019</v>
      </c>
    </row>
    <row r="615" spans="2:10">
      <c r="B615">
        <f t="shared" si="39"/>
        <v>33400</v>
      </c>
      <c r="C615" s="19">
        <f t="array" ref="C615">MATCH(MIN(ABS('LUT Implementation'!$F$9:$F$136-B615)),ABS('LUT Implementation'!$F$9:$F$136-B615),0)</f>
        <v>1</v>
      </c>
      <c r="D615">
        <f>INDEX('LUT Implementation'!$F$9:$F$136,C615)-INDEX('LUT Implementation'!$F$9:$F$136,C615+1)</f>
        <v>3125</v>
      </c>
      <c r="E615">
        <f>INDEX('LUT Implementation'!$C$9:$C$136,'Error plots'!C615)</f>
        <v>300</v>
      </c>
      <c r="F615">
        <f>TRUNC('LUT Implementation'!$C$4*(INDEX('LUT Implementation'!$F$9:$F$136,C615)-B615)/D615,0)</f>
        <v>-13</v>
      </c>
      <c r="G615">
        <f t="shared" si="36"/>
        <v>287</v>
      </c>
      <c r="H615" s="20">
        <f>Theory!$D$4/(SIN(RADIANS(Theory!$D$6*360*(('LUT Implementation'!$C$3*B615)/1000000000))))</f>
        <v>288.01650024695653</v>
      </c>
      <c r="I615" s="23">
        <f t="shared" si="37"/>
        <v>11.983499753043475</v>
      </c>
      <c r="J615" s="23">
        <f t="shared" si="38"/>
        <v>1.0165002469565252</v>
      </c>
    </row>
    <row r="616" spans="2:10">
      <c r="B616">
        <f t="shared" si="39"/>
        <v>33350</v>
      </c>
      <c r="C616" s="19">
        <f t="array" ref="C616">MATCH(MIN(ABS('LUT Implementation'!$F$9:$F$136-B616)),ABS('LUT Implementation'!$F$9:$F$136-B616),0)</f>
        <v>1</v>
      </c>
      <c r="D616">
        <f>INDEX('LUT Implementation'!$F$9:$F$136,C616)-INDEX('LUT Implementation'!$F$9:$F$136,C616+1)</f>
        <v>3125</v>
      </c>
      <c r="E616">
        <f>INDEX('LUT Implementation'!$C$9:$C$136,'Error plots'!C616)</f>
        <v>300</v>
      </c>
      <c r="F616">
        <f>TRUNC('LUT Implementation'!$C$4*(INDEX('LUT Implementation'!$F$9:$F$136,C616)-B616)/D616,0)</f>
        <v>-13</v>
      </c>
      <c r="G616">
        <f t="shared" si="36"/>
        <v>287</v>
      </c>
      <c r="H616" s="20">
        <f>Theory!$D$4/(SIN(RADIANS(Theory!$D$6*360*(('LUT Implementation'!$C$3*B616)/1000000000))))</f>
        <v>288.44195622756172</v>
      </c>
      <c r="I616" s="23">
        <f t="shared" si="37"/>
        <v>11.558043772438282</v>
      </c>
      <c r="J616" s="23">
        <f t="shared" si="38"/>
        <v>1.4419562275617182</v>
      </c>
    </row>
    <row r="617" spans="2:10">
      <c r="B617">
        <f t="shared" si="39"/>
        <v>33300</v>
      </c>
      <c r="C617" s="19">
        <f t="array" ref="C617">MATCH(MIN(ABS('LUT Implementation'!$F$9:$F$136-B617)),ABS('LUT Implementation'!$F$9:$F$136-B617),0)</f>
        <v>1</v>
      </c>
      <c r="D617">
        <f>INDEX('LUT Implementation'!$F$9:$F$136,C617)-INDEX('LUT Implementation'!$F$9:$F$136,C617+1)</f>
        <v>3125</v>
      </c>
      <c r="E617">
        <f>INDEX('LUT Implementation'!$C$9:$C$136,'Error plots'!C617)</f>
        <v>300</v>
      </c>
      <c r="F617">
        <f>TRUNC('LUT Implementation'!$C$4*(INDEX('LUT Implementation'!$F$9:$F$136,C617)-B617)/D617,0)</f>
        <v>-12</v>
      </c>
      <c r="G617">
        <f t="shared" si="36"/>
        <v>288</v>
      </c>
      <c r="H617" s="20">
        <f>Theory!$D$4/(SIN(RADIANS(Theory!$D$6*360*(('LUT Implementation'!$C$3*B617)/1000000000))))</f>
        <v>288.86869958132257</v>
      </c>
      <c r="I617" s="23">
        <f t="shared" si="37"/>
        <v>11.131300418677426</v>
      </c>
      <c r="J617" s="23">
        <f t="shared" si="38"/>
        <v>0.86869958132257352</v>
      </c>
    </row>
    <row r="618" spans="2:10">
      <c r="B618">
        <f t="shared" si="39"/>
        <v>33250</v>
      </c>
      <c r="C618" s="19">
        <f t="array" ref="C618">MATCH(MIN(ABS('LUT Implementation'!$F$9:$F$136-B618)),ABS('LUT Implementation'!$F$9:$F$136-B618),0)</f>
        <v>1</v>
      </c>
      <c r="D618">
        <f>INDEX('LUT Implementation'!$F$9:$F$136,C618)-INDEX('LUT Implementation'!$F$9:$F$136,C618+1)</f>
        <v>3125</v>
      </c>
      <c r="E618">
        <f>INDEX('LUT Implementation'!$C$9:$C$136,'Error plots'!C618)</f>
        <v>300</v>
      </c>
      <c r="F618">
        <f>TRUNC('LUT Implementation'!$C$4*(INDEX('LUT Implementation'!$F$9:$F$136,C618)-B618)/D618,0)</f>
        <v>-12</v>
      </c>
      <c r="G618">
        <f t="shared" si="36"/>
        <v>288</v>
      </c>
      <c r="H618" s="20">
        <f>Theory!$D$4/(SIN(RADIANS(Theory!$D$6*360*(('LUT Implementation'!$C$3*B618)/1000000000))))</f>
        <v>289.29673611504705</v>
      </c>
      <c r="I618" s="23">
        <f t="shared" si="37"/>
        <v>10.703263884952946</v>
      </c>
      <c r="J618" s="23">
        <f t="shared" si="38"/>
        <v>1.2967361150470538</v>
      </c>
    </row>
    <row r="619" spans="2:10">
      <c r="B619">
        <f t="shared" si="39"/>
        <v>33200</v>
      </c>
      <c r="C619" s="19">
        <f t="array" ref="C619">MATCH(MIN(ABS('LUT Implementation'!$F$9:$F$136-B619)),ABS('LUT Implementation'!$F$9:$F$136-B619),0)</f>
        <v>1</v>
      </c>
      <c r="D619">
        <f>INDEX('LUT Implementation'!$F$9:$F$136,C619)-INDEX('LUT Implementation'!$F$9:$F$136,C619+1)</f>
        <v>3125</v>
      </c>
      <c r="E619">
        <f>INDEX('LUT Implementation'!$C$9:$C$136,'Error plots'!C619)</f>
        <v>300</v>
      </c>
      <c r="F619">
        <f>TRUNC('LUT Implementation'!$C$4*(INDEX('LUT Implementation'!$F$9:$F$136,C619)-B619)/D619,0)</f>
        <v>-11</v>
      </c>
      <c r="G619">
        <f t="shared" si="36"/>
        <v>289</v>
      </c>
      <c r="H619" s="20">
        <f>Theory!$D$4/(SIN(RADIANS(Theory!$D$6*360*(('LUT Implementation'!$C$3*B619)/1000000000))))</f>
        <v>289.72607167052541</v>
      </c>
      <c r="I619" s="23">
        <f t="shared" si="37"/>
        <v>10.273928329474586</v>
      </c>
      <c r="J619" s="23">
        <f t="shared" si="38"/>
        <v>0.72607167052541399</v>
      </c>
    </row>
    <row r="620" spans="2:10">
      <c r="B620">
        <f t="shared" si="39"/>
        <v>33150</v>
      </c>
      <c r="C620" s="19">
        <f t="array" ref="C620">MATCH(MIN(ABS('LUT Implementation'!$F$9:$F$136-B620)),ABS('LUT Implementation'!$F$9:$F$136-B620),0)</f>
        <v>1</v>
      </c>
      <c r="D620">
        <f>INDEX('LUT Implementation'!$F$9:$F$136,C620)-INDEX('LUT Implementation'!$F$9:$F$136,C620+1)</f>
        <v>3125</v>
      </c>
      <c r="E620">
        <f>INDEX('LUT Implementation'!$C$9:$C$136,'Error plots'!C620)</f>
        <v>300</v>
      </c>
      <c r="F620">
        <f>TRUNC('LUT Implementation'!$C$4*(INDEX('LUT Implementation'!$F$9:$F$136,C620)-B620)/D620,0)</f>
        <v>-11</v>
      </c>
      <c r="G620">
        <f t="shared" si="36"/>
        <v>289</v>
      </c>
      <c r="H620" s="20">
        <f>Theory!$D$4/(SIN(RADIANS(Theory!$D$6*360*(('LUT Implementation'!$C$3*B620)/1000000000))))</f>
        <v>290.15671212479361</v>
      </c>
      <c r="I620" s="23">
        <f t="shared" si="37"/>
        <v>9.8432878752063857</v>
      </c>
      <c r="J620" s="23">
        <f t="shared" si="38"/>
        <v>1.1567121247936143</v>
      </c>
    </row>
    <row r="621" spans="2:10">
      <c r="B621">
        <f t="shared" si="39"/>
        <v>33100</v>
      </c>
      <c r="C621" s="19">
        <f t="array" ref="C621">MATCH(MIN(ABS('LUT Implementation'!$F$9:$F$136-B621)),ABS('LUT Implementation'!$F$9:$F$136-B621),0)</f>
        <v>1</v>
      </c>
      <c r="D621">
        <f>INDEX('LUT Implementation'!$F$9:$F$136,C621)-INDEX('LUT Implementation'!$F$9:$F$136,C621+1)</f>
        <v>3125</v>
      </c>
      <c r="E621">
        <f>INDEX('LUT Implementation'!$C$9:$C$136,'Error plots'!C621)</f>
        <v>300</v>
      </c>
      <c r="F621">
        <f>TRUNC('LUT Implementation'!$C$4*(INDEX('LUT Implementation'!$F$9:$F$136,C621)-B621)/D621,0)</f>
        <v>-10</v>
      </c>
      <c r="G621">
        <f t="shared" si="36"/>
        <v>290</v>
      </c>
      <c r="H621" s="20">
        <f>Theory!$D$4/(SIN(RADIANS(Theory!$D$6*360*(('LUT Implementation'!$C$3*B621)/1000000000))))</f>
        <v>290.58866339039997</v>
      </c>
      <c r="I621" s="23">
        <f t="shared" si="37"/>
        <v>9.4113366096000277</v>
      </c>
      <c r="J621" s="23">
        <f t="shared" si="38"/>
        <v>0.58866339039997229</v>
      </c>
    </row>
    <row r="622" spans="2:10">
      <c r="B622">
        <f t="shared" si="39"/>
        <v>33050</v>
      </c>
      <c r="C622" s="19">
        <f t="array" ref="C622">MATCH(MIN(ABS('LUT Implementation'!$F$9:$F$136-B622)),ABS('LUT Implementation'!$F$9:$F$136-B622),0)</f>
        <v>1</v>
      </c>
      <c r="D622">
        <f>INDEX('LUT Implementation'!$F$9:$F$136,C622)-INDEX('LUT Implementation'!$F$9:$F$136,C622+1)</f>
        <v>3125</v>
      </c>
      <c r="E622">
        <f>INDEX('LUT Implementation'!$C$9:$C$136,'Error plots'!C622)</f>
        <v>300</v>
      </c>
      <c r="F622">
        <f>TRUNC('LUT Implementation'!$C$4*(INDEX('LUT Implementation'!$F$9:$F$136,C622)-B622)/D622,0)</f>
        <v>-10</v>
      </c>
      <c r="G622">
        <f t="shared" si="36"/>
        <v>290</v>
      </c>
      <c r="H622" s="20">
        <f>Theory!$D$4/(SIN(RADIANS(Theory!$D$6*360*(('LUT Implementation'!$C$3*B622)/1000000000))))</f>
        <v>291.02193141567363</v>
      </c>
      <c r="I622" s="23">
        <f t="shared" si="37"/>
        <v>8.9780685843263655</v>
      </c>
      <c r="J622" s="23">
        <f t="shared" si="38"/>
        <v>1.0219314156736345</v>
      </c>
    </row>
    <row r="623" spans="2:10">
      <c r="B623">
        <f t="shared" si="39"/>
        <v>33000</v>
      </c>
      <c r="C623" s="19">
        <f t="array" ref="C623">MATCH(MIN(ABS('LUT Implementation'!$F$9:$F$136-B623)),ABS('LUT Implementation'!$F$9:$F$136-B623),0)</f>
        <v>1</v>
      </c>
      <c r="D623">
        <f>INDEX('LUT Implementation'!$F$9:$F$136,C623)-INDEX('LUT Implementation'!$F$9:$F$136,C623+1)</f>
        <v>3125</v>
      </c>
      <c r="E623">
        <f>INDEX('LUT Implementation'!$C$9:$C$136,'Error plots'!C623)</f>
        <v>300</v>
      </c>
      <c r="F623">
        <f>TRUNC('LUT Implementation'!$C$4*(INDEX('LUT Implementation'!$F$9:$F$136,C623)-B623)/D623,0)</f>
        <v>-9</v>
      </c>
      <c r="G623">
        <f t="shared" si="36"/>
        <v>291</v>
      </c>
      <c r="H623" s="20">
        <f>Theory!$D$4/(SIN(RADIANS(Theory!$D$6*360*(('LUT Implementation'!$C$3*B623)/1000000000))))</f>
        <v>291.45652218499566</v>
      </c>
      <c r="I623" s="23">
        <f t="shared" si="37"/>
        <v>8.5434778150043371</v>
      </c>
      <c r="J623" s="23">
        <f t="shared" si="38"/>
        <v>0.45652218499566288</v>
      </c>
    </row>
    <row r="624" spans="2:10">
      <c r="B624">
        <f t="shared" si="39"/>
        <v>32950</v>
      </c>
      <c r="C624" s="19">
        <f t="array" ref="C624">MATCH(MIN(ABS('LUT Implementation'!$F$9:$F$136-B624)),ABS('LUT Implementation'!$F$9:$F$136-B624),0)</f>
        <v>1</v>
      </c>
      <c r="D624">
        <f>INDEX('LUT Implementation'!$F$9:$F$136,C624)-INDEX('LUT Implementation'!$F$9:$F$136,C624+1)</f>
        <v>3125</v>
      </c>
      <c r="E624">
        <f>INDEX('LUT Implementation'!$C$9:$C$136,'Error plots'!C624)</f>
        <v>300</v>
      </c>
      <c r="F624">
        <f>TRUNC('LUT Implementation'!$C$4*(INDEX('LUT Implementation'!$F$9:$F$136,C624)-B624)/D624,0)</f>
        <v>-9</v>
      </c>
      <c r="G624">
        <f t="shared" si="36"/>
        <v>291</v>
      </c>
      <c r="H624" s="20">
        <f>Theory!$D$4/(SIN(RADIANS(Theory!$D$6*360*(('LUT Implementation'!$C$3*B624)/1000000000))))</f>
        <v>291.89244171907245</v>
      </c>
      <c r="I624" s="23">
        <f t="shared" si="37"/>
        <v>8.1075582809275488</v>
      </c>
      <c r="J624" s="23">
        <f t="shared" si="38"/>
        <v>0.89244171907245118</v>
      </c>
    </row>
    <row r="625" spans="2:10">
      <c r="B625">
        <f t="shared" si="39"/>
        <v>32900</v>
      </c>
      <c r="C625" s="19">
        <f t="array" ref="C625">MATCH(MIN(ABS('LUT Implementation'!$F$9:$F$136-B625)),ABS('LUT Implementation'!$F$9:$F$136-B625),0)</f>
        <v>1</v>
      </c>
      <c r="D625">
        <f>INDEX('LUT Implementation'!$F$9:$F$136,C625)-INDEX('LUT Implementation'!$F$9:$F$136,C625+1)</f>
        <v>3125</v>
      </c>
      <c r="E625">
        <f>INDEX('LUT Implementation'!$C$9:$C$136,'Error plots'!C625)</f>
        <v>300</v>
      </c>
      <c r="F625">
        <f>TRUNC('LUT Implementation'!$C$4*(INDEX('LUT Implementation'!$F$9:$F$136,C625)-B625)/D625,0)</f>
        <v>-8</v>
      </c>
      <c r="G625">
        <f t="shared" si="36"/>
        <v>292</v>
      </c>
      <c r="H625" s="20">
        <f>Theory!$D$4/(SIN(RADIANS(Theory!$D$6*360*(('LUT Implementation'!$C$3*B625)/1000000000))))</f>
        <v>292.32969607521181</v>
      </c>
      <c r="I625" s="23">
        <f t="shared" si="37"/>
        <v>7.6703039247881861</v>
      </c>
      <c r="J625" s="23">
        <f t="shared" si="38"/>
        <v>0.32969607521181388</v>
      </c>
    </row>
    <row r="626" spans="2:10">
      <c r="B626">
        <f t="shared" si="39"/>
        <v>32850</v>
      </c>
      <c r="C626" s="19">
        <f t="array" ref="C626">MATCH(MIN(ABS('LUT Implementation'!$F$9:$F$136-B626)),ABS('LUT Implementation'!$F$9:$F$136-B626),0)</f>
        <v>1</v>
      </c>
      <c r="D626">
        <f>INDEX('LUT Implementation'!$F$9:$F$136,C626)-INDEX('LUT Implementation'!$F$9:$F$136,C626+1)</f>
        <v>3125</v>
      </c>
      <c r="E626">
        <f>INDEX('LUT Implementation'!$C$9:$C$136,'Error plots'!C626)</f>
        <v>300</v>
      </c>
      <c r="F626">
        <f>TRUNC('LUT Implementation'!$C$4*(INDEX('LUT Implementation'!$F$9:$F$136,C626)-B626)/D626,0)</f>
        <v>-8</v>
      </c>
      <c r="G626">
        <f t="shared" si="36"/>
        <v>292</v>
      </c>
      <c r="H626" s="20">
        <f>Theory!$D$4/(SIN(RADIANS(Theory!$D$6*360*(('LUT Implementation'!$C$3*B626)/1000000000))))</f>
        <v>292.76829134760158</v>
      </c>
      <c r="I626" s="23">
        <f t="shared" si="37"/>
        <v>7.2317086523984244</v>
      </c>
      <c r="J626" s="23">
        <f t="shared" si="38"/>
        <v>0.76829134760157558</v>
      </c>
    </row>
    <row r="627" spans="2:10">
      <c r="B627">
        <f t="shared" si="39"/>
        <v>32800</v>
      </c>
      <c r="C627" s="19">
        <f t="array" ref="C627">MATCH(MIN(ABS('LUT Implementation'!$F$9:$F$136-B627)),ABS('LUT Implementation'!$F$9:$F$136-B627),0)</f>
        <v>1</v>
      </c>
      <c r="D627">
        <f>INDEX('LUT Implementation'!$F$9:$F$136,C627)-INDEX('LUT Implementation'!$F$9:$F$136,C627+1)</f>
        <v>3125</v>
      </c>
      <c r="E627">
        <f>INDEX('LUT Implementation'!$C$9:$C$136,'Error plots'!C627)</f>
        <v>300</v>
      </c>
      <c r="F627">
        <f>TRUNC('LUT Implementation'!$C$4*(INDEX('LUT Implementation'!$F$9:$F$136,C627)-B627)/D627,0)</f>
        <v>-7</v>
      </c>
      <c r="G627">
        <f t="shared" si="36"/>
        <v>293</v>
      </c>
      <c r="H627" s="20">
        <f>Theory!$D$4/(SIN(RADIANS(Theory!$D$6*360*(('LUT Implementation'!$C$3*B627)/1000000000))))</f>
        <v>293.20823366759089</v>
      </c>
      <c r="I627" s="23">
        <f t="shared" si="37"/>
        <v>6.7917663324091109</v>
      </c>
      <c r="J627" s="23">
        <f t="shared" si="38"/>
        <v>0.20823366759088913</v>
      </c>
    </row>
    <row r="628" spans="2:10">
      <c r="B628">
        <f t="shared" si="39"/>
        <v>32750</v>
      </c>
      <c r="C628" s="19">
        <f t="array" ref="C628">MATCH(MIN(ABS('LUT Implementation'!$F$9:$F$136-B628)),ABS('LUT Implementation'!$F$9:$F$136-B628),0)</f>
        <v>1</v>
      </c>
      <c r="D628">
        <f>INDEX('LUT Implementation'!$F$9:$F$136,C628)-INDEX('LUT Implementation'!$F$9:$F$136,C628+1)</f>
        <v>3125</v>
      </c>
      <c r="E628">
        <f>INDEX('LUT Implementation'!$C$9:$C$136,'Error plots'!C628)</f>
        <v>300</v>
      </c>
      <c r="F628">
        <f>TRUNC('LUT Implementation'!$C$4*(INDEX('LUT Implementation'!$F$9:$F$136,C628)-B628)/D628,0)</f>
        <v>-7</v>
      </c>
      <c r="G628">
        <f t="shared" si="36"/>
        <v>293</v>
      </c>
      <c r="H628" s="20">
        <f>Theory!$D$4/(SIN(RADIANS(Theory!$D$6*360*(('LUT Implementation'!$C$3*B628)/1000000000))))</f>
        <v>293.64952920397343</v>
      </c>
      <c r="I628" s="23">
        <f t="shared" si="37"/>
        <v>6.3504707960265705</v>
      </c>
      <c r="J628" s="23">
        <f t="shared" si="38"/>
        <v>0.6495292039734295</v>
      </c>
    </row>
    <row r="629" spans="2:10">
      <c r="B629">
        <f t="shared" si="39"/>
        <v>32700</v>
      </c>
      <c r="C629" s="19">
        <f t="array" ref="C629">MATCH(MIN(ABS('LUT Implementation'!$F$9:$F$136-B629)),ABS('LUT Implementation'!$F$9:$F$136-B629),0)</f>
        <v>1</v>
      </c>
      <c r="D629">
        <f>INDEX('LUT Implementation'!$F$9:$F$136,C629)-INDEX('LUT Implementation'!$F$9:$F$136,C629+1)</f>
        <v>3125</v>
      </c>
      <c r="E629">
        <f>INDEX('LUT Implementation'!$C$9:$C$136,'Error plots'!C629)</f>
        <v>300</v>
      </c>
      <c r="F629">
        <f>TRUNC('LUT Implementation'!$C$4*(INDEX('LUT Implementation'!$F$9:$F$136,C629)-B629)/D629,0)</f>
        <v>-6</v>
      </c>
      <c r="G629">
        <f t="shared" si="36"/>
        <v>294</v>
      </c>
      <c r="H629" s="20">
        <f>Theory!$D$4/(SIN(RADIANS(Theory!$D$6*360*(('LUT Implementation'!$C$3*B629)/1000000000))))</f>
        <v>294.09218416327394</v>
      </c>
      <c r="I629" s="23">
        <f t="shared" si="37"/>
        <v>5.9078158367260585</v>
      </c>
      <c r="J629" s="23">
        <f t="shared" si="38"/>
        <v>9.2184163273941522E-2</v>
      </c>
    </row>
    <row r="630" spans="2:10">
      <c r="B630">
        <f t="shared" si="39"/>
        <v>32650</v>
      </c>
      <c r="C630" s="19">
        <f t="array" ref="C630">MATCH(MIN(ABS('LUT Implementation'!$F$9:$F$136-B630)),ABS('LUT Implementation'!$F$9:$F$136-B630),0)</f>
        <v>1</v>
      </c>
      <c r="D630">
        <f>INDEX('LUT Implementation'!$F$9:$F$136,C630)-INDEX('LUT Implementation'!$F$9:$F$136,C630+1)</f>
        <v>3125</v>
      </c>
      <c r="E630">
        <f>INDEX('LUT Implementation'!$C$9:$C$136,'Error plots'!C630)</f>
        <v>300</v>
      </c>
      <c r="F630">
        <f>TRUNC('LUT Implementation'!$C$4*(INDEX('LUT Implementation'!$F$9:$F$136,C630)-B630)/D630,0)</f>
        <v>-6</v>
      </c>
      <c r="G630">
        <f t="shared" si="36"/>
        <v>294</v>
      </c>
      <c r="H630" s="20">
        <f>Theory!$D$4/(SIN(RADIANS(Theory!$D$6*360*(('LUT Implementation'!$C$3*B630)/1000000000))))</f>
        <v>294.53620479003723</v>
      </c>
      <c r="I630" s="23">
        <f t="shared" si="37"/>
        <v>5.4637952099627682</v>
      </c>
      <c r="J630" s="23">
        <f t="shared" si="38"/>
        <v>0.53620479003723176</v>
      </c>
    </row>
    <row r="631" spans="2:10">
      <c r="B631">
        <f t="shared" si="39"/>
        <v>32600</v>
      </c>
      <c r="C631" s="19">
        <f t="array" ref="C631">MATCH(MIN(ABS('LUT Implementation'!$F$9:$F$136-B631)),ABS('LUT Implementation'!$F$9:$F$136-B631),0)</f>
        <v>1</v>
      </c>
      <c r="D631">
        <f>INDEX('LUT Implementation'!$F$9:$F$136,C631)-INDEX('LUT Implementation'!$F$9:$F$136,C631+1)</f>
        <v>3125</v>
      </c>
      <c r="E631">
        <f>INDEX('LUT Implementation'!$C$9:$C$136,'Error plots'!C631)</f>
        <v>300</v>
      </c>
      <c r="F631">
        <f>TRUNC('LUT Implementation'!$C$4*(INDEX('LUT Implementation'!$F$9:$F$136,C631)-B631)/D631,0)</f>
        <v>-5</v>
      </c>
      <c r="G631">
        <f t="shared" si="36"/>
        <v>295</v>
      </c>
      <c r="H631" s="20">
        <f>Theory!$D$4/(SIN(RADIANS(Theory!$D$6*360*(('LUT Implementation'!$C$3*B631)/1000000000))))</f>
        <v>294.98159736711949</v>
      </c>
      <c r="I631" s="23">
        <f t="shared" si="37"/>
        <v>5.0184026328805089</v>
      </c>
      <c r="J631" s="23">
        <f t="shared" si="38"/>
        <v>1.8402632880508918E-2</v>
      </c>
    </row>
    <row r="632" spans="2:10">
      <c r="B632">
        <f t="shared" si="39"/>
        <v>32550</v>
      </c>
      <c r="C632" s="19">
        <f t="array" ref="C632">MATCH(MIN(ABS('LUT Implementation'!$F$9:$F$136-B632)),ABS('LUT Implementation'!$F$9:$F$136-B632),0)</f>
        <v>1</v>
      </c>
      <c r="D632">
        <f>INDEX('LUT Implementation'!$F$9:$F$136,C632)-INDEX('LUT Implementation'!$F$9:$F$136,C632+1)</f>
        <v>3125</v>
      </c>
      <c r="E632">
        <f>INDEX('LUT Implementation'!$C$9:$C$136,'Error plots'!C632)</f>
        <v>300</v>
      </c>
      <c r="F632">
        <f>TRUNC('LUT Implementation'!$C$4*(INDEX('LUT Implementation'!$F$9:$F$136,C632)-B632)/D632,0)</f>
        <v>-5</v>
      </c>
      <c r="G632">
        <f t="shared" si="36"/>
        <v>295</v>
      </c>
      <c r="H632" s="20">
        <f>Theory!$D$4/(SIN(RADIANS(Theory!$D$6*360*(('LUT Implementation'!$C$3*B632)/1000000000))))</f>
        <v>295.42836821598263</v>
      </c>
      <c r="I632" s="23">
        <f t="shared" si="37"/>
        <v>4.5716317840173701</v>
      </c>
      <c r="J632" s="23">
        <f t="shared" si="38"/>
        <v>0.42836821598262986</v>
      </c>
    </row>
    <row r="633" spans="2:10">
      <c r="B633">
        <f t="shared" si="39"/>
        <v>32500</v>
      </c>
      <c r="C633" s="19">
        <f t="array" ref="C633">MATCH(MIN(ABS('LUT Implementation'!$F$9:$F$136-B633)),ABS('LUT Implementation'!$F$9:$F$136-B633),0)</f>
        <v>1</v>
      </c>
      <c r="D633">
        <f>INDEX('LUT Implementation'!$F$9:$F$136,C633)-INDEX('LUT Implementation'!$F$9:$F$136,C633+1)</f>
        <v>3125</v>
      </c>
      <c r="E633">
        <f>INDEX('LUT Implementation'!$C$9:$C$136,'Error plots'!C633)</f>
        <v>300</v>
      </c>
      <c r="F633">
        <f>TRUNC('LUT Implementation'!$C$4*(INDEX('LUT Implementation'!$F$9:$F$136,C633)-B633)/D633,0)</f>
        <v>-4</v>
      </c>
      <c r="G633">
        <f t="shared" si="36"/>
        <v>296</v>
      </c>
      <c r="H633" s="20">
        <f>Theory!$D$4/(SIN(RADIANS(Theory!$D$6*360*(('LUT Implementation'!$C$3*B633)/1000000000))))</f>
        <v>295.87652369699163</v>
      </c>
      <c r="I633" s="23">
        <f t="shared" si="37"/>
        <v>4.1234763030083741</v>
      </c>
      <c r="J633" s="23">
        <f t="shared" si="38"/>
        <v>0.12347630300837409</v>
      </c>
    </row>
    <row r="634" spans="2:10">
      <c r="B634">
        <f t="shared" si="39"/>
        <v>32450</v>
      </c>
      <c r="C634" s="19">
        <f t="array" ref="C634">MATCH(MIN(ABS('LUT Implementation'!$F$9:$F$136-B634)),ABS('LUT Implementation'!$F$9:$F$136-B634),0)</f>
        <v>1</v>
      </c>
      <c r="D634">
        <f>INDEX('LUT Implementation'!$F$9:$F$136,C634)-INDEX('LUT Implementation'!$F$9:$F$136,C634+1)</f>
        <v>3125</v>
      </c>
      <c r="E634">
        <f>INDEX('LUT Implementation'!$C$9:$C$136,'Error plots'!C634)</f>
        <v>300</v>
      </c>
      <c r="F634">
        <f>TRUNC('LUT Implementation'!$C$4*(INDEX('LUT Implementation'!$F$9:$F$136,C634)-B634)/D634,0)</f>
        <v>-4</v>
      </c>
      <c r="G634">
        <f t="shared" si="36"/>
        <v>296</v>
      </c>
      <c r="H634" s="20">
        <f>Theory!$D$4/(SIN(RADIANS(Theory!$D$6*360*(('LUT Implementation'!$C$3*B634)/1000000000))))</f>
        <v>296.32607020971346</v>
      </c>
      <c r="I634" s="23">
        <f t="shared" si="37"/>
        <v>3.673929790286536</v>
      </c>
      <c r="J634" s="23">
        <f t="shared" si="38"/>
        <v>0.32607020971346401</v>
      </c>
    </row>
    <row r="635" spans="2:10">
      <c r="B635">
        <f t="shared" si="39"/>
        <v>32400</v>
      </c>
      <c r="C635" s="19">
        <f t="array" ref="C635">MATCH(MIN(ABS('LUT Implementation'!$F$9:$F$136-B635)),ABS('LUT Implementation'!$F$9:$F$136-B635),0)</f>
        <v>1</v>
      </c>
      <c r="D635">
        <f>INDEX('LUT Implementation'!$F$9:$F$136,C635)-INDEX('LUT Implementation'!$F$9:$F$136,C635+1)</f>
        <v>3125</v>
      </c>
      <c r="E635">
        <f>INDEX('LUT Implementation'!$C$9:$C$136,'Error plots'!C635)</f>
        <v>300</v>
      </c>
      <c r="F635">
        <f>TRUNC('LUT Implementation'!$C$4*(INDEX('LUT Implementation'!$F$9:$F$136,C635)-B635)/D635,0)</f>
        <v>-3</v>
      </c>
      <c r="G635">
        <f t="shared" si="36"/>
        <v>297</v>
      </c>
      <c r="H635" s="20">
        <f>Theory!$D$4/(SIN(RADIANS(Theory!$D$6*360*(('LUT Implementation'!$C$3*B635)/1000000000))))</f>
        <v>296.7770141932204</v>
      </c>
      <c r="I635" s="23">
        <f t="shared" si="37"/>
        <v>3.2229858067796044</v>
      </c>
      <c r="J635" s="23">
        <f t="shared" si="38"/>
        <v>0.22298580677960445</v>
      </c>
    </row>
    <row r="636" spans="2:10">
      <c r="B636">
        <f t="shared" si="39"/>
        <v>32350</v>
      </c>
      <c r="C636" s="19">
        <f t="array" ref="C636">MATCH(MIN(ABS('LUT Implementation'!$F$9:$F$136-B636)),ABS('LUT Implementation'!$F$9:$F$136-B636),0)</f>
        <v>1</v>
      </c>
      <c r="D636">
        <f>INDEX('LUT Implementation'!$F$9:$F$136,C636)-INDEX('LUT Implementation'!$F$9:$F$136,C636+1)</f>
        <v>3125</v>
      </c>
      <c r="E636">
        <f>INDEX('LUT Implementation'!$C$9:$C$136,'Error plots'!C636)</f>
        <v>300</v>
      </c>
      <c r="F636">
        <f>TRUNC('LUT Implementation'!$C$4*(INDEX('LUT Implementation'!$F$9:$F$136,C636)-B636)/D636,0)</f>
        <v>-3</v>
      </c>
      <c r="G636">
        <f t="shared" si="36"/>
        <v>297</v>
      </c>
      <c r="H636" s="20">
        <f>Theory!$D$4/(SIN(RADIANS(Theory!$D$6*360*(('LUT Implementation'!$C$3*B636)/1000000000))))</f>
        <v>297.22936212639468</v>
      </c>
      <c r="I636" s="23">
        <f t="shared" si="37"/>
        <v>2.7706378736053239</v>
      </c>
      <c r="J636" s="23">
        <f t="shared" si="38"/>
        <v>0.22936212639467612</v>
      </c>
    </row>
    <row r="637" spans="2:10">
      <c r="B637">
        <f t="shared" si="39"/>
        <v>32300</v>
      </c>
      <c r="C637" s="19">
        <f t="array" ref="C637">MATCH(MIN(ABS('LUT Implementation'!$F$9:$F$136-B637)),ABS('LUT Implementation'!$F$9:$F$136-B637),0)</f>
        <v>1</v>
      </c>
      <c r="D637">
        <f>INDEX('LUT Implementation'!$F$9:$F$136,C637)-INDEX('LUT Implementation'!$F$9:$F$136,C637+1)</f>
        <v>3125</v>
      </c>
      <c r="E637">
        <f>INDEX('LUT Implementation'!$C$9:$C$136,'Error plots'!C637)</f>
        <v>300</v>
      </c>
      <c r="F637">
        <f>TRUNC('LUT Implementation'!$C$4*(INDEX('LUT Implementation'!$F$9:$F$136,C637)-B637)/D637,0)</f>
        <v>-2</v>
      </c>
      <c r="G637">
        <f t="shared" si="36"/>
        <v>298</v>
      </c>
      <c r="H637" s="20">
        <f>Theory!$D$4/(SIN(RADIANS(Theory!$D$6*360*(('LUT Implementation'!$C$3*B637)/1000000000))))</f>
        <v>297.68312052823705</v>
      </c>
      <c r="I637" s="23">
        <f t="shared" si="37"/>
        <v>2.3168794717629453</v>
      </c>
      <c r="J637" s="23">
        <f t="shared" si="38"/>
        <v>0.31687947176294529</v>
      </c>
    </row>
    <row r="638" spans="2:10">
      <c r="B638">
        <f t="shared" si="39"/>
        <v>32250</v>
      </c>
      <c r="C638" s="19">
        <f t="array" ref="C638">MATCH(MIN(ABS('LUT Implementation'!$F$9:$F$136-B638)),ABS('LUT Implementation'!$F$9:$F$136-B638),0)</f>
        <v>1</v>
      </c>
      <c r="D638">
        <f>INDEX('LUT Implementation'!$F$9:$F$136,C638)-INDEX('LUT Implementation'!$F$9:$F$136,C638+1)</f>
        <v>3125</v>
      </c>
      <c r="E638">
        <f>INDEX('LUT Implementation'!$C$9:$C$136,'Error plots'!C638)</f>
        <v>300</v>
      </c>
      <c r="F638">
        <f>TRUNC('LUT Implementation'!$C$4*(INDEX('LUT Implementation'!$F$9:$F$136,C638)-B638)/D638,0)</f>
        <v>-2</v>
      </c>
      <c r="G638">
        <f t="shared" si="36"/>
        <v>298</v>
      </c>
      <c r="H638" s="20">
        <f>Theory!$D$4/(SIN(RADIANS(Theory!$D$6*360*(('LUT Implementation'!$C$3*B638)/1000000000))))</f>
        <v>298.13829595817754</v>
      </c>
      <c r="I638" s="23">
        <f t="shared" si="37"/>
        <v>1.8617040418224633</v>
      </c>
      <c r="J638" s="23">
        <f t="shared" si="38"/>
        <v>0.1382959581775367</v>
      </c>
    </row>
    <row r="639" spans="2:10">
      <c r="B639">
        <f t="shared" si="39"/>
        <v>32200</v>
      </c>
      <c r="C639" s="19">
        <f t="array" ref="C639">MATCH(MIN(ABS('LUT Implementation'!$F$9:$F$136-B639)),ABS('LUT Implementation'!$F$9:$F$136-B639),0)</f>
        <v>1</v>
      </c>
      <c r="D639">
        <f>INDEX('LUT Implementation'!$F$9:$F$136,C639)-INDEX('LUT Implementation'!$F$9:$F$136,C639+1)</f>
        <v>3125</v>
      </c>
      <c r="E639">
        <f>INDEX('LUT Implementation'!$C$9:$C$136,'Error plots'!C639)</f>
        <v>300</v>
      </c>
      <c r="F639">
        <f>TRUNC('LUT Implementation'!$C$4*(INDEX('LUT Implementation'!$F$9:$F$136,C639)-B639)/D639,0)</f>
        <v>-1</v>
      </c>
      <c r="G639">
        <f t="shared" si="36"/>
        <v>299</v>
      </c>
      <c r="H639" s="20">
        <f>Theory!$D$4/(SIN(RADIANS(Theory!$D$6*360*(('LUT Implementation'!$C$3*B639)/1000000000))))</f>
        <v>298.59489501638939</v>
      </c>
      <c r="I639" s="23">
        <f t="shared" si="37"/>
        <v>1.4051049836106131</v>
      </c>
      <c r="J639" s="23">
        <f t="shared" si="38"/>
        <v>0.40510498361061309</v>
      </c>
    </row>
    <row r="640" spans="2:10">
      <c r="B640">
        <f t="shared" si="39"/>
        <v>32150</v>
      </c>
      <c r="C640" s="19">
        <f t="array" ref="C640">MATCH(MIN(ABS('LUT Implementation'!$F$9:$F$136-B640)),ABS('LUT Implementation'!$F$9:$F$136-B640),0)</f>
        <v>1</v>
      </c>
      <c r="D640">
        <f>INDEX('LUT Implementation'!$F$9:$F$136,C640)-INDEX('LUT Implementation'!$F$9:$F$136,C640+1)</f>
        <v>3125</v>
      </c>
      <c r="E640">
        <f>INDEX('LUT Implementation'!$C$9:$C$136,'Error plots'!C640)</f>
        <v>300</v>
      </c>
      <c r="F640">
        <f>TRUNC('LUT Implementation'!$C$4*(INDEX('LUT Implementation'!$F$9:$F$136,C640)-B640)/D640,0)</f>
        <v>-1</v>
      </c>
      <c r="G640">
        <f t="shared" si="36"/>
        <v>299</v>
      </c>
      <c r="H640" s="20">
        <f>Theory!$D$4/(SIN(RADIANS(Theory!$D$6*360*(('LUT Implementation'!$C$3*B640)/1000000000))))</f>
        <v>299.05292434410603</v>
      </c>
      <c r="I640" s="23">
        <f t="shared" si="37"/>
        <v>0.94707565589396836</v>
      </c>
      <c r="J640" s="23">
        <f t="shared" si="38"/>
        <v>5.292434410603164E-2</v>
      </c>
    </row>
    <row r="641" spans="2:10">
      <c r="B641">
        <f t="shared" si="39"/>
        <v>32100</v>
      </c>
      <c r="C641" s="19">
        <f t="array" ref="C641">MATCH(MIN(ABS('LUT Implementation'!$F$9:$F$136-B641)),ABS('LUT Implementation'!$F$9:$F$136-B641),0)</f>
        <v>1</v>
      </c>
      <c r="D641">
        <f>INDEX('LUT Implementation'!$F$9:$F$136,C641)-INDEX('LUT Implementation'!$F$9:$F$136,C641+1)</f>
        <v>3125</v>
      </c>
      <c r="E641">
        <f>INDEX('LUT Implementation'!$C$9:$C$136,'Error plots'!C641)</f>
        <v>300</v>
      </c>
      <c r="F641">
        <f>TRUNC('LUT Implementation'!$C$4*(INDEX('LUT Implementation'!$F$9:$F$136,C641)-B641)/D641,0)</f>
        <v>0</v>
      </c>
      <c r="G641">
        <f t="shared" si="36"/>
        <v>300</v>
      </c>
      <c r="H641" s="20">
        <f>Theory!$D$4/(SIN(RADIANS(Theory!$D$6*360*(('LUT Implementation'!$C$3*B641)/1000000000))))</f>
        <v>299.51239062394052</v>
      </c>
      <c r="I641" s="23">
        <f t="shared" si="37"/>
        <v>0.48760937605948129</v>
      </c>
      <c r="J641" s="23">
        <f t="shared" si="38"/>
        <v>0.48760937605948129</v>
      </c>
    </row>
    <row r="642" spans="2:10">
      <c r="B642">
        <f t="shared" si="39"/>
        <v>32050</v>
      </c>
      <c r="C642" s="19">
        <f t="array" ref="C642">MATCH(MIN(ABS('LUT Implementation'!$F$9:$F$136-B642)),ABS('LUT Implementation'!$F$9:$F$136-B642),0)</f>
        <v>1</v>
      </c>
      <c r="D642">
        <f>INDEX('LUT Implementation'!$F$9:$F$136,C642)-INDEX('LUT Implementation'!$F$9:$F$136,C642+1)</f>
        <v>3125</v>
      </c>
      <c r="E642">
        <f>INDEX('LUT Implementation'!$C$9:$C$136,'Error plots'!C642)</f>
        <v>300</v>
      </c>
      <c r="F642">
        <f>TRUNC('LUT Implementation'!$C$4*(INDEX('LUT Implementation'!$F$9:$F$136,C642)-B642)/D642,0)</f>
        <v>0</v>
      </c>
      <c r="G642">
        <f t="shared" si="36"/>
        <v>300</v>
      </c>
      <c r="H642" s="20">
        <f>Theory!$D$4/(SIN(RADIANS(Theory!$D$6*360*(('LUT Implementation'!$C$3*B642)/1000000000))))</f>
        <v>299.97330058020879</v>
      </c>
      <c r="I642" s="23">
        <f t="shared" si="37"/>
        <v>2.6699419791214041E-2</v>
      </c>
      <c r="J642" s="23">
        <f t="shared" si="38"/>
        <v>2.6699419791214041E-2</v>
      </c>
    </row>
    <row r="643" spans="2:10">
      <c r="B643">
        <f t="shared" si="39"/>
        <v>32000</v>
      </c>
      <c r="C643" s="19">
        <f t="array" ref="C643">MATCH(MIN(ABS('LUT Implementation'!$F$9:$F$136-B643)),ABS('LUT Implementation'!$F$9:$F$136-B643),0)</f>
        <v>1</v>
      </c>
      <c r="D643">
        <f>INDEX('LUT Implementation'!$F$9:$F$136,C643)-INDEX('LUT Implementation'!$F$9:$F$136,C643+1)</f>
        <v>3125</v>
      </c>
      <c r="E643">
        <f>INDEX('LUT Implementation'!$C$9:$C$136,'Error plots'!C643)</f>
        <v>300</v>
      </c>
      <c r="F643">
        <f>TRUNC('LUT Implementation'!$C$4*(INDEX('LUT Implementation'!$F$9:$F$136,C643)-B643)/D643,0)</f>
        <v>0</v>
      </c>
      <c r="G643">
        <f t="shared" si="36"/>
        <v>300</v>
      </c>
      <c r="H643" s="20">
        <f>Theory!$D$4/(SIN(RADIANS(Theory!$D$6*360*(('LUT Implementation'!$C$3*B643)/1000000000))))</f>
        <v>300.43566097925492</v>
      </c>
      <c r="I643" s="23">
        <f t="shared" si="37"/>
        <v>0.43566097925491931</v>
      </c>
      <c r="J643" s="23">
        <f t="shared" si="38"/>
        <v>0.43566097925491931</v>
      </c>
    </row>
    <row r="644" spans="2:10">
      <c r="B644">
        <f t="shared" si="39"/>
        <v>31950</v>
      </c>
      <c r="C644" s="19">
        <f t="array" ref="C644">MATCH(MIN(ABS('LUT Implementation'!$F$9:$F$136-B644)),ABS('LUT Implementation'!$F$9:$F$136-B644),0)</f>
        <v>1</v>
      </c>
      <c r="D644">
        <f>INDEX('LUT Implementation'!$F$9:$F$136,C644)-INDEX('LUT Implementation'!$F$9:$F$136,C644+1)</f>
        <v>3125</v>
      </c>
      <c r="E644">
        <f>INDEX('LUT Implementation'!$C$9:$C$136,'Error plots'!C644)</f>
        <v>300</v>
      </c>
      <c r="F644">
        <f>TRUNC('LUT Implementation'!$C$4*(INDEX('LUT Implementation'!$F$9:$F$136,C644)-B644)/D644,0)</f>
        <v>0</v>
      </c>
      <c r="G644">
        <f t="shared" ref="G644:G707" si="40">E644+F644</f>
        <v>300</v>
      </c>
      <c r="H644" s="20">
        <f>Theory!$D$4/(SIN(RADIANS(Theory!$D$6*360*(('LUT Implementation'!$C$3*B644)/1000000000))))</f>
        <v>300.89947862978056</v>
      </c>
      <c r="I644" s="23">
        <f t="shared" ref="I644:I707" si="41">ABS(E644-H644)</f>
        <v>0.89947862978056037</v>
      </c>
      <c r="J644" s="23">
        <f t="shared" ref="J644:J707" si="42">ABS(G644-H644)</f>
        <v>0.89947862978056037</v>
      </c>
    </row>
    <row r="645" spans="2:10">
      <c r="B645">
        <f t="shared" ref="B645:B708" si="43">B644-50</f>
        <v>31900</v>
      </c>
      <c r="C645" s="19">
        <f t="array" ref="C645">MATCH(MIN(ABS('LUT Implementation'!$F$9:$F$136-B645)),ABS('LUT Implementation'!$F$9:$F$136-B645),0)</f>
        <v>1</v>
      </c>
      <c r="D645">
        <f>INDEX('LUT Implementation'!$F$9:$F$136,C645)-INDEX('LUT Implementation'!$F$9:$F$136,C645+1)</f>
        <v>3125</v>
      </c>
      <c r="E645">
        <f>INDEX('LUT Implementation'!$C$9:$C$136,'Error plots'!C645)</f>
        <v>300</v>
      </c>
      <c r="F645">
        <f>TRUNC('LUT Implementation'!$C$4*(INDEX('LUT Implementation'!$F$9:$F$136,C645)-B645)/D645,0)</f>
        <v>1</v>
      </c>
      <c r="G645">
        <f t="shared" si="40"/>
        <v>301</v>
      </c>
      <c r="H645" s="20">
        <f>Theory!$D$4/(SIN(RADIANS(Theory!$D$6*360*(('LUT Implementation'!$C$3*B645)/1000000000))))</f>
        <v>301.36476038317636</v>
      </c>
      <c r="I645" s="23">
        <f t="shared" si="41"/>
        <v>1.3647603831763604</v>
      </c>
      <c r="J645" s="23">
        <f t="shared" si="42"/>
        <v>0.36476038317636039</v>
      </c>
    </row>
    <row r="646" spans="2:10">
      <c r="B646">
        <f t="shared" si="43"/>
        <v>31850</v>
      </c>
      <c r="C646" s="19">
        <f t="array" ref="C646">MATCH(MIN(ABS('LUT Implementation'!$F$9:$F$136-B646)),ABS('LUT Implementation'!$F$9:$F$136-B646),0)</f>
        <v>1</v>
      </c>
      <c r="D646">
        <f>INDEX('LUT Implementation'!$F$9:$F$136,C646)-INDEX('LUT Implementation'!$F$9:$F$136,C646+1)</f>
        <v>3125</v>
      </c>
      <c r="E646">
        <f>INDEX('LUT Implementation'!$C$9:$C$136,'Error plots'!C646)</f>
        <v>300</v>
      </c>
      <c r="F646">
        <f>TRUNC('LUT Implementation'!$C$4*(INDEX('LUT Implementation'!$F$9:$F$136,C646)-B646)/D646,0)</f>
        <v>2</v>
      </c>
      <c r="G646">
        <f t="shared" si="40"/>
        <v>302</v>
      </c>
      <c r="H646" s="20">
        <f>Theory!$D$4/(SIN(RADIANS(Theory!$D$6*360*(('LUT Implementation'!$C$3*B646)/1000000000))))</f>
        <v>301.83151313385736</v>
      </c>
      <c r="I646" s="23">
        <f t="shared" si="41"/>
        <v>1.8315131338573565</v>
      </c>
      <c r="J646" s="23">
        <f t="shared" si="42"/>
        <v>0.16848686614264352</v>
      </c>
    </row>
    <row r="647" spans="2:10">
      <c r="B647">
        <f t="shared" si="43"/>
        <v>31800</v>
      </c>
      <c r="C647" s="19">
        <f t="array" ref="C647">MATCH(MIN(ABS('LUT Implementation'!$F$9:$F$136-B647)),ABS('LUT Implementation'!$F$9:$F$136-B647),0)</f>
        <v>1</v>
      </c>
      <c r="D647">
        <f>INDEX('LUT Implementation'!$F$9:$F$136,C647)-INDEX('LUT Implementation'!$F$9:$F$136,C647+1)</f>
        <v>3125</v>
      </c>
      <c r="E647">
        <f>INDEX('LUT Implementation'!$C$9:$C$136,'Error plots'!C647)</f>
        <v>300</v>
      </c>
      <c r="F647">
        <f>TRUNC('LUT Implementation'!$C$4*(INDEX('LUT Implementation'!$F$9:$F$136,C647)-B647)/D647,0)</f>
        <v>2</v>
      </c>
      <c r="G647">
        <f t="shared" si="40"/>
        <v>302</v>
      </c>
      <c r="H647" s="20">
        <f>Theory!$D$4/(SIN(RADIANS(Theory!$D$6*360*(('LUT Implementation'!$C$3*B647)/1000000000))))</f>
        <v>302.29974381960119</v>
      </c>
      <c r="I647" s="23">
        <f t="shared" si="41"/>
        <v>2.2997438196011899</v>
      </c>
      <c r="J647" s="23">
        <f t="shared" si="42"/>
        <v>0.2997438196011899</v>
      </c>
    </row>
    <row r="648" spans="2:10">
      <c r="B648">
        <f t="shared" si="43"/>
        <v>31750</v>
      </c>
      <c r="C648" s="19">
        <f t="array" ref="C648">MATCH(MIN(ABS('LUT Implementation'!$F$9:$F$136-B648)),ABS('LUT Implementation'!$F$9:$F$136-B648),0)</f>
        <v>1</v>
      </c>
      <c r="D648">
        <f>INDEX('LUT Implementation'!$F$9:$F$136,C648)-INDEX('LUT Implementation'!$F$9:$F$136,C648+1)</f>
        <v>3125</v>
      </c>
      <c r="E648">
        <f>INDEX('LUT Implementation'!$C$9:$C$136,'Error plots'!C648)</f>
        <v>300</v>
      </c>
      <c r="F648">
        <f>TRUNC('LUT Implementation'!$C$4*(INDEX('LUT Implementation'!$F$9:$F$136,C648)-B648)/D648,0)</f>
        <v>3</v>
      </c>
      <c r="G648">
        <f t="shared" si="40"/>
        <v>303</v>
      </c>
      <c r="H648" s="20">
        <f>Theory!$D$4/(SIN(RADIANS(Theory!$D$6*360*(('LUT Implementation'!$C$3*B648)/1000000000))))</f>
        <v>302.76945942188939</v>
      </c>
      <c r="I648" s="23">
        <f t="shared" si="41"/>
        <v>2.769459421889394</v>
      </c>
      <c r="J648" s="23">
        <f t="shared" si="42"/>
        <v>0.23054057811060602</v>
      </c>
    </row>
    <row r="649" spans="2:10">
      <c r="B649">
        <f t="shared" si="43"/>
        <v>31700</v>
      </c>
      <c r="C649" s="19">
        <f t="array" ref="C649">MATCH(MIN(ABS('LUT Implementation'!$F$9:$F$136-B649)),ABS('LUT Implementation'!$F$9:$F$136-B649),0)</f>
        <v>1</v>
      </c>
      <c r="D649">
        <f>INDEX('LUT Implementation'!$F$9:$F$136,C649)-INDEX('LUT Implementation'!$F$9:$F$136,C649+1)</f>
        <v>3125</v>
      </c>
      <c r="E649">
        <f>INDEX('LUT Implementation'!$C$9:$C$136,'Error plots'!C649)</f>
        <v>300</v>
      </c>
      <c r="F649">
        <f>TRUNC('LUT Implementation'!$C$4*(INDEX('LUT Implementation'!$F$9:$F$136,C649)-B649)/D649,0)</f>
        <v>3</v>
      </c>
      <c r="G649">
        <f t="shared" si="40"/>
        <v>303</v>
      </c>
      <c r="H649" s="20">
        <f>Theory!$D$4/(SIN(RADIANS(Theory!$D$6*360*(('LUT Implementation'!$C$3*B649)/1000000000))))</f>
        <v>303.24066696625226</v>
      </c>
      <c r="I649" s="23">
        <f t="shared" si="41"/>
        <v>3.2406669662522631</v>
      </c>
      <c r="J649" s="23">
        <f t="shared" si="42"/>
        <v>0.24066696625226314</v>
      </c>
    </row>
    <row r="650" spans="2:10">
      <c r="B650">
        <f t="shared" si="43"/>
        <v>31650</v>
      </c>
      <c r="C650" s="19">
        <f t="array" ref="C650">MATCH(MIN(ABS('LUT Implementation'!$F$9:$F$136-B650)),ABS('LUT Implementation'!$F$9:$F$136-B650),0)</f>
        <v>1</v>
      </c>
      <c r="D650">
        <f>INDEX('LUT Implementation'!$F$9:$F$136,C650)-INDEX('LUT Implementation'!$F$9:$F$136,C650+1)</f>
        <v>3125</v>
      </c>
      <c r="E650">
        <f>INDEX('LUT Implementation'!$C$9:$C$136,'Error plots'!C650)</f>
        <v>300</v>
      </c>
      <c r="F650">
        <f>TRUNC('LUT Implementation'!$C$4*(INDEX('LUT Implementation'!$F$9:$F$136,C650)-B650)/D650,0)</f>
        <v>4</v>
      </c>
      <c r="G650">
        <f t="shared" si="40"/>
        <v>304</v>
      </c>
      <c r="H650" s="20">
        <f>Theory!$D$4/(SIN(RADIANS(Theory!$D$6*360*(('LUT Implementation'!$C$3*B650)/1000000000))))</f>
        <v>303.71337352261668</v>
      </c>
      <c r="I650" s="23">
        <f t="shared" si="41"/>
        <v>3.7133735226166777</v>
      </c>
      <c r="J650" s="23">
        <f t="shared" si="42"/>
        <v>0.28662647738332225</v>
      </c>
    </row>
    <row r="651" spans="2:10">
      <c r="B651">
        <f t="shared" si="43"/>
        <v>31600</v>
      </c>
      <c r="C651" s="19">
        <f t="array" ref="C651">MATCH(MIN(ABS('LUT Implementation'!$F$9:$F$136-B651)),ABS('LUT Implementation'!$F$9:$F$136-B651),0)</f>
        <v>1</v>
      </c>
      <c r="D651">
        <f>INDEX('LUT Implementation'!$F$9:$F$136,C651)-INDEX('LUT Implementation'!$F$9:$F$136,C651+1)</f>
        <v>3125</v>
      </c>
      <c r="E651">
        <f>INDEX('LUT Implementation'!$C$9:$C$136,'Error plots'!C651)</f>
        <v>300</v>
      </c>
      <c r="F651">
        <f>TRUNC('LUT Implementation'!$C$4*(INDEX('LUT Implementation'!$F$9:$F$136,C651)-B651)/D651,0)</f>
        <v>4</v>
      </c>
      <c r="G651">
        <f t="shared" si="40"/>
        <v>304</v>
      </c>
      <c r="H651" s="20">
        <f>Theory!$D$4/(SIN(RADIANS(Theory!$D$6*360*(('LUT Implementation'!$C$3*B651)/1000000000))))</f>
        <v>304.18758620565728</v>
      </c>
      <c r="I651" s="23">
        <f t="shared" si="41"/>
        <v>4.1875862056572828</v>
      </c>
      <c r="J651" s="23">
        <f t="shared" si="42"/>
        <v>0.18758620565728279</v>
      </c>
    </row>
    <row r="652" spans="2:10">
      <c r="B652">
        <f t="shared" si="43"/>
        <v>31550</v>
      </c>
      <c r="C652" s="19">
        <f t="array" ref="C652">MATCH(MIN(ABS('LUT Implementation'!$F$9:$F$136-B652)),ABS('LUT Implementation'!$F$9:$F$136-B652),0)</f>
        <v>1</v>
      </c>
      <c r="D652">
        <f>INDEX('LUT Implementation'!$F$9:$F$136,C652)-INDEX('LUT Implementation'!$F$9:$F$136,C652+1)</f>
        <v>3125</v>
      </c>
      <c r="E652">
        <f>INDEX('LUT Implementation'!$C$9:$C$136,'Error plots'!C652)</f>
        <v>300</v>
      </c>
      <c r="F652">
        <f>TRUNC('LUT Implementation'!$C$4*(INDEX('LUT Implementation'!$F$9:$F$136,C652)-B652)/D652,0)</f>
        <v>5</v>
      </c>
      <c r="G652">
        <f t="shared" si="40"/>
        <v>305</v>
      </c>
      <c r="H652" s="20">
        <f>Theory!$D$4/(SIN(RADIANS(Theory!$D$6*360*(('LUT Implementation'!$C$3*B652)/1000000000))))</f>
        <v>304.66331217515113</v>
      </c>
      <c r="I652" s="23">
        <f t="shared" si="41"/>
        <v>4.6633121751511339</v>
      </c>
      <c r="J652" s="23">
        <f t="shared" si="42"/>
        <v>0.33668782484886606</v>
      </c>
    </row>
    <row r="653" spans="2:10">
      <c r="B653">
        <f t="shared" si="43"/>
        <v>31500</v>
      </c>
      <c r="C653" s="19">
        <f t="array" ref="C653">MATCH(MIN(ABS('LUT Implementation'!$F$9:$F$136-B653)),ABS('LUT Implementation'!$F$9:$F$136-B653),0)</f>
        <v>1</v>
      </c>
      <c r="D653">
        <f>INDEX('LUT Implementation'!$F$9:$F$136,C653)-INDEX('LUT Implementation'!$F$9:$F$136,C653+1)</f>
        <v>3125</v>
      </c>
      <c r="E653">
        <f>INDEX('LUT Implementation'!$C$9:$C$136,'Error plots'!C653)</f>
        <v>300</v>
      </c>
      <c r="F653">
        <f>TRUNC('LUT Implementation'!$C$4*(INDEX('LUT Implementation'!$F$9:$F$136,C653)-B653)/D653,0)</f>
        <v>5</v>
      </c>
      <c r="G653">
        <f t="shared" si="40"/>
        <v>305</v>
      </c>
      <c r="H653" s="20">
        <f>Theory!$D$4/(SIN(RADIANS(Theory!$D$6*360*(('LUT Implementation'!$C$3*B653)/1000000000))))</f>
        <v>305.14055863633564</v>
      </c>
      <c r="I653" s="23">
        <f t="shared" si="41"/>
        <v>5.1405586363356406</v>
      </c>
      <c r="J653" s="23">
        <f t="shared" si="42"/>
        <v>0.14055863633564059</v>
      </c>
    </row>
    <row r="654" spans="2:10">
      <c r="B654">
        <f t="shared" si="43"/>
        <v>31450</v>
      </c>
      <c r="C654" s="19">
        <f t="array" ref="C654">MATCH(MIN(ABS('LUT Implementation'!$F$9:$F$136-B654)),ABS('LUT Implementation'!$F$9:$F$136-B654),0)</f>
        <v>1</v>
      </c>
      <c r="D654">
        <f>INDEX('LUT Implementation'!$F$9:$F$136,C654)-INDEX('LUT Implementation'!$F$9:$F$136,C654+1)</f>
        <v>3125</v>
      </c>
      <c r="E654">
        <f>INDEX('LUT Implementation'!$C$9:$C$136,'Error plots'!C654)</f>
        <v>300</v>
      </c>
      <c r="F654">
        <f>TRUNC('LUT Implementation'!$C$4*(INDEX('LUT Implementation'!$F$9:$F$136,C654)-B654)/D654,0)</f>
        <v>6</v>
      </c>
      <c r="G654">
        <f t="shared" si="40"/>
        <v>306</v>
      </c>
      <c r="H654" s="20">
        <f>Theory!$D$4/(SIN(RADIANS(Theory!$D$6*360*(('LUT Implementation'!$C$3*B654)/1000000000))))</f>
        <v>305.61933284027026</v>
      </c>
      <c r="I654" s="23">
        <f t="shared" si="41"/>
        <v>5.6193328402702605</v>
      </c>
      <c r="J654" s="23">
        <f t="shared" si="42"/>
        <v>0.38066715972973952</v>
      </c>
    </row>
    <row r="655" spans="2:10">
      <c r="B655">
        <f t="shared" si="43"/>
        <v>31400</v>
      </c>
      <c r="C655" s="19">
        <f t="array" ref="C655">MATCH(MIN(ABS('LUT Implementation'!$F$9:$F$136-B655)),ABS('LUT Implementation'!$F$9:$F$136-B655),0)</f>
        <v>1</v>
      </c>
      <c r="D655">
        <f>INDEX('LUT Implementation'!$F$9:$F$136,C655)-INDEX('LUT Implementation'!$F$9:$F$136,C655+1)</f>
        <v>3125</v>
      </c>
      <c r="E655">
        <f>INDEX('LUT Implementation'!$C$9:$C$136,'Error plots'!C655)</f>
        <v>300</v>
      </c>
      <c r="F655">
        <f>TRUNC('LUT Implementation'!$C$4*(INDEX('LUT Implementation'!$F$9:$F$136,C655)-B655)/D655,0)</f>
        <v>6</v>
      </c>
      <c r="G655">
        <f t="shared" si="40"/>
        <v>306</v>
      </c>
      <c r="H655" s="20">
        <f>Theory!$D$4/(SIN(RADIANS(Theory!$D$6*360*(('LUT Implementation'!$C$3*B655)/1000000000))))</f>
        <v>306.09964208420047</v>
      </c>
      <c r="I655" s="23">
        <f t="shared" si="41"/>
        <v>6.0996420842004682</v>
      </c>
      <c r="J655" s="23">
        <f t="shared" si="42"/>
        <v>9.9642084200468162E-2</v>
      </c>
    </row>
    <row r="656" spans="2:10">
      <c r="B656">
        <f t="shared" si="43"/>
        <v>31350</v>
      </c>
      <c r="C656" s="19">
        <f t="array" ref="C656">MATCH(MIN(ABS('LUT Implementation'!$F$9:$F$136-B656)),ABS('LUT Implementation'!$F$9:$F$136-B656),0)</f>
        <v>1</v>
      </c>
      <c r="D656">
        <f>INDEX('LUT Implementation'!$F$9:$F$136,C656)-INDEX('LUT Implementation'!$F$9:$F$136,C656+1)</f>
        <v>3125</v>
      </c>
      <c r="E656">
        <f>INDEX('LUT Implementation'!$C$9:$C$136,'Error plots'!C656)</f>
        <v>300</v>
      </c>
      <c r="F656">
        <f>TRUNC('LUT Implementation'!$C$4*(INDEX('LUT Implementation'!$F$9:$F$136,C656)-B656)/D656,0)</f>
        <v>7</v>
      </c>
      <c r="G656">
        <f t="shared" si="40"/>
        <v>307</v>
      </c>
      <c r="H656" s="20">
        <f>Theory!$D$4/(SIN(RADIANS(Theory!$D$6*360*(('LUT Implementation'!$C$3*B656)/1000000000))))</f>
        <v>306.58149371192701</v>
      </c>
      <c r="I656" s="23">
        <f t="shared" si="41"/>
        <v>6.5814937119270098</v>
      </c>
      <c r="J656" s="23">
        <f t="shared" si="42"/>
        <v>0.41850628807299017</v>
      </c>
    </row>
    <row r="657" spans="2:10">
      <c r="B657">
        <f t="shared" si="43"/>
        <v>31300</v>
      </c>
      <c r="C657" s="19">
        <f t="array" ref="C657">MATCH(MIN(ABS('LUT Implementation'!$F$9:$F$136-B657)),ABS('LUT Implementation'!$F$9:$F$136-B657),0)</f>
        <v>1</v>
      </c>
      <c r="D657">
        <f>INDEX('LUT Implementation'!$F$9:$F$136,C657)-INDEX('LUT Implementation'!$F$9:$F$136,C657+1)</f>
        <v>3125</v>
      </c>
      <c r="E657">
        <f>INDEX('LUT Implementation'!$C$9:$C$136,'Error plots'!C657)</f>
        <v>300</v>
      </c>
      <c r="F657">
        <f>TRUNC('LUT Implementation'!$C$4*(INDEX('LUT Implementation'!$F$9:$F$136,C657)-B657)/D657,0)</f>
        <v>7</v>
      </c>
      <c r="G657">
        <f t="shared" si="40"/>
        <v>307</v>
      </c>
      <c r="H657" s="20">
        <f>Theory!$D$4/(SIN(RADIANS(Theory!$D$6*360*(('LUT Implementation'!$C$3*B657)/1000000000))))</f>
        <v>307.06489511417732</v>
      </c>
      <c r="I657" s="23">
        <f t="shared" si="41"/>
        <v>7.0648951141773182</v>
      </c>
      <c r="J657" s="23">
        <f t="shared" si="42"/>
        <v>6.4895114177318192E-2</v>
      </c>
    </row>
    <row r="658" spans="2:10">
      <c r="B658">
        <f t="shared" si="43"/>
        <v>31250</v>
      </c>
      <c r="C658" s="19">
        <f t="array" ref="C658">MATCH(MIN(ABS('LUT Implementation'!$F$9:$F$136-B658)),ABS('LUT Implementation'!$F$9:$F$136-B658),0)</f>
        <v>1</v>
      </c>
      <c r="D658">
        <f>INDEX('LUT Implementation'!$F$9:$F$136,C658)-INDEX('LUT Implementation'!$F$9:$F$136,C658+1)</f>
        <v>3125</v>
      </c>
      <c r="E658">
        <f>INDEX('LUT Implementation'!$C$9:$C$136,'Error plots'!C658)</f>
        <v>300</v>
      </c>
      <c r="F658">
        <f>TRUNC('LUT Implementation'!$C$4*(INDEX('LUT Implementation'!$F$9:$F$136,C658)-B658)/D658,0)</f>
        <v>8</v>
      </c>
      <c r="G658">
        <f t="shared" si="40"/>
        <v>308</v>
      </c>
      <c r="H658" s="20">
        <f>Theory!$D$4/(SIN(RADIANS(Theory!$D$6*360*(('LUT Implementation'!$C$3*B658)/1000000000))))</f>
        <v>307.54985372898079</v>
      </c>
      <c r="I658" s="23">
        <f t="shared" si="41"/>
        <v>7.5498537289807928</v>
      </c>
      <c r="J658" s="23">
        <f t="shared" si="42"/>
        <v>0.45014627101920723</v>
      </c>
    </row>
    <row r="659" spans="2:10">
      <c r="B659">
        <f t="shared" si="43"/>
        <v>31200</v>
      </c>
      <c r="C659" s="19">
        <f t="array" ref="C659">MATCH(MIN(ABS('LUT Implementation'!$F$9:$F$136-B659)),ABS('LUT Implementation'!$F$9:$F$136-B659),0)</f>
        <v>1</v>
      </c>
      <c r="D659">
        <f>INDEX('LUT Implementation'!$F$9:$F$136,C659)-INDEX('LUT Implementation'!$F$9:$F$136,C659+1)</f>
        <v>3125</v>
      </c>
      <c r="E659">
        <f>INDEX('LUT Implementation'!$C$9:$C$136,'Error plots'!C659)</f>
        <v>300</v>
      </c>
      <c r="F659">
        <f>TRUNC('LUT Implementation'!$C$4*(INDEX('LUT Implementation'!$F$9:$F$136,C659)-B659)/D659,0)</f>
        <v>8</v>
      </c>
      <c r="G659">
        <f t="shared" si="40"/>
        <v>308</v>
      </c>
      <c r="H659" s="20">
        <f>Theory!$D$4/(SIN(RADIANS(Theory!$D$6*360*(('LUT Implementation'!$C$3*B659)/1000000000))))</f>
        <v>308.036377042048</v>
      </c>
      <c r="I659" s="23">
        <f t="shared" si="41"/>
        <v>8.0363770420480023</v>
      </c>
      <c r="J659" s="23">
        <f t="shared" si="42"/>
        <v>3.6377042048002295E-2</v>
      </c>
    </row>
    <row r="660" spans="2:10">
      <c r="B660">
        <f t="shared" si="43"/>
        <v>31150</v>
      </c>
      <c r="C660" s="19">
        <f t="array" ref="C660">MATCH(MIN(ABS('LUT Implementation'!$F$9:$F$136-B660)),ABS('LUT Implementation'!$F$9:$F$136-B660),0)</f>
        <v>1</v>
      </c>
      <c r="D660">
        <f>INDEX('LUT Implementation'!$F$9:$F$136,C660)-INDEX('LUT Implementation'!$F$9:$F$136,C660+1)</f>
        <v>3125</v>
      </c>
      <c r="E660">
        <f>INDEX('LUT Implementation'!$C$9:$C$136,'Error plots'!C660)</f>
        <v>300</v>
      </c>
      <c r="F660">
        <f>TRUNC('LUT Implementation'!$C$4*(INDEX('LUT Implementation'!$F$9:$F$136,C660)-B660)/D660,0)</f>
        <v>9</v>
      </c>
      <c r="G660">
        <f t="shared" si="40"/>
        <v>309</v>
      </c>
      <c r="H660" s="20">
        <f>Theory!$D$4/(SIN(RADIANS(Theory!$D$6*360*(('LUT Implementation'!$C$3*B660)/1000000000))))</f>
        <v>308.52447258715347</v>
      </c>
      <c r="I660" s="23">
        <f t="shared" si="41"/>
        <v>8.5244725871534683</v>
      </c>
      <c r="J660" s="23">
        <f t="shared" si="42"/>
        <v>0.47552741284653166</v>
      </c>
    </row>
    <row r="661" spans="2:10">
      <c r="B661">
        <f t="shared" si="43"/>
        <v>31100</v>
      </c>
      <c r="C661" s="19">
        <f t="array" ref="C661">MATCH(MIN(ABS('LUT Implementation'!$F$9:$F$136-B661)),ABS('LUT Implementation'!$F$9:$F$136-B661),0)</f>
        <v>1</v>
      </c>
      <c r="D661">
        <f>INDEX('LUT Implementation'!$F$9:$F$136,C661)-INDEX('LUT Implementation'!$F$9:$F$136,C661+1)</f>
        <v>3125</v>
      </c>
      <c r="E661">
        <f>INDEX('LUT Implementation'!$C$9:$C$136,'Error plots'!C661)</f>
        <v>300</v>
      </c>
      <c r="F661">
        <f>TRUNC('LUT Implementation'!$C$4*(INDEX('LUT Implementation'!$F$9:$F$136,C661)-B661)/D661,0)</f>
        <v>9</v>
      </c>
      <c r="G661">
        <f t="shared" si="40"/>
        <v>309</v>
      </c>
      <c r="H661" s="20">
        <f>Theory!$D$4/(SIN(RADIANS(Theory!$D$6*360*(('LUT Implementation'!$C$3*B661)/1000000000))))</f>
        <v>309.01414794652192</v>
      </c>
      <c r="I661" s="23">
        <f t="shared" si="41"/>
        <v>9.0141479465219163</v>
      </c>
      <c r="J661" s="23">
        <f t="shared" si="42"/>
        <v>1.414794652191631E-2</v>
      </c>
    </row>
    <row r="662" spans="2:10">
      <c r="B662">
        <f t="shared" si="43"/>
        <v>31050</v>
      </c>
      <c r="C662" s="19">
        <f t="array" ref="C662">MATCH(MIN(ABS('LUT Implementation'!$F$9:$F$136-B662)),ABS('LUT Implementation'!$F$9:$F$136-B662),0)</f>
        <v>1</v>
      </c>
      <c r="D662">
        <f>INDEX('LUT Implementation'!$F$9:$F$136,C662)-INDEX('LUT Implementation'!$F$9:$F$136,C662+1)</f>
        <v>3125</v>
      </c>
      <c r="E662">
        <f>INDEX('LUT Implementation'!$C$9:$C$136,'Error plots'!C662)</f>
        <v>300</v>
      </c>
      <c r="F662">
        <f>TRUNC('LUT Implementation'!$C$4*(INDEX('LUT Implementation'!$F$9:$F$136,C662)-B662)/D662,0)</f>
        <v>10</v>
      </c>
      <c r="G662">
        <f t="shared" si="40"/>
        <v>310</v>
      </c>
      <c r="H662" s="20">
        <f>Theory!$D$4/(SIN(RADIANS(Theory!$D$6*360*(('LUT Implementation'!$C$3*B662)/1000000000))))</f>
        <v>309.50541075121816</v>
      </c>
      <c r="I662" s="23">
        <f t="shared" si="41"/>
        <v>9.5054107512181645</v>
      </c>
      <c r="J662" s="23">
        <f t="shared" si="42"/>
        <v>0.49458924878183552</v>
      </c>
    </row>
    <row r="663" spans="2:10">
      <c r="B663">
        <f t="shared" si="43"/>
        <v>31000</v>
      </c>
      <c r="C663" s="19">
        <f t="array" ref="C663">MATCH(MIN(ABS('LUT Implementation'!$F$9:$F$136-B663)),ABS('LUT Implementation'!$F$9:$F$136-B663),0)</f>
        <v>1</v>
      </c>
      <c r="D663">
        <f>INDEX('LUT Implementation'!$F$9:$F$136,C663)-INDEX('LUT Implementation'!$F$9:$F$136,C663+1)</f>
        <v>3125</v>
      </c>
      <c r="E663">
        <f>INDEX('LUT Implementation'!$C$9:$C$136,'Error plots'!C663)</f>
        <v>300</v>
      </c>
      <c r="F663">
        <f>TRUNC('LUT Implementation'!$C$4*(INDEX('LUT Implementation'!$F$9:$F$136,C663)-B663)/D663,0)</f>
        <v>10</v>
      </c>
      <c r="G663">
        <f t="shared" si="40"/>
        <v>310</v>
      </c>
      <c r="H663" s="20">
        <f>Theory!$D$4/(SIN(RADIANS(Theory!$D$6*360*(('LUT Implementation'!$C$3*B663)/1000000000))))</f>
        <v>309.99826868154145</v>
      </c>
      <c r="I663" s="23">
        <f t="shared" si="41"/>
        <v>9.9982686815414468</v>
      </c>
      <c r="J663" s="23">
        <f t="shared" si="42"/>
        <v>1.7313184585532326E-3</v>
      </c>
    </row>
    <row r="664" spans="2:10">
      <c r="B664">
        <f t="shared" si="43"/>
        <v>30950</v>
      </c>
      <c r="C664" s="19">
        <f t="array" ref="C664">MATCH(MIN(ABS('LUT Implementation'!$F$9:$F$136-B664)),ABS('LUT Implementation'!$F$9:$F$136-B664),0)</f>
        <v>1</v>
      </c>
      <c r="D664">
        <f>INDEX('LUT Implementation'!$F$9:$F$136,C664)-INDEX('LUT Implementation'!$F$9:$F$136,C664+1)</f>
        <v>3125</v>
      </c>
      <c r="E664">
        <f>INDEX('LUT Implementation'!$C$9:$C$136,'Error plots'!C664)</f>
        <v>300</v>
      </c>
      <c r="F664">
        <f>TRUNC('LUT Implementation'!$C$4*(INDEX('LUT Implementation'!$F$9:$F$136,C664)-B664)/D664,0)</f>
        <v>11</v>
      </c>
      <c r="G664">
        <f t="shared" si="40"/>
        <v>311</v>
      </c>
      <c r="H664" s="20">
        <f>Theory!$D$4/(SIN(RADIANS(Theory!$D$6*360*(('LUT Implementation'!$C$3*B664)/1000000000))))</f>
        <v>310.49272946742263</v>
      </c>
      <c r="I664" s="23">
        <f t="shared" si="41"/>
        <v>10.492729467422635</v>
      </c>
      <c r="J664" s="23">
        <f t="shared" si="42"/>
        <v>0.50727053257736543</v>
      </c>
    </row>
    <row r="665" spans="2:10">
      <c r="B665">
        <f t="shared" si="43"/>
        <v>30900</v>
      </c>
      <c r="C665" s="19">
        <f t="array" ref="C665">MATCH(MIN(ABS('LUT Implementation'!$F$9:$F$136-B665)),ABS('LUT Implementation'!$F$9:$F$136-B665),0)</f>
        <v>1</v>
      </c>
      <c r="D665">
        <f>INDEX('LUT Implementation'!$F$9:$F$136,C665)-INDEX('LUT Implementation'!$F$9:$F$136,C665+1)</f>
        <v>3125</v>
      </c>
      <c r="E665">
        <f>INDEX('LUT Implementation'!$C$9:$C$136,'Error plots'!C665)</f>
        <v>300</v>
      </c>
      <c r="F665">
        <f>TRUNC('LUT Implementation'!$C$4*(INDEX('LUT Implementation'!$F$9:$F$136,C665)-B665)/D665,0)</f>
        <v>11</v>
      </c>
      <c r="G665">
        <f t="shared" si="40"/>
        <v>311</v>
      </c>
      <c r="H665" s="20">
        <f>Theory!$D$4/(SIN(RADIANS(Theory!$D$6*360*(('LUT Implementation'!$C$3*B665)/1000000000))))</f>
        <v>310.98880088882618</v>
      </c>
      <c r="I665" s="23">
        <f t="shared" si="41"/>
        <v>10.988800888826177</v>
      </c>
      <c r="J665" s="23">
        <f t="shared" si="42"/>
        <v>1.1199111173823439E-2</v>
      </c>
    </row>
    <row r="666" spans="2:10">
      <c r="B666">
        <f t="shared" si="43"/>
        <v>30850</v>
      </c>
      <c r="C666" s="19">
        <f t="array" ref="C666">MATCH(MIN(ABS('LUT Implementation'!$F$9:$F$136-B666)),ABS('LUT Implementation'!$F$9:$F$136-B666),0)</f>
        <v>1</v>
      </c>
      <c r="D666">
        <f>INDEX('LUT Implementation'!$F$9:$F$136,C666)-INDEX('LUT Implementation'!$F$9:$F$136,C666+1)</f>
        <v>3125</v>
      </c>
      <c r="E666">
        <f>INDEX('LUT Implementation'!$C$9:$C$136,'Error plots'!C666)</f>
        <v>300</v>
      </c>
      <c r="F666">
        <f>TRUNC('LUT Implementation'!$C$4*(INDEX('LUT Implementation'!$F$9:$F$136,C666)-B666)/D666,0)</f>
        <v>12</v>
      </c>
      <c r="G666">
        <f t="shared" si="40"/>
        <v>312</v>
      </c>
      <c r="H666" s="20">
        <f>Theory!$D$4/(SIN(RADIANS(Theory!$D$6*360*(('LUT Implementation'!$C$3*B666)/1000000000))))</f>
        <v>311.48649077615528</v>
      </c>
      <c r="I666" s="23">
        <f t="shared" si="41"/>
        <v>11.486490776155279</v>
      </c>
      <c r="J666" s="23">
        <f t="shared" si="42"/>
        <v>0.51350922384472142</v>
      </c>
    </row>
    <row r="667" spans="2:10">
      <c r="B667">
        <f t="shared" si="43"/>
        <v>30800</v>
      </c>
      <c r="C667" s="19">
        <f t="array" ref="C667">MATCH(MIN(ABS('LUT Implementation'!$F$9:$F$136-B667)),ABS('LUT Implementation'!$F$9:$F$136-B667),0)</f>
        <v>1</v>
      </c>
      <c r="D667">
        <f>INDEX('LUT Implementation'!$F$9:$F$136,C667)-INDEX('LUT Implementation'!$F$9:$F$136,C667+1)</f>
        <v>3125</v>
      </c>
      <c r="E667">
        <f>INDEX('LUT Implementation'!$C$9:$C$136,'Error plots'!C667)</f>
        <v>300</v>
      </c>
      <c r="F667">
        <f>TRUNC('LUT Implementation'!$C$4*(INDEX('LUT Implementation'!$F$9:$F$136,C667)-B667)/D667,0)</f>
        <v>12</v>
      </c>
      <c r="G667">
        <f t="shared" si="40"/>
        <v>312</v>
      </c>
      <c r="H667" s="20">
        <f>Theory!$D$4/(SIN(RADIANS(Theory!$D$6*360*(('LUT Implementation'!$C$3*B667)/1000000000))))</f>
        <v>311.98580701066135</v>
      </c>
      <c r="I667" s="23">
        <f t="shared" si="41"/>
        <v>11.985807010661347</v>
      </c>
      <c r="J667" s="23">
        <f t="shared" si="42"/>
        <v>1.4192989338653206E-2</v>
      </c>
    </row>
    <row r="668" spans="2:10">
      <c r="B668">
        <f t="shared" si="43"/>
        <v>30750</v>
      </c>
      <c r="C668" s="19">
        <f t="array" ref="C668">MATCH(MIN(ABS('LUT Implementation'!$F$9:$F$136-B668)),ABS('LUT Implementation'!$F$9:$F$136-B668),0)</f>
        <v>1</v>
      </c>
      <c r="D668">
        <f>INDEX('LUT Implementation'!$F$9:$F$136,C668)-INDEX('LUT Implementation'!$F$9:$F$136,C668+1)</f>
        <v>3125</v>
      </c>
      <c r="E668">
        <f>INDEX('LUT Implementation'!$C$9:$C$136,'Error plots'!C668)</f>
        <v>300</v>
      </c>
      <c r="F668">
        <f>TRUNC('LUT Implementation'!$C$4*(INDEX('LUT Implementation'!$F$9:$F$136,C668)-B668)/D668,0)</f>
        <v>13</v>
      </c>
      <c r="G668">
        <f t="shared" si="40"/>
        <v>313</v>
      </c>
      <c r="H668" s="20">
        <f>Theory!$D$4/(SIN(RADIANS(Theory!$D$6*360*(('LUT Implementation'!$C$3*B668)/1000000000))))</f>
        <v>312.48675752485769</v>
      </c>
      <c r="I668" s="23">
        <f t="shared" si="41"/>
        <v>12.486757524857694</v>
      </c>
      <c r="J668" s="23">
        <f t="shared" si="42"/>
        <v>0.51324247514230592</v>
      </c>
    </row>
    <row r="669" spans="2:10">
      <c r="B669">
        <f t="shared" si="43"/>
        <v>30700</v>
      </c>
      <c r="C669" s="19">
        <f t="array" ref="C669">MATCH(MIN(ABS('LUT Implementation'!$F$9:$F$136-B669)),ABS('LUT Implementation'!$F$9:$F$136-B669),0)</f>
        <v>1</v>
      </c>
      <c r="D669">
        <f>INDEX('LUT Implementation'!$F$9:$F$136,C669)-INDEX('LUT Implementation'!$F$9:$F$136,C669+1)</f>
        <v>3125</v>
      </c>
      <c r="E669">
        <f>INDEX('LUT Implementation'!$C$9:$C$136,'Error plots'!C669)</f>
        <v>300</v>
      </c>
      <c r="F669">
        <f>TRUNC('LUT Implementation'!$C$4*(INDEX('LUT Implementation'!$F$9:$F$136,C669)-B669)/D669,0)</f>
        <v>13</v>
      </c>
      <c r="G669">
        <f t="shared" si="40"/>
        <v>313</v>
      </c>
      <c r="H669" s="20">
        <f>Theory!$D$4/(SIN(RADIANS(Theory!$D$6*360*(('LUT Implementation'!$C$3*B669)/1000000000))))</f>
        <v>312.98935030293654</v>
      </c>
      <c r="I669" s="23">
        <f t="shared" si="41"/>
        <v>12.989350302936543</v>
      </c>
      <c r="J669" s="23">
        <f t="shared" si="42"/>
        <v>1.0649697063456642E-2</v>
      </c>
    </row>
    <row r="670" spans="2:10">
      <c r="B670">
        <f t="shared" si="43"/>
        <v>30650</v>
      </c>
      <c r="C670" s="19">
        <f t="array" ref="C670">MATCH(MIN(ABS('LUT Implementation'!$F$9:$F$136-B670)),ABS('LUT Implementation'!$F$9:$F$136-B670),0)</f>
        <v>1</v>
      </c>
      <c r="D670">
        <f>INDEX('LUT Implementation'!$F$9:$F$136,C670)-INDEX('LUT Implementation'!$F$9:$F$136,C670+1)</f>
        <v>3125</v>
      </c>
      <c r="E670">
        <f>INDEX('LUT Implementation'!$C$9:$C$136,'Error plots'!C670)</f>
        <v>300</v>
      </c>
      <c r="F670">
        <f>TRUNC('LUT Implementation'!$C$4*(INDEX('LUT Implementation'!$F$9:$F$136,C670)-B670)/D670,0)</f>
        <v>14</v>
      </c>
      <c r="G670">
        <f t="shared" si="40"/>
        <v>314</v>
      </c>
      <c r="H670" s="20">
        <f>Theory!$D$4/(SIN(RADIANS(Theory!$D$6*360*(('LUT Implementation'!$C$3*B670)/1000000000))))</f>
        <v>313.49359338119075</v>
      </c>
      <c r="I670" s="23">
        <f t="shared" si="41"/>
        <v>13.493593381190749</v>
      </c>
      <c r="J670" s="23">
        <f t="shared" si="42"/>
        <v>0.50640661880925109</v>
      </c>
    </row>
    <row r="671" spans="2:10">
      <c r="B671">
        <f t="shared" si="43"/>
        <v>30600</v>
      </c>
      <c r="C671" s="19">
        <f t="array" ref="C671">MATCH(MIN(ABS('LUT Implementation'!$F$9:$F$136-B671)),ABS('LUT Implementation'!$F$9:$F$136-B671),0)</f>
        <v>1</v>
      </c>
      <c r="D671">
        <f>INDEX('LUT Implementation'!$F$9:$F$136,C671)-INDEX('LUT Implementation'!$F$9:$F$136,C671+1)</f>
        <v>3125</v>
      </c>
      <c r="E671">
        <f>INDEX('LUT Implementation'!$C$9:$C$136,'Error plots'!C671)</f>
        <v>300</v>
      </c>
      <c r="F671">
        <f>TRUNC('LUT Implementation'!$C$4*(INDEX('LUT Implementation'!$F$9:$F$136,C671)-B671)/D671,0)</f>
        <v>14</v>
      </c>
      <c r="G671">
        <f t="shared" si="40"/>
        <v>314</v>
      </c>
      <c r="H671" s="20">
        <f>Theory!$D$4/(SIN(RADIANS(Theory!$D$6*360*(('LUT Implementation'!$C$3*B671)/1000000000))))</f>
        <v>313.99949484843967</v>
      </c>
      <c r="I671" s="23">
        <f t="shared" si="41"/>
        <v>13.999494848439667</v>
      </c>
      <c r="J671" s="23">
        <f t="shared" si="42"/>
        <v>5.0515156033270614E-4</v>
      </c>
    </row>
    <row r="672" spans="2:10">
      <c r="B672">
        <f t="shared" si="43"/>
        <v>30550</v>
      </c>
      <c r="C672" s="19">
        <f t="array" ref="C672">MATCH(MIN(ABS('LUT Implementation'!$F$9:$F$136-B672)),ABS('LUT Implementation'!$F$9:$F$136-B672),0)</f>
        <v>1</v>
      </c>
      <c r="D672">
        <f>INDEX('LUT Implementation'!$F$9:$F$136,C672)-INDEX('LUT Implementation'!$F$9:$F$136,C672+1)</f>
        <v>3125</v>
      </c>
      <c r="E672">
        <f>INDEX('LUT Implementation'!$C$9:$C$136,'Error plots'!C672)</f>
        <v>300</v>
      </c>
      <c r="F672">
        <f>TRUNC('LUT Implementation'!$C$4*(INDEX('LUT Implementation'!$F$9:$F$136,C672)-B672)/D672,0)</f>
        <v>15</v>
      </c>
      <c r="G672">
        <f t="shared" si="40"/>
        <v>315</v>
      </c>
      <c r="H672" s="20">
        <f>Theory!$D$4/(SIN(RADIANS(Theory!$D$6*360*(('LUT Implementation'!$C$3*B672)/1000000000))))</f>
        <v>314.50706284645855</v>
      </c>
      <c r="I672" s="23">
        <f t="shared" si="41"/>
        <v>14.507062846458552</v>
      </c>
      <c r="J672" s="23">
        <f t="shared" si="42"/>
        <v>0.49293715354144751</v>
      </c>
    </row>
    <row r="673" spans="2:10">
      <c r="B673">
        <f t="shared" si="43"/>
        <v>30500</v>
      </c>
      <c r="C673" s="19">
        <f t="array" ref="C673">MATCH(MIN(ABS('LUT Implementation'!$F$9:$F$136-B673)),ABS('LUT Implementation'!$F$9:$F$136-B673),0)</f>
        <v>1</v>
      </c>
      <c r="D673">
        <f>INDEX('LUT Implementation'!$F$9:$F$136,C673)-INDEX('LUT Implementation'!$F$9:$F$136,C673+1)</f>
        <v>3125</v>
      </c>
      <c r="E673">
        <f>INDEX('LUT Implementation'!$C$9:$C$136,'Error plots'!C673)</f>
        <v>300</v>
      </c>
      <c r="F673">
        <f>TRUNC('LUT Implementation'!$C$4*(INDEX('LUT Implementation'!$F$9:$F$136,C673)-B673)/D673,0)</f>
        <v>15</v>
      </c>
      <c r="G673">
        <f t="shared" si="40"/>
        <v>315</v>
      </c>
      <c r="H673" s="20">
        <f>Theory!$D$4/(SIN(RADIANS(Theory!$D$6*360*(('LUT Implementation'!$C$3*B673)/1000000000))))</f>
        <v>315.01630557041295</v>
      </c>
      <c r="I673" s="23">
        <f t="shared" si="41"/>
        <v>15.016305570412953</v>
      </c>
      <c r="J673" s="23">
        <f t="shared" si="42"/>
        <v>1.630557041295333E-2</v>
      </c>
    </row>
    <row r="674" spans="2:10">
      <c r="B674">
        <f t="shared" si="43"/>
        <v>30450</v>
      </c>
      <c r="C674" s="19">
        <f t="array" ref="C674">MATCH(MIN(ABS('LUT Implementation'!$F$9:$F$136-B674)),ABS('LUT Implementation'!$F$9:$F$136-B674),0)</f>
        <v>2</v>
      </c>
      <c r="D674">
        <f>INDEX('LUT Implementation'!$F$9:$F$136,C674)-INDEX('LUT Implementation'!$F$9:$F$136,C674+1)</f>
        <v>2567</v>
      </c>
      <c r="E674">
        <f>INDEX('LUT Implementation'!$C$9:$C$136,'Error plots'!C674)</f>
        <v>332</v>
      </c>
      <c r="F674">
        <f>TRUNC('LUT Implementation'!$C$4*(INDEX('LUT Implementation'!$F$9:$F$136,C674)-B674)/D674,0)</f>
        <v>-19</v>
      </c>
      <c r="G674">
        <f t="shared" si="40"/>
        <v>313</v>
      </c>
      <c r="H674" s="20">
        <f>Theory!$D$4/(SIN(RADIANS(Theory!$D$6*360*(('LUT Implementation'!$C$3*B674)/1000000000))))</f>
        <v>315.52723126929698</v>
      </c>
      <c r="I674" s="23">
        <f t="shared" si="41"/>
        <v>16.472768730703024</v>
      </c>
      <c r="J674" s="23">
        <f t="shared" si="42"/>
        <v>2.5272312692969763</v>
      </c>
    </row>
    <row r="675" spans="2:10">
      <c r="B675">
        <f t="shared" si="43"/>
        <v>30400</v>
      </c>
      <c r="C675" s="19">
        <f t="array" ref="C675">MATCH(MIN(ABS('LUT Implementation'!$F$9:$F$136-B675)),ABS('LUT Implementation'!$F$9:$F$136-B675),0)</f>
        <v>2</v>
      </c>
      <c r="D675">
        <f>INDEX('LUT Implementation'!$F$9:$F$136,C675)-INDEX('LUT Implementation'!$F$9:$F$136,C675+1)</f>
        <v>2567</v>
      </c>
      <c r="E675">
        <f>INDEX('LUT Implementation'!$C$9:$C$136,'Error plots'!C675)</f>
        <v>332</v>
      </c>
      <c r="F675">
        <f>TRUNC('LUT Implementation'!$C$4*(INDEX('LUT Implementation'!$F$9:$F$136,C675)-B675)/D675,0)</f>
        <v>-18</v>
      </c>
      <c r="G675">
        <f t="shared" si="40"/>
        <v>314</v>
      </c>
      <c r="H675" s="20">
        <f>Theory!$D$4/(SIN(RADIANS(Theory!$D$6*360*(('LUT Implementation'!$C$3*B675)/1000000000))))</f>
        <v>316.03984824637575</v>
      </c>
      <c r="I675" s="23">
        <f t="shared" si="41"/>
        <v>15.960151753624245</v>
      </c>
      <c r="J675" s="23">
        <f t="shared" si="42"/>
        <v>2.0398482463757546</v>
      </c>
    </row>
    <row r="676" spans="2:10">
      <c r="B676">
        <f t="shared" si="43"/>
        <v>30350</v>
      </c>
      <c r="C676" s="19">
        <f t="array" ref="C676">MATCH(MIN(ABS('LUT Implementation'!$F$9:$F$136-B676)),ABS('LUT Implementation'!$F$9:$F$136-B676),0)</f>
        <v>2</v>
      </c>
      <c r="D676">
        <f>INDEX('LUT Implementation'!$F$9:$F$136,C676)-INDEX('LUT Implementation'!$F$9:$F$136,C676+1)</f>
        <v>2567</v>
      </c>
      <c r="E676">
        <f>INDEX('LUT Implementation'!$C$9:$C$136,'Error plots'!C676)</f>
        <v>332</v>
      </c>
      <c r="F676">
        <f>TRUNC('LUT Implementation'!$C$4*(INDEX('LUT Implementation'!$F$9:$F$136,C676)-B676)/D676,0)</f>
        <v>-17</v>
      </c>
      <c r="G676">
        <f t="shared" si="40"/>
        <v>315</v>
      </c>
      <c r="H676" s="20">
        <f>Theory!$D$4/(SIN(RADIANS(Theory!$D$6*360*(('LUT Implementation'!$C$3*B676)/1000000000))))</f>
        <v>316.55416485963315</v>
      </c>
      <c r="I676" s="23">
        <f t="shared" si="41"/>
        <v>15.445835140366853</v>
      </c>
      <c r="J676" s="23">
        <f t="shared" si="42"/>
        <v>1.554164859633147</v>
      </c>
    </row>
    <row r="677" spans="2:10">
      <c r="B677">
        <f t="shared" si="43"/>
        <v>30300</v>
      </c>
      <c r="C677" s="19">
        <f t="array" ref="C677">MATCH(MIN(ABS('LUT Implementation'!$F$9:$F$136-B677)),ABS('LUT Implementation'!$F$9:$F$136-B677),0)</f>
        <v>2</v>
      </c>
      <c r="D677">
        <f>INDEX('LUT Implementation'!$F$9:$F$136,C677)-INDEX('LUT Implementation'!$F$9:$F$136,C677+1)</f>
        <v>2567</v>
      </c>
      <c r="E677">
        <f>INDEX('LUT Implementation'!$C$9:$C$136,'Error plots'!C677)</f>
        <v>332</v>
      </c>
      <c r="F677">
        <f>TRUNC('LUT Implementation'!$C$4*(INDEX('LUT Implementation'!$F$9:$F$136,C677)-B677)/D677,0)</f>
        <v>-17</v>
      </c>
      <c r="G677">
        <f t="shared" si="40"/>
        <v>315</v>
      </c>
      <c r="H677" s="20">
        <f>Theory!$D$4/(SIN(RADIANS(Theory!$D$6*360*(('LUT Implementation'!$C$3*B677)/1000000000))))</f>
        <v>317.07018952222217</v>
      </c>
      <c r="I677" s="23">
        <f t="shared" si="41"/>
        <v>14.929810477777835</v>
      </c>
      <c r="J677" s="23">
        <f t="shared" si="42"/>
        <v>2.0701895222221651</v>
      </c>
    </row>
    <row r="678" spans="2:10">
      <c r="B678">
        <f t="shared" si="43"/>
        <v>30250</v>
      </c>
      <c r="C678" s="19">
        <f t="array" ref="C678">MATCH(MIN(ABS('LUT Implementation'!$F$9:$F$136-B678)),ABS('LUT Implementation'!$F$9:$F$136-B678),0)</f>
        <v>2</v>
      </c>
      <c r="D678">
        <f>INDEX('LUT Implementation'!$F$9:$F$136,C678)-INDEX('LUT Implementation'!$F$9:$F$136,C678+1)</f>
        <v>2567</v>
      </c>
      <c r="E678">
        <f>INDEX('LUT Implementation'!$C$9:$C$136,'Error plots'!C678)</f>
        <v>332</v>
      </c>
      <c r="F678">
        <f>TRUNC('LUT Implementation'!$C$4*(INDEX('LUT Implementation'!$F$9:$F$136,C678)-B678)/D678,0)</f>
        <v>-16</v>
      </c>
      <c r="G678">
        <f t="shared" si="40"/>
        <v>316</v>
      </c>
      <c r="H678" s="20">
        <f>Theory!$D$4/(SIN(RADIANS(Theory!$D$6*360*(('LUT Implementation'!$C$3*B678)/1000000000))))</f>
        <v>317.58793070292194</v>
      </c>
      <c r="I678" s="23">
        <f t="shared" si="41"/>
        <v>14.412069297078062</v>
      </c>
      <c r="J678" s="23">
        <f t="shared" si="42"/>
        <v>1.5879307029219376</v>
      </c>
    </row>
    <row r="679" spans="2:10">
      <c r="B679">
        <f t="shared" si="43"/>
        <v>30200</v>
      </c>
      <c r="C679" s="19">
        <f t="array" ref="C679">MATCH(MIN(ABS('LUT Implementation'!$F$9:$F$136-B679)),ABS('LUT Implementation'!$F$9:$F$136-B679),0)</f>
        <v>2</v>
      </c>
      <c r="D679">
        <f>INDEX('LUT Implementation'!$F$9:$F$136,C679)-INDEX('LUT Implementation'!$F$9:$F$136,C679+1)</f>
        <v>2567</v>
      </c>
      <c r="E679">
        <f>INDEX('LUT Implementation'!$C$9:$C$136,'Error plots'!C679)</f>
        <v>332</v>
      </c>
      <c r="F679">
        <f>TRUNC('LUT Implementation'!$C$4*(INDEX('LUT Implementation'!$F$9:$F$136,C679)-B679)/D679,0)</f>
        <v>-15</v>
      </c>
      <c r="G679">
        <f t="shared" si="40"/>
        <v>317</v>
      </c>
      <c r="H679" s="20">
        <f>Theory!$D$4/(SIN(RADIANS(Theory!$D$6*360*(('LUT Implementation'!$C$3*B679)/1000000000))))</f>
        <v>318.10739692659735</v>
      </c>
      <c r="I679" s="23">
        <f t="shared" si="41"/>
        <v>13.892603073402654</v>
      </c>
      <c r="J679" s="23">
        <f t="shared" si="42"/>
        <v>1.107396926597346</v>
      </c>
    </row>
    <row r="680" spans="2:10">
      <c r="B680">
        <f t="shared" si="43"/>
        <v>30150</v>
      </c>
      <c r="C680" s="19">
        <f t="array" ref="C680">MATCH(MIN(ABS('LUT Implementation'!$F$9:$F$136-B680)),ABS('LUT Implementation'!$F$9:$F$136-B680),0)</f>
        <v>2</v>
      </c>
      <c r="D680">
        <f>INDEX('LUT Implementation'!$F$9:$F$136,C680)-INDEX('LUT Implementation'!$F$9:$F$136,C680+1)</f>
        <v>2567</v>
      </c>
      <c r="E680">
        <f>INDEX('LUT Implementation'!$C$9:$C$136,'Error plots'!C680)</f>
        <v>332</v>
      </c>
      <c r="F680">
        <f>TRUNC('LUT Implementation'!$C$4*(INDEX('LUT Implementation'!$F$9:$F$136,C680)-B680)/D680,0)</f>
        <v>-15</v>
      </c>
      <c r="G680">
        <f t="shared" si="40"/>
        <v>317</v>
      </c>
      <c r="H680" s="20">
        <f>Theory!$D$4/(SIN(RADIANS(Theory!$D$6*360*(('LUT Implementation'!$C$3*B680)/1000000000))))</f>
        <v>318.62859677466491</v>
      </c>
      <c r="I680" s="23">
        <f t="shared" si="41"/>
        <v>13.371403225335087</v>
      </c>
      <c r="J680" s="23">
        <f t="shared" si="42"/>
        <v>1.6285967746649135</v>
      </c>
    </row>
    <row r="681" spans="2:10">
      <c r="B681">
        <f t="shared" si="43"/>
        <v>30100</v>
      </c>
      <c r="C681" s="19">
        <f t="array" ref="C681">MATCH(MIN(ABS('LUT Implementation'!$F$9:$F$136-B681)),ABS('LUT Implementation'!$F$9:$F$136-B681),0)</f>
        <v>2</v>
      </c>
      <c r="D681">
        <f>INDEX('LUT Implementation'!$F$9:$F$136,C681)-INDEX('LUT Implementation'!$F$9:$F$136,C681+1)</f>
        <v>2567</v>
      </c>
      <c r="E681">
        <f>INDEX('LUT Implementation'!$C$9:$C$136,'Error plots'!C681)</f>
        <v>332</v>
      </c>
      <c r="F681">
        <f>TRUNC('LUT Implementation'!$C$4*(INDEX('LUT Implementation'!$F$9:$F$136,C681)-B681)/D681,0)</f>
        <v>-14</v>
      </c>
      <c r="G681">
        <f t="shared" si="40"/>
        <v>318</v>
      </c>
      <c r="H681" s="20">
        <f>Theory!$D$4/(SIN(RADIANS(Theory!$D$6*360*(('LUT Implementation'!$C$3*B681)/1000000000))))</f>
        <v>319.15153888556165</v>
      </c>
      <c r="I681" s="23">
        <f t="shared" si="41"/>
        <v>12.848461114438351</v>
      </c>
      <c r="J681" s="23">
        <f t="shared" si="42"/>
        <v>1.1515388855616493</v>
      </c>
    </row>
    <row r="682" spans="2:10">
      <c r="B682">
        <f t="shared" si="43"/>
        <v>30050</v>
      </c>
      <c r="C682" s="19">
        <f t="array" ref="C682">MATCH(MIN(ABS('LUT Implementation'!$F$9:$F$136-B682)),ABS('LUT Implementation'!$F$9:$F$136-B682),0)</f>
        <v>2</v>
      </c>
      <c r="D682">
        <f>INDEX('LUT Implementation'!$F$9:$F$136,C682)-INDEX('LUT Implementation'!$F$9:$F$136,C682+1)</f>
        <v>2567</v>
      </c>
      <c r="E682">
        <f>INDEX('LUT Implementation'!$C$9:$C$136,'Error plots'!C682)</f>
        <v>332</v>
      </c>
      <c r="F682">
        <f>TRUNC('LUT Implementation'!$C$4*(INDEX('LUT Implementation'!$F$9:$F$136,C682)-B682)/D682,0)</f>
        <v>-14</v>
      </c>
      <c r="G682">
        <f t="shared" si="40"/>
        <v>318</v>
      </c>
      <c r="H682" s="20">
        <f>Theory!$D$4/(SIN(RADIANS(Theory!$D$6*360*(('LUT Implementation'!$C$3*B682)/1000000000))))</f>
        <v>319.67623195522032</v>
      </c>
      <c r="I682" s="23">
        <f t="shared" si="41"/>
        <v>12.323768044779683</v>
      </c>
      <c r="J682" s="23">
        <f t="shared" si="42"/>
        <v>1.6762319552203166</v>
      </c>
    </row>
    <row r="683" spans="2:10">
      <c r="B683">
        <f t="shared" si="43"/>
        <v>30000</v>
      </c>
      <c r="C683" s="19">
        <f t="array" ref="C683">MATCH(MIN(ABS('LUT Implementation'!$F$9:$F$136-B683)),ABS('LUT Implementation'!$F$9:$F$136-B683),0)</f>
        <v>2</v>
      </c>
      <c r="D683">
        <f>INDEX('LUT Implementation'!$F$9:$F$136,C683)-INDEX('LUT Implementation'!$F$9:$F$136,C683+1)</f>
        <v>2567</v>
      </c>
      <c r="E683">
        <f>INDEX('LUT Implementation'!$C$9:$C$136,'Error plots'!C683)</f>
        <v>332</v>
      </c>
      <c r="F683">
        <f>TRUNC('LUT Implementation'!$C$4*(INDEX('LUT Implementation'!$F$9:$F$136,C683)-B683)/D683,0)</f>
        <v>-13</v>
      </c>
      <c r="G683">
        <f t="shared" si="40"/>
        <v>319</v>
      </c>
      <c r="H683" s="20">
        <f>Theory!$D$4/(SIN(RADIANS(Theory!$D$6*360*(('LUT Implementation'!$C$3*B683)/1000000000))))</f>
        <v>320.20268473754754</v>
      </c>
      <c r="I683" s="23">
        <f t="shared" si="41"/>
        <v>11.797315262452457</v>
      </c>
      <c r="J683" s="23">
        <f t="shared" si="42"/>
        <v>1.2026847375475427</v>
      </c>
    </row>
    <row r="684" spans="2:10">
      <c r="B684">
        <f t="shared" si="43"/>
        <v>29950</v>
      </c>
      <c r="C684" s="19">
        <f t="array" ref="C684">MATCH(MIN(ABS('LUT Implementation'!$F$9:$F$136-B684)),ABS('LUT Implementation'!$F$9:$F$136-B684),0)</f>
        <v>2</v>
      </c>
      <c r="D684">
        <f>INDEX('LUT Implementation'!$F$9:$F$136,C684)-INDEX('LUT Implementation'!$F$9:$F$136,C684+1)</f>
        <v>2567</v>
      </c>
      <c r="E684">
        <f>INDEX('LUT Implementation'!$C$9:$C$136,'Error plots'!C684)</f>
        <v>332</v>
      </c>
      <c r="F684">
        <f>TRUNC('LUT Implementation'!$C$4*(INDEX('LUT Implementation'!$F$9:$F$136,C684)-B684)/D684,0)</f>
        <v>-12</v>
      </c>
      <c r="G684">
        <f t="shared" si="40"/>
        <v>320</v>
      </c>
      <c r="H684" s="20">
        <f>Theory!$D$4/(SIN(RADIANS(Theory!$D$6*360*(('LUT Implementation'!$C$3*B684)/1000000000))))</f>
        <v>320.73090604490869</v>
      </c>
      <c r="I684" s="23">
        <f t="shared" si="41"/>
        <v>11.269093955091307</v>
      </c>
      <c r="J684" s="23">
        <f t="shared" si="42"/>
        <v>0.73090604490869282</v>
      </c>
    </row>
    <row r="685" spans="2:10">
      <c r="B685">
        <f t="shared" si="43"/>
        <v>29900</v>
      </c>
      <c r="C685" s="19">
        <f t="array" ref="C685">MATCH(MIN(ABS('LUT Implementation'!$F$9:$F$136-B685)),ABS('LUT Implementation'!$F$9:$F$136-B685),0)</f>
        <v>2</v>
      </c>
      <c r="D685">
        <f>INDEX('LUT Implementation'!$F$9:$F$136,C685)-INDEX('LUT Implementation'!$F$9:$F$136,C685+1)</f>
        <v>2567</v>
      </c>
      <c r="E685">
        <f>INDEX('LUT Implementation'!$C$9:$C$136,'Error plots'!C685)</f>
        <v>332</v>
      </c>
      <c r="F685">
        <f>TRUNC('LUT Implementation'!$C$4*(INDEX('LUT Implementation'!$F$9:$F$136,C685)-B685)/D685,0)</f>
        <v>-12</v>
      </c>
      <c r="G685">
        <f t="shared" si="40"/>
        <v>320</v>
      </c>
      <c r="H685" s="20">
        <f>Theory!$D$4/(SIN(RADIANS(Theory!$D$6*360*(('LUT Implementation'!$C$3*B685)/1000000000))))</f>
        <v>321.26090474861621</v>
      </c>
      <c r="I685" s="23">
        <f t="shared" si="41"/>
        <v>10.739095251383787</v>
      </c>
      <c r="J685" s="23">
        <f t="shared" si="42"/>
        <v>1.2609047486162126</v>
      </c>
    </row>
    <row r="686" spans="2:10">
      <c r="B686">
        <f t="shared" si="43"/>
        <v>29850</v>
      </c>
      <c r="C686" s="19">
        <f t="array" ref="C686">MATCH(MIN(ABS('LUT Implementation'!$F$9:$F$136-B686)),ABS('LUT Implementation'!$F$9:$F$136-B686),0)</f>
        <v>2</v>
      </c>
      <c r="D686">
        <f>INDEX('LUT Implementation'!$F$9:$F$136,C686)-INDEX('LUT Implementation'!$F$9:$F$136,C686+1)</f>
        <v>2567</v>
      </c>
      <c r="E686">
        <f>INDEX('LUT Implementation'!$C$9:$C$136,'Error plots'!C686)</f>
        <v>332</v>
      </c>
      <c r="F686">
        <f>TRUNC('LUT Implementation'!$C$4*(INDEX('LUT Implementation'!$F$9:$F$136,C686)-B686)/D686,0)</f>
        <v>-11</v>
      </c>
      <c r="G686">
        <f t="shared" si="40"/>
        <v>321</v>
      </c>
      <c r="H686" s="20">
        <f>Theory!$D$4/(SIN(RADIANS(Theory!$D$6*360*(('LUT Implementation'!$C$3*B686)/1000000000))))</f>
        <v>321.79268977942314</v>
      </c>
      <c r="I686" s="23">
        <f t="shared" si="41"/>
        <v>10.207310220576858</v>
      </c>
      <c r="J686" s="23">
        <f t="shared" si="42"/>
        <v>0.79268977942314223</v>
      </c>
    </row>
    <row r="687" spans="2:10">
      <c r="B687">
        <f t="shared" si="43"/>
        <v>29800</v>
      </c>
      <c r="C687" s="19">
        <f t="array" ref="C687">MATCH(MIN(ABS('LUT Implementation'!$F$9:$F$136-B687)),ABS('LUT Implementation'!$F$9:$F$136-B687),0)</f>
        <v>2</v>
      </c>
      <c r="D687">
        <f>INDEX('LUT Implementation'!$F$9:$F$136,C687)-INDEX('LUT Implementation'!$F$9:$F$136,C687+1)</f>
        <v>2567</v>
      </c>
      <c r="E687">
        <f>INDEX('LUT Implementation'!$C$9:$C$136,'Error plots'!C687)</f>
        <v>332</v>
      </c>
      <c r="F687">
        <f>TRUNC('LUT Implementation'!$C$4*(INDEX('LUT Implementation'!$F$9:$F$136,C687)-B687)/D687,0)</f>
        <v>-10</v>
      </c>
      <c r="G687">
        <f t="shared" si="40"/>
        <v>322</v>
      </c>
      <c r="H687" s="20">
        <f>Theory!$D$4/(SIN(RADIANS(Theory!$D$6*360*(('LUT Implementation'!$C$3*B687)/1000000000))))</f>
        <v>322.32627012802226</v>
      </c>
      <c r="I687" s="23">
        <f t="shared" si="41"/>
        <v>9.6737298719777414</v>
      </c>
      <c r="J687" s="23">
        <f t="shared" si="42"/>
        <v>0.32627012802225863</v>
      </c>
    </row>
    <row r="688" spans="2:10">
      <c r="B688">
        <f t="shared" si="43"/>
        <v>29750</v>
      </c>
      <c r="C688" s="19">
        <f t="array" ref="C688">MATCH(MIN(ABS('LUT Implementation'!$F$9:$F$136-B688)),ABS('LUT Implementation'!$F$9:$F$136-B688),0)</f>
        <v>2</v>
      </c>
      <c r="D688">
        <f>INDEX('LUT Implementation'!$F$9:$F$136,C688)-INDEX('LUT Implementation'!$F$9:$F$136,C688+1)</f>
        <v>2567</v>
      </c>
      <c r="E688">
        <f>INDEX('LUT Implementation'!$C$9:$C$136,'Error plots'!C688)</f>
        <v>332</v>
      </c>
      <c r="F688">
        <f>TRUNC('LUT Implementation'!$C$4*(INDEX('LUT Implementation'!$F$9:$F$136,C688)-B688)/D688,0)</f>
        <v>-10</v>
      </c>
      <c r="G688">
        <f t="shared" si="40"/>
        <v>322</v>
      </c>
      <c r="H688" s="20">
        <f>Theory!$D$4/(SIN(RADIANS(Theory!$D$6*360*(('LUT Implementation'!$C$3*B688)/1000000000))))</f>
        <v>322.86165484554925</v>
      </c>
      <c r="I688" s="23">
        <f t="shared" si="41"/>
        <v>9.1383451544507466</v>
      </c>
      <c r="J688" s="23">
        <f t="shared" si="42"/>
        <v>0.86165484554925342</v>
      </c>
    </row>
    <row r="689" spans="2:10">
      <c r="B689">
        <f t="shared" si="43"/>
        <v>29700</v>
      </c>
      <c r="C689" s="19">
        <f t="array" ref="C689">MATCH(MIN(ABS('LUT Implementation'!$F$9:$F$136-B689)),ABS('LUT Implementation'!$F$9:$F$136-B689),0)</f>
        <v>2</v>
      </c>
      <c r="D689">
        <f>INDEX('LUT Implementation'!$F$9:$F$136,C689)-INDEX('LUT Implementation'!$F$9:$F$136,C689+1)</f>
        <v>2567</v>
      </c>
      <c r="E689">
        <f>INDEX('LUT Implementation'!$C$9:$C$136,'Error plots'!C689)</f>
        <v>332</v>
      </c>
      <c r="F689">
        <f>TRUNC('LUT Implementation'!$C$4*(INDEX('LUT Implementation'!$F$9:$F$136,C689)-B689)/D689,0)</f>
        <v>-9</v>
      </c>
      <c r="G689">
        <f t="shared" si="40"/>
        <v>323</v>
      </c>
      <c r="H689" s="20">
        <f>Theory!$D$4/(SIN(RADIANS(Theory!$D$6*360*(('LUT Implementation'!$C$3*B689)/1000000000))))</f>
        <v>323.39885304409216</v>
      </c>
      <c r="I689" s="23">
        <f t="shared" si="41"/>
        <v>8.6011469559078364</v>
      </c>
      <c r="J689" s="23">
        <f t="shared" si="42"/>
        <v>0.3988530440921636</v>
      </c>
    </row>
    <row r="690" spans="2:10">
      <c r="B690">
        <f t="shared" si="43"/>
        <v>29650</v>
      </c>
      <c r="C690" s="19">
        <f t="array" ref="C690">MATCH(MIN(ABS('LUT Implementation'!$F$9:$F$136-B690)),ABS('LUT Implementation'!$F$9:$F$136-B690),0)</f>
        <v>2</v>
      </c>
      <c r="D690">
        <f>INDEX('LUT Implementation'!$F$9:$F$136,C690)-INDEX('LUT Implementation'!$F$9:$F$136,C690+1)</f>
        <v>2567</v>
      </c>
      <c r="E690">
        <f>INDEX('LUT Implementation'!$C$9:$C$136,'Error plots'!C690)</f>
        <v>332</v>
      </c>
      <c r="F690">
        <f>TRUNC('LUT Implementation'!$C$4*(INDEX('LUT Implementation'!$F$9:$F$136,C690)-B690)/D690,0)</f>
        <v>-9</v>
      </c>
      <c r="G690">
        <f t="shared" si="40"/>
        <v>323</v>
      </c>
      <c r="H690" s="20">
        <f>Theory!$D$4/(SIN(RADIANS(Theory!$D$6*360*(('LUT Implementation'!$C$3*B690)/1000000000))))</f>
        <v>323.9378738972045</v>
      </c>
      <c r="I690" s="23">
        <f t="shared" si="41"/>
        <v>8.0621261027955029</v>
      </c>
      <c r="J690" s="23">
        <f t="shared" si="42"/>
        <v>0.9378738972044971</v>
      </c>
    </row>
    <row r="691" spans="2:10">
      <c r="B691">
        <f t="shared" si="43"/>
        <v>29600</v>
      </c>
      <c r="C691" s="19">
        <f t="array" ref="C691">MATCH(MIN(ABS('LUT Implementation'!$F$9:$F$136-B691)),ABS('LUT Implementation'!$F$9:$F$136-B691),0)</f>
        <v>2</v>
      </c>
      <c r="D691">
        <f>INDEX('LUT Implementation'!$F$9:$F$136,C691)-INDEX('LUT Implementation'!$F$9:$F$136,C691+1)</f>
        <v>2567</v>
      </c>
      <c r="E691">
        <f>INDEX('LUT Implementation'!$C$9:$C$136,'Error plots'!C691)</f>
        <v>332</v>
      </c>
      <c r="F691">
        <f>TRUNC('LUT Implementation'!$C$4*(INDEX('LUT Implementation'!$F$9:$F$136,C691)-B691)/D691,0)</f>
        <v>-8</v>
      </c>
      <c r="G691">
        <f t="shared" si="40"/>
        <v>324</v>
      </c>
      <c r="H691" s="20">
        <f>Theory!$D$4/(SIN(RADIANS(Theory!$D$6*360*(('LUT Implementation'!$C$3*B691)/1000000000))))</f>
        <v>324.47872664042495</v>
      </c>
      <c r="I691" s="23">
        <f t="shared" si="41"/>
        <v>7.5212733595750478</v>
      </c>
      <c r="J691" s="23">
        <f t="shared" si="42"/>
        <v>0.47872664042495217</v>
      </c>
    </row>
    <row r="692" spans="2:10">
      <c r="B692">
        <f t="shared" si="43"/>
        <v>29550</v>
      </c>
      <c r="C692" s="19">
        <f t="array" ref="C692">MATCH(MIN(ABS('LUT Implementation'!$F$9:$F$136-B692)),ABS('LUT Implementation'!$F$9:$F$136-B692),0)</f>
        <v>2</v>
      </c>
      <c r="D692">
        <f>INDEX('LUT Implementation'!$F$9:$F$136,C692)-INDEX('LUT Implementation'!$F$9:$F$136,C692+1)</f>
        <v>2567</v>
      </c>
      <c r="E692">
        <f>INDEX('LUT Implementation'!$C$9:$C$136,'Error plots'!C692)</f>
        <v>332</v>
      </c>
      <c r="F692">
        <f>TRUNC('LUT Implementation'!$C$4*(INDEX('LUT Implementation'!$F$9:$F$136,C692)-B692)/D692,0)</f>
        <v>-7</v>
      </c>
      <c r="G692">
        <f t="shared" si="40"/>
        <v>325</v>
      </c>
      <c r="H692" s="20">
        <f>Theory!$D$4/(SIN(RADIANS(Theory!$D$6*360*(('LUT Implementation'!$C$3*B692)/1000000000))))</f>
        <v>325.02142057180174</v>
      </c>
      <c r="I692" s="23">
        <f t="shared" si="41"/>
        <v>6.9785794281982589</v>
      </c>
      <c r="J692" s="23">
        <f t="shared" si="42"/>
        <v>2.1420571801741062E-2</v>
      </c>
    </row>
    <row r="693" spans="2:10">
      <c r="B693">
        <f t="shared" si="43"/>
        <v>29500</v>
      </c>
      <c r="C693" s="19">
        <f t="array" ref="C693">MATCH(MIN(ABS('LUT Implementation'!$F$9:$F$136-B693)),ABS('LUT Implementation'!$F$9:$F$136-B693),0)</f>
        <v>2</v>
      </c>
      <c r="D693">
        <f>INDEX('LUT Implementation'!$F$9:$F$136,C693)-INDEX('LUT Implementation'!$F$9:$F$136,C693+1)</f>
        <v>2567</v>
      </c>
      <c r="E693">
        <f>INDEX('LUT Implementation'!$C$9:$C$136,'Error plots'!C693)</f>
        <v>332</v>
      </c>
      <c r="F693">
        <f>TRUNC('LUT Implementation'!$C$4*(INDEX('LUT Implementation'!$F$9:$F$136,C693)-B693)/D693,0)</f>
        <v>-7</v>
      </c>
      <c r="G693">
        <f t="shared" si="40"/>
        <v>325</v>
      </c>
      <c r="H693" s="20">
        <f>Theory!$D$4/(SIN(RADIANS(Theory!$D$6*360*(('LUT Implementation'!$C$3*B693)/1000000000))))</f>
        <v>325.56596505242209</v>
      </c>
      <c r="I693" s="23">
        <f t="shared" si="41"/>
        <v>6.4340349475779135</v>
      </c>
      <c r="J693" s="23">
        <f t="shared" si="42"/>
        <v>0.5659650524220865</v>
      </c>
    </row>
    <row r="694" spans="2:10">
      <c r="B694">
        <f t="shared" si="43"/>
        <v>29450</v>
      </c>
      <c r="C694" s="19">
        <f t="array" ref="C694">MATCH(MIN(ABS('LUT Implementation'!$F$9:$F$136-B694)),ABS('LUT Implementation'!$F$9:$F$136-B694),0)</f>
        <v>2</v>
      </c>
      <c r="D694">
        <f>INDEX('LUT Implementation'!$F$9:$F$136,C694)-INDEX('LUT Implementation'!$F$9:$F$136,C694+1)</f>
        <v>2567</v>
      </c>
      <c r="E694">
        <f>INDEX('LUT Implementation'!$C$9:$C$136,'Error plots'!C694)</f>
        <v>332</v>
      </c>
      <c r="F694">
        <f>TRUNC('LUT Implementation'!$C$4*(INDEX('LUT Implementation'!$F$9:$F$136,C694)-B694)/D694,0)</f>
        <v>-6</v>
      </c>
      <c r="G694">
        <f t="shared" si="40"/>
        <v>326</v>
      </c>
      <c r="H694" s="20">
        <f>Theory!$D$4/(SIN(RADIANS(Theory!$D$6*360*(('LUT Implementation'!$C$3*B694)/1000000000))))</f>
        <v>326.11236950694757</v>
      </c>
      <c r="I694" s="23">
        <f t="shared" si="41"/>
        <v>5.887630493052427</v>
      </c>
      <c r="J694" s="23">
        <f t="shared" si="42"/>
        <v>0.11236950694757297</v>
      </c>
    </row>
    <row r="695" spans="2:10">
      <c r="B695">
        <f t="shared" si="43"/>
        <v>29400</v>
      </c>
      <c r="C695" s="19">
        <f t="array" ref="C695">MATCH(MIN(ABS('LUT Implementation'!$F$9:$F$136-B695)),ABS('LUT Implementation'!$F$9:$F$136-B695),0)</f>
        <v>2</v>
      </c>
      <c r="D695">
        <f>INDEX('LUT Implementation'!$F$9:$F$136,C695)-INDEX('LUT Implementation'!$F$9:$F$136,C695+1)</f>
        <v>2567</v>
      </c>
      <c r="E695">
        <f>INDEX('LUT Implementation'!$C$9:$C$136,'Error plots'!C695)</f>
        <v>332</v>
      </c>
      <c r="F695">
        <f>TRUNC('LUT Implementation'!$C$4*(INDEX('LUT Implementation'!$F$9:$F$136,C695)-B695)/D695,0)</f>
        <v>-5</v>
      </c>
      <c r="G695">
        <f t="shared" si="40"/>
        <v>327</v>
      </c>
      <c r="H695" s="20">
        <f>Theory!$D$4/(SIN(RADIANS(Theory!$D$6*360*(('LUT Implementation'!$C$3*B695)/1000000000))))</f>
        <v>326.66064342415467</v>
      </c>
      <c r="I695" s="23">
        <f t="shared" si="41"/>
        <v>5.3393565758453292</v>
      </c>
      <c r="J695" s="23">
        <f t="shared" si="42"/>
        <v>0.33935657584532919</v>
      </c>
    </row>
    <row r="696" spans="2:10">
      <c r="B696">
        <f t="shared" si="43"/>
        <v>29350</v>
      </c>
      <c r="C696" s="19">
        <f t="array" ref="C696">MATCH(MIN(ABS('LUT Implementation'!$F$9:$F$136-B696)),ABS('LUT Implementation'!$F$9:$F$136-B696),0)</f>
        <v>2</v>
      </c>
      <c r="D696">
        <f>INDEX('LUT Implementation'!$F$9:$F$136,C696)-INDEX('LUT Implementation'!$F$9:$F$136,C696+1)</f>
        <v>2567</v>
      </c>
      <c r="E696">
        <f>INDEX('LUT Implementation'!$C$9:$C$136,'Error plots'!C696)</f>
        <v>332</v>
      </c>
      <c r="F696">
        <f>TRUNC('LUT Implementation'!$C$4*(INDEX('LUT Implementation'!$F$9:$F$136,C696)-B696)/D696,0)</f>
        <v>-5</v>
      </c>
      <c r="G696">
        <f t="shared" si="40"/>
        <v>327</v>
      </c>
      <c r="H696" s="20">
        <f>Theory!$D$4/(SIN(RADIANS(Theory!$D$6*360*(('LUT Implementation'!$C$3*B696)/1000000000))))</f>
        <v>327.21079635748094</v>
      </c>
      <c r="I696" s="23">
        <f t="shared" si="41"/>
        <v>4.7892036425190554</v>
      </c>
      <c r="J696" s="23">
        <f t="shared" si="42"/>
        <v>0.21079635748094461</v>
      </c>
    </row>
    <row r="697" spans="2:10">
      <c r="B697">
        <f t="shared" si="43"/>
        <v>29300</v>
      </c>
      <c r="C697" s="19">
        <f t="array" ref="C697">MATCH(MIN(ABS('LUT Implementation'!$F$9:$F$136-B697)),ABS('LUT Implementation'!$F$9:$F$136-B697),0)</f>
        <v>2</v>
      </c>
      <c r="D697">
        <f>INDEX('LUT Implementation'!$F$9:$F$136,C697)-INDEX('LUT Implementation'!$F$9:$F$136,C697+1)</f>
        <v>2567</v>
      </c>
      <c r="E697">
        <f>INDEX('LUT Implementation'!$C$9:$C$136,'Error plots'!C697)</f>
        <v>332</v>
      </c>
      <c r="F697">
        <f>TRUNC('LUT Implementation'!$C$4*(INDEX('LUT Implementation'!$F$9:$F$136,C697)-B697)/D697,0)</f>
        <v>-4</v>
      </c>
      <c r="G697">
        <f t="shared" si="40"/>
        <v>328</v>
      </c>
      <c r="H697" s="20">
        <f>Theory!$D$4/(SIN(RADIANS(Theory!$D$6*360*(('LUT Implementation'!$C$3*B697)/1000000000))))</f>
        <v>327.7628379255766</v>
      </c>
      <c r="I697" s="23">
        <f t="shared" si="41"/>
        <v>4.2371620744233951</v>
      </c>
      <c r="J697" s="23">
        <f t="shared" si="42"/>
        <v>0.2371620744233951</v>
      </c>
    </row>
    <row r="698" spans="2:10">
      <c r="B698">
        <f t="shared" si="43"/>
        <v>29250</v>
      </c>
      <c r="C698" s="19">
        <f t="array" ref="C698">MATCH(MIN(ABS('LUT Implementation'!$F$9:$F$136-B698)),ABS('LUT Implementation'!$F$9:$F$136-B698),0)</f>
        <v>2</v>
      </c>
      <c r="D698">
        <f>INDEX('LUT Implementation'!$F$9:$F$136,C698)-INDEX('LUT Implementation'!$F$9:$F$136,C698+1)</f>
        <v>2567</v>
      </c>
      <c r="E698">
        <f>INDEX('LUT Implementation'!$C$9:$C$136,'Error plots'!C698)</f>
        <v>332</v>
      </c>
      <c r="F698">
        <f>TRUNC('LUT Implementation'!$C$4*(INDEX('LUT Implementation'!$F$9:$F$136,C698)-B698)/D698,0)</f>
        <v>-4</v>
      </c>
      <c r="G698">
        <f t="shared" si="40"/>
        <v>328</v>
      </c>
      <c r="H698" s="20">
        <f>Theory!$D$4/(SIN(RADIANS(Theory!$D$6*360*(('LUT Implementation'!$C$3*B698)/1000000000))))</f>
        <v>328.31677781286214</v>
      </c>
      <c r="I698" s="23">
        <f t="shared" si="41"/>
        <v>3.6832221871378579</v>
      </c>
      <c r="J698" s="23">
        <f t="shared" si="42"/>
        <v>0.31677781286214213</v>
      </c>
    </row>
    <row r="699" spans="2:10">
      <c r="B699">
        <f t="shared" si="43"/>
        <v>29200</v>
      </c>
      <c r="C699" s="19">
        <f t="array" ref="C699">MATCH(MIN(ABS('LUT Implementation'!$F$9:$F$136-B699)),ABS('LUT Implementation'!$F$9:$F$136-B699),0)</f>
        <v>2</v>
      </c>
      <c r="D699">
        <f>INDEX('LUT Implementation'!$F$9:$F$136,C699)-INDEX('LUT Implementation'!$F$9:$F$136,C699+1)</f>
        <v>2567</v>
      </c>
      <c r="E699">
        <f>INDEX('LUT Implementation'!$C$9:$C$136,'Error plots'!C699)</f>
        <v>332</v>
      </c>
      <c r="F699">
        <f>TRUNC('LUT Implementation'!$C$4*(INDEX('LUT Implementation'!$F$9:$F$136,C699)-B699)/D699,0)</f>
        <v>-3</v>
      </c>
      <c r="G699">
        <f t="shared" si="40"/>
        <v>329</v>
      </c>
      <c r="H699" s="20">
        <f>Theory!$D$4/(SIN(RADIANS(Theory!$D$6*360*(('LUT Implementation'!$C$3*B699)/1000000000))))</f>
        <v>328.87262577009113</v>
      </c>
      <c r="I699" s="23">
        <f t="shared" si="41"/>
        <v>3.1273742299088667</v>
      </c>
      <c r="J699" s="23">
        <f t="shared" si="42"/>
        <v>0.12737422990886671</v>
      </c>
    </row>
    <row r="700" spans="2:10">
      <c r="B700">
        <f t="shared" si="43"/>
        <v>29150</v>
      </c>
      <c r="C700" s="19">
        <f t="array" ref="C700">MATCH(MIN(ABS('LUT Implementation'!$F$9:$F$136-B700)),ABS('LUT Implementation'!$F$9:$F$136-B700),0)</f>
        <v>2</v>
      </c>
      <c r="D700">
        <f>INDEX('LUT Implementation'!$F$9:$F$136,C700)-INDEX('LUT Implementation'!$F$9:$F$136,C700+1)</f>
        <v>2567</v>
      </c>
      <c r="E700">
        <f>INDEX('LUT Implementation'!$C$9:$C$136,'Error plots'!C700)</f>
        <v>332</v>
      </c>
      <c r="F700">
        <f>TRUNC('LUT Implementation'!$C$4*(INDEX('LUT Implementation'!$F$9:$F$136,C700)-B700)/D700,0)</f>
        <v>-2</v>
      </c>
      <c r="G700">
        <f t="shared" si="40"/>
        <v>330</v>
      </c>
      <c r="H700" s="20">
        <f>Theory!$D$4/(SIN(RADIANS(Theory!$D$6*360*(('LUT Implementation'!$C$3*B700)/1000000000))))</f>
        <v>329.43039161491919</v>
      </c>
      <c r="I700" s="23">
        <f t="shared" si="41"/>
        <v>2.5696083850808122</v>
      </c>
      <c r="J700" s="23">
        <f t="shared" si="42"/>
        <v>0.56960838508081224</v>
      </c>
    </row>
    <row r="701" spans="2:10">
      <c r="B701">
        <f t="shared" si="43"/>
        <v>29100</v>
      </c>
      <c r="C701" s="19">
        <f t="array" ref="C701">MATCH(MIN(ABS('LUT Implementation'!$F$9:$F$136-B701)),ABS('LUT Implementation'!$F$9:$F$136-B701),0)</f>
        <v>2</v>
      </c>
      <c r="D701">
        <f>INDEX('LUT Implementation'!$F$9:$F$136,C701)-INDEX('LUT Implementation'!$F$9:$F$136,C701+1)</f>
        <v>2567</v>
      </c>
      <c r="E701">
        <f>INDEX('LUT Implementation'!$C$9:$C$136,'Error plots'!C701)</f>
        <v>332</v>
      </c>
      <c r="F701">
        <f>TRUNC('LUT Implementation'!$C$4*(INDEX('LUT Implementation'!$F$9:$F$136,C701)-B701)/D701,0)</f>
        <v>-2</v>
      </c>
      <c r="G701">
        <f t="shared" si="40"/>
        <v>330</v>
      </c>
      <c r="H701" s="20">
        <f>Theory!$D$4/(SIN(RADIANS(Theory!$D$6*360*(('LUT Implementation'!$C$3*B701)/1000000000))))</f>
        <v>329.99008523247892</v>
      </c>
      <c r="I701" s="23">
        <f t="shared" si="41"/>
        <v>2.0099147675210816</v>
      </c>
      <c r="J701" s="23">
        <f t="shared" si="42"/>
        <v>9.9147675210815578E-3</v>
      </c>
    </row>
    <row r="702" spans="2:10">
      <c r="B702">
        <f t="shared" si="43"/>
        <v>29050</v>
      </c>
      <c r="C702" s="19">
        <f t="array" ref="C702">MATCH(MIN(ABS('LUT Implementation'!$F$9:$F$136-B702)),ABS('LUT Implementation'!$F$9:$F$136-B702),0)</f>
        <v>2</v>
      </c>
      <c r="D702">
        <f>INDEX('LUT Implementation'!$F$9:$F$136,C702)-INDEX('LUT Implementation'!$F$9:$F$136,C702+1)</f>
        <v>2567</v>
      </c>
      <c r="E702">
        <f>INDEX('LUT Implementation'!$C$9:$C$136,'Error plots'!C702)</f>
        <v>332</v>
      </c>
      <c r="F702">
        <f>TRUNC('LUT Implementation'!$C$4*(INDEX('LUT Implementation'!$F$9:$F$136,C702)-B702)/D702,0)</f>
        <v>-1</v>
      </c>
      <c r="G702">
        <f t="shared" si="40"/>
        <v>331</v>
      </c>
      <c r="H702" s="20">
        <f>Theory!$D$4/(SIN(RADIANS(Theory!$D$6*360*(('LUT Implementation'!$C$3*B702)/1000000000))))</f>
        <v>330.55171657596037</v>
      </c>
      <c r="I702" s="23">
        <f t="shared" si="41"/>
        <v>1.4482834240396301</v>
      </c>
      <c r="J702" s="23">
        <f t="shared" si="42"/>
        <v>0.44828342403963006</v>
      </c>
    </row>
    <row r="703" spans="2:10">
      <c r="B703">
        <f t="shared" si="43"/>
        <v>29000</v>
      </c>
      <c r="C703" s="19">
        <f t="array" ref="C703">MATCH(MIN(ABS('LUT Implementation'!$F$9:$F$136-B703)),ABS('LUT Implementation'!$F$9:$F$136-B703),0)</f>
        <v>2</v>
      </c>
      <c r="D703">
        <f>INDEX('LUT Implementation'!$F$9:$F$136,C703)-INDEX('LUT Implementation'!$F$9:$F$136,C703+1)</f>
        <v>2567</v>
      </c>
      <c r="E703">
        <f>INDEX('LUT Implementation'!$C$9:$C$136,'Error plots'!C703)</f>
        <v>332</v>
      </c>
      <c r="F703">
        <f>TRUNC('LUT Implementation'!$C$4*(INDEX('LUT Implementation'!$F$9:$F$136,C703)-B703)/D703,0)</f>
        <v>0</v>
      </c>
      <c r="G703">
        <f t="shared" si="40"/>
        <v>332</v>
      </c>
      <c r="H703" s="20">
        <f>Theory!$D$4/(SIN(RADIANS(Theory!$D$6*360*(('LUT Implementation'!$C$3*B703)/1000000000))))</f>
        <v>331.11529566719815</v>
      </c>
      <c r="I703" s="23">
        <f t="shared" si="41"/>
        <v>0.88470433280184579</v>
      </c>
      <c r="J703" s="23">
        <f t="shared" si="42"/>
        <v>0.88470433280184579</v>
      </c>
    </row>
    <row r="704" spans="2:10">
      <c r="B704">
        <f t="shared" si="43"/>
        <v>28950</v>
      </c>
      <c r="C704" s="19">
        <f t="array" ref="C704">MATCH(MIN(ABS('LUT Implementation'!$F$9:$F$136-B704)),ABS('LUT Implementation'!$F$9:$F$136-B704),0)</f>
        <v>2</v>
      </c>
      <c r="D704">
        <f>INDEX('LUT Implementation'!$F$9:$F$136,C704)-INDEX('LUT Implementation'!$F$9:$F$136,C704+1)</f>
        <v>2567</v>
      </c>
      <c r="E704">
        <f>INDEX('LUT Implementation'!$C$9:$C$136,'Error plots'!C704)</f>
        <v>332</v>
      </c>
      <c r="F704">
        <f>TRUNC('LUT Implementation'!$C$4*(INDEX('LUT Implementation'!$F$9:$F$136,C704)-B704)/D704,0)</f>
        <v>0</v>
      </c>
      <c r="G704">
        <f t="shared" si="40"/>
        <v>332</v>
      </c>
      <c r="H704" s="20">
        <f>Theory!$D$4/(SIN(RADIANS(Theory!$D$6*360*(('LUT Implementation'!$C$3*B704)/1000000000))))</f>
        <v>331.68083259726353</v>
      </c>
      <c r="I704" s="23">
        <f t="shared" si="41"/>
        <v>0.31916740273646838</v>
      </c>
      <c r="J704" s="23">
        <f t="shared" si="42"/>
        <v>0.31916740273646838</v>
      </c>
    </row>
    <row r="705" spans="2:10">
      <c r="B705">
        <f t="shared" si="43"/>
        <v>28900</v>
      </c>
      <c r="C705" s="19">
        <f t="array" ref="C705">MATCH(MIN(ABS('LUT Implementation'!$F$9:$F$136-B705)),ABS('LUT Implementation'!$F$9:$F$136-B705),0)</f>
        <v>2</v>
      </c>
      <c r="D705">
        <f>INDEX('LUT Implementation'!$F$9:$F$136,C705)-INDEX('LUT Implementation'!$F$9:$F$136,C705+1)</f>
        <v>2567</v>
      </c>
      <c r="E705">
        <f>INDEX('LUT Implementation'!$C$9:$C$136,'Error plots'!C705)</f>
        <v>332</v>
      </c>
      <c r="F705">
        <f>TRUNC('LUT Implementation'!$C$4*(INDEX('LUT Implementation'!$F$9:$F$136,C705)-B705)/D705,0)</f>
        <v>0</v>
      </c>
      <c r="G705">
        <f t="shared" si="40"/>
        <v>332</v>
      </c>
      <c r="H705" s="20">
        <f>Theory!$D$4/(SIN(RADIANS(Theory!$D$6*360*(('LUT Implementation'!$C$3*B705)/1000000000))))</f>
        <v>332.248337527064</v>
      </c>
      <c r="I705" s="23">
        <f t="shared" si="41"/>
        <v>0.24833752706399537</v>
      </c>
      <c r="J705" s="23">
        <f t="shared" si="42"/>
        <v>0.24833752706399537</v>
      </c>
    </row>
    <row r="706" spans="2:10">
      <c r="B706">
        <f t="shared" si="43"/>
        <v>28850</v>
      </c>
      <c r="C706" s="19">
        <f t="array" ref="C706">MATCH(MIN(ABS('LUT Implementation'!$F$9:$F$136-B706)),ABS('LUT Implementation'!$F$9:$F$136-B706),0)</f>
        <v>2</v>
      </c>
      <c r="D706">
        <f>INDEX('LUT Implementation'!$F$9:$F$136,C706)-INDEX('LUT Implementation'!$F$9:$F$136,C706+1)</f>
        <v>2567</v>
      </c>
      <c r="E706">
        <f>INDEX('LUT Implementation'!$C$9:$C$136,'Error plots'!C706)</f>
        <v>332</v>
      </c>
      <c r="F706">
        <f>TRUNC('LUT Implementation'!$C$4*(INDEX('LUT Implementation'!$F$9:$F$136,C706)-B706)/D706,0)</f>
        <v>0</v>
      </c>
      <c r="G706">
        <f t="shared" si="40"/>
        <v>332</v>
      </c>
      <c r="H706" s="20">
        <f>Theory!$D$4/(SIN(RADIANS(Theory!$D$6*360*(('LUT Implementation'!$C$3*B706)/1000000000))))</f>
        <v>332.8178206879482</v>
      </c>
      <c r="I706" s="23">
        <f t="shared" si="41"/>
        <v>0.81782068794819907</v>
      </c>
      <c r="J706" s="23">
        <f t="shared" si="42"/>
        <v>0.81782068794819907</v>
      </c>
    </row>
    <row r="707" spans="2:10">
      <c r="B707">
        <f t="shared" si="43"/>
        <v>28800</v>
      </c>
      <c r="C707" s="19">
        <f t="array" ref="C707">MATCH(MIN(ABS('LUT Implementation'!$F$9:$F$136-B707)),ABS('LUT Implementation'!$F$9:$F$136-B707),0)</f>
        <v>2</v>
      </c>
      <c r="D707">
        <f>INDEX('LUT Implementation'!$F$9:$F$136,C707)-INDEX('LUT Implementation'!$F$9:$F$136,C707+1)</f>
        <v>2567</v>
      </c>
      <c r="E707">
        <f>INDEX('LUT Implementation'!$C$9:$C$136,'Error plots'!C707)</f>
        <v>332</v>
      </c>
      <c r="F707">
        <f>TRUNC('LUT Implementation'!$C$4*(INDEX('LUT Implementation'!$F$9:$F$136,C707)-B707)/D707,0)</f>
        <v>1</v>
      </c>
      <c r="G707">
        <f t="shared" si="40"/>
        <v>333</v>
      </c>
      <c r="H707" s="20">
        <f>Theory!$D$4/(SIN(RADIANS(Theory!$D$6*360*(('LUT Implementation'!$C$3*B707)/1000000000))))</f>
        <v>333.38929238231719</v>
      </c>
      <c r="I707" s="23">
        <f t="shared" si="41"/>
        <v>1.3892923823171941</v>
      </c>
      <c r="J707" s="23">
        <f t="shared" si="42"/>
        <v>0.3892923823171941</v>
      </c>
    </row>
    <row r="708" spans="2:10">
      <c r="B708">
        <f t="shared" si="43"/>
        <v>28750</v>
      </c>
      <c r="C708" s="19">
        <f t="array" ref="C708">MATCH(MIN(ABS('LUT Implementation'!$F$9:$F$136-B708)),ABS('LUT Implementation'!$F$9:$F$136-B708),0)</f>
        <v>2</v>
      </c>
      <c r="D708">
        <f>INDEX('LUT Implementation'!$F$9:$F$136,C708)-INDEX('LUT Implementation'!$F$9:$F$136,C708+1)</f>
        <v>2567</v>
      </c>
      <c r="E708">
        <f>INDEX('LUT Implementation'!$C$9:$C$136,'Error plots'!C708)</f>
        <v>332</v>
      </c>
      <c r="F708">
        <f>TRUNC('LUT Implementation'!$C$4*(INDEX('LUT Implementation'!$F$9:$F$136,C708)-B708)/D708,0)</f>
        <v>2</v>
      </c>
      <c r="G708">
        <f t="shared" ref="G708:G771" si="44">E708+F708</f>
        <v>334</v>
      </c>
      <c r="H708" s="20">
        <f>Theory!$D$4/(SIN(RADIANS(Theory!$D$6*360*(('LUT Implementation'!$C$3*B708)/1000000000))))</f>
        <v>333.96276298424283</v>
      </c>
      <c r="I708" s="23">
        <f t="shared" ref="I708:I771" si="45">ABS(E708-H708)</f>
        <v>1.9627629842428291</v>
      </c>
      <c r="J708" s="23">
        <f t="shared" ref="J708:J771" si="46">ABS(G708-H708)</f>
        <v>3.7237015757170866E-2</v>
      </c>
    </row>
    <row r="709" spans="2:10">
      <c r="B709">
        <f t="shared" ref="B709:B772" si="47">B708-50</f>
        <v>28700</v>
      </c>
      <c r="C709" s="19">
        <f t="array" ref="C709">MATCH(MIN(ABS('LUT Implementation'!$F$9:$F$136-B709)),ABS('LUT Implementation'!$F$9:$F$136-B709),0)</f>
        <v>2</v>
      </c>
      <c r="D709">
        <f>INDEX('LUT Implementation'!$F$9:$F$136,C709)-INDEX('LUT Implementation'!$F$9:$F$136,C709+1)</f>
        <v>2567</v>
      </c>
      <c r="E709">
        <f>INDEX('LUT Implementation'!$C$9:$C$136,'Error plots'!C709)</f>
        <v>332</v>
      </c>
      <c r="F709">
        <f>TRUNC('LUT Implementation'!$C$4*(INDEX('LUT Implementation'!$F$9:$F$136,C709)-B709)/D709,0)</f>
        <v>2</v>
      </c>
      <c r="G709">
        <f t="shared" si="44"/>
        <v>334</v>
      </c>
      <c r="H709" s="20">
        <f>Theory!$D$4/(SIN(RADIANS(Theory!$D$6*360*(('LUT Implementation'!$C$3*B709)/1000000000))))</f>
        <v>334.53824294009144</v>
      </c>
      <c r="I709" s="23">
        <f t="shared" si="45"/>
        <v>2.5382429400914361</v>
      </c>
      <c r="J709" s="23">
        <f t="shared" si="46"/>
        <v>0.53824294009143614</v>
      </c>
    </row>
    <row r="710" spans="2:10">
      <c r="B710">
        <f t="shared" si="47"/>
        <v>28650</v>
      </c>
      <c r="C710" s="19">
        <f t="array" ref="C710">MATCH(MIN(ABS('LUT Implementation'!$F$9:$F$136-B710)),ABS('LUT Implementation'!$F$9:$F$136-B710),0)</f>
        <v>2</v>
      </c>
      <c r="D710">
        <f>INDEX('LUT Implementation'!$F$9:$F$136,C710)-INDEX('LUT Implementation'!$F$9:$F$136,C710+1)</f>
        <v>2567</v>
      </c>
      <c r="E710">
        <f>INDEX('LUT Implementation'!$C$9:$C$136,'Error plots'!C710)</f>
        <v>332</v>
      </c>
      <c r="F710">
        <f>TRUNC('LUT Implementation'!$C$4*(INDEX('LUT Implementation'!$F$9:$F$136,C710)-B710)/D710,0)</f>
        <v>3</v>
      </c>
      <c r="G710">
        <f t="shared" si="44"/>
        <v>335</v>
      </c>
      <c r="H710" s="20">
        <f>Theory!$D$4/(SIN(RADIANS(Theory!$D$6*360*(('LUT Implementation'!$C$3*B710)/1000000000))))</f>
        <v>335.11574276915525</v>
      </c>
      <c r="I710" s="23">
        <f t="shared" si="45"/>
        <v>3.1157427691552471</v>
      </c>
      <c r="J710" s="23">
        <f t="shared" si="46"/>
        <v>0.11574276915524706</v>
      </c>
    </row>
    <row r="711" spans="2:10">
      <c r="B711">
        <f t="shared" si="47"/>
        <v>28600</v>
      </c>
      <c r="C711" s="19">
        <f t="array" ref="C711">MATCH(MIN(ABS('LUT Implementation'!$F$9:$F$136-B711)),ABS('LUT Implementation'!$F$9:$F$136-B711),0)</f>
        <v>2</v>
      </c>
      <c r="D711">
        <f>INDEX('LUT Implementation'!$F$9:$F$136,C711)-INDEX('LUT Implementation'!$F$9:$F$136,C711+1)</f>
        <v>2567</v>
      </c>
      <c r="E711">
        <f>INDEX('LUT Implementation'!$C$9:$C$136,'Error plots'!C711)</f>
        <v>332</v>
      </c>
      <c r="F711">
        <f>TRUNC('LUT Implementation'!$C$4*(INDEX('LUT Implementation'!$F$9:$F$136,C711)-B711)/D711,0)</f>
        <v>4</v>
      </c>
      <c r="G711">
        <f t="shared" si="44"/>
        <v>336</v>
      </c>
      <c r="H711" s="20">
        <f>Theory!$D$4/(SIN(RADIANS(Theory!$D$6*360*(('LUT Implementation'!$C$3*B711)/1000000000))))</f>
        <v>335.69527306428921</v>
      </c>
      <c r="I711" s="23">
        <f t="shared" si="45"/>
        <v>3.6952730642892107</v>
      </c>
      <c r="J711" s="23">
        <f t="shared" si="46"/>
        <v>0.30472693571078935</v>
      </c>
    </row>
    <row r="712" spans="2:10">
      <c r="B712">
        <f t="shared" si="47"/>
        <v>28550</v>
      </c>
      <c r="C712" s="19">
        <f t="array" ref="C712">MATCH(MIN(ABS('LUT Implementation'!$F$9:$F$136-B712)),ABS('LUT Implementation'!$F$9:$F$136-B712),0)</f>
        <v>2</v>
      </c>
      <c r="D712">
        <f>INDEX('LUT Implementation'!$F$9:$F$136,C712)-INDEX('LUT Implementation'!$F$9:$F$136,C712+1)</f>
        <v>2567</v>
      </c>
      <c r="E712">
        <f>INDEX('LUT Implementation'!$C$9:$C$136,'Error plots'!C712)</f>
        <v>332</v>
      </c>
      <c r="F712">
        <f>TRUNC('LUT Implementation'!$C$4*(INDEX('LUT Implementation'!$F$9:$F$136,C712)-B712)/D712,0)</f>
        <v>4</v>
      </c>
      <c r="G712">
        <f t="shared" si="44"/>
        <v>336</v>
      </c>
      <c r="H712" s="20">
        <f>Theory!$D$4/(SIN(RADIANS(Theory!$D$6*360*(('LUT Implementation'!$C$3*B712)/1000000000))))</f>
        <v>336.27684449255582</v>
      </c>
      <c r="I712" s="23">
        <f t="shared" si="45"/>
        <v>4.2768444925558242</v>
      </c>
      <c r="J712" s="23">
        <f t="shared" si="46"/>
        <v>0.27684449255582422</v>
      </c>
    </row>
    <row r="713" spans="2:10">
      <c r="B713">
        <f t="shared" si="47"/>
        <v>28500</v>
      </c>
      <c r="C713" s="19">
        <f t="array" ref="C713">MATCH(MIN(ABS('LUT Implementation'!$F$9:$F$136-B713)),ABS('LUT Implementation'!$F$9:$F$136-B713),0)</f>
        <v>2</v>
      </c>
      <c r="D713">
        <f>INDEX('LUT Implementation'!$F$9:$F$136,C713)-INDEX('LUT Implementation'!$F$9:$F$136,C713+1)</f>
        <v>2567</v>
      </c>
      <c r="E713">
        <f>INDEX('LUT Implementation'!$C$9:$C$136,'Error plots'!C713)</f>
        <v>332</v>
      </c>
      <c r="F713">
        <f>TRUNC('LUT Implementation'!$C$4*(INDEX('LUT Implementation'!$F$9:$F$136,C713)-B713)/D713,0)</f>
        <v>5</v>
      </c>
      <c r="G713">
        <f t="shared" si="44"/>
        <v>337</v>
      </c>
      <c r="H713" s="20">
        <f>Theory!$D$4/(SIN(RADIANS(Theory!$D$6*360*(('LUT Implementation'!$C$3*B713)/1000000000))))</f>
        <v>336.86046779587571</v>
      </c>
      <c r="I713" s="23">
        <f t="shared" si="45"/>
        <v>4.8604677958757065</v>
      </c>
      <c r="J713" s="23">
        <f t="shared" si="46"/>
        <v>0.13953220412429346</v>
      </c>
    </row>
    <row r="714" spans="2:10">
      <c r="B714">
        <f t="shared" si="47"/>
        <v>28450</v>
      </c>
      <c r="C714" s="19">
        <f t="array" ref="C714">MATCH(MIN(ABS('LUT Implementation'!$F$9:$F$136-B714)),ABS('LUT Implementation'!$F$9:$F$136-B714),0)</f>
        <v>2</v>
      </c>
      <c r="D714">
        <f>INDEX('LUT Implementation'!$F$9:$F$136,C714)-INDEX('LUT Implementation'!$F$9:$F$136,C714+1)</f>
        <v>2567</v>
      </c>
      <c r="E714">
        <f>INDEX('LUT Implementation'!$C$9:$C$136,'Error plots'!C714)</f>
        <v>332</v>
      </c>
      <c r="F714">
        <f>TRUNC('LUT Implementation'!$C$4*(INDEX('LUT Implementation'!$F$9:$F$136,C714)-B714)/D714,0)</f>
        <v>5</v>
      </c>
      <c r="G714">
        <f t="shared" si="44"/>
        <v>337</v>
      </c>
      <c r="H714" s="20">
        <f>Theory!$D$4/(SIN(RADIANS(Theory!$D$6*360*(('LUT Implementation'!$C$3*B714)/1000000000))))</f>
        <v>337.44615379168528</v>
      </c>
      <c r="I714" s="23">
        <f t="shared" si="45"/>
        <v>5.4461537916852762</v>
      </c>
      <c r="J714" s="23">
        <f t="shared" si="46"/>
        <v>0.44615379168527625</v>
      </c>
    </row>
    <row r="715" spans="2:10">
      <c r="B715">
        <f t="shared" si="47"/>
        <v>28400</v>
      </c>
      <c r="C715" s="19">
        <f t="array" ref="C715">MATCH(MIN(ABS('LUT Implementation'!$F$9:$F$136-B715)),ABS('LUT Implementation'!$F$9:$F$136-B715),0)</f>
        <v>2</v>
      </c>
      <c r="D715">
        <f>INDEX('LUT Implementation'!$F$9:$F$136,C715)-INDEX('LUT Implementation'!$F$9:$F$136,C715+1)</f>
        <v>2567</v>
      </c>
      <c r="E715">
        <f>INDEX('LUT Implementation'!$C$9:$C$136,'Error plots'!C715)</f>
        <v>332</v>
      </c>
      <c r="F715">
        <f>TRUNC('LUT Implementation'!$C$4*(INDEX('LUT Implementation'!$F$9:$F$136,C715)-B715)/D715,0)</f>
        <v>6</v>
      </c>
      <c r="G715">
        <f t="shared" si="44"/>
        <v>338</v>
      </c>
      <c r="H715" s="20">
        <f>Theory!$D$4/(SIN(RADIANS(Theory!$D$6*360*(('LUT Implementation'!$C$3*B715)/1000000000))))</f>
        <v>338.03391337360182</v>
      </c>
      <c r="I715" s="23">
        <f t="shared" si="45"/>
        <v>6.0339133736018198</v>
      </c>
      <c r="J715" s="23">
        <f t="shared" si="46"/>
        <v>3.3913373601819785E-2</v>
      </c>
    </row>
    <row r="716" spans="2:10">
      <c r="B716">
        <f t="shared" si="47"/>
        <v>28350</v>
      </c>
      <c r="C716" s="19">
        <f t="array" ref="C716">MATCH(MIN(ABS('LUT Implementation'!$F$9:$F$136-B716)),ABS('LUT Implementation'!$F$9:$F$136-B716),0)</f>
        <v>2</v>
      </c>
      <c r="D716">
        <f>INDEX('LUT Implementation'!$F$9:$F$136,C716)-INDEX('LUT Implementation'!$F$9:$F$136,C716+1)</f>
        <v>2567</v>
      </c>
      <c r="E716">
        <f>INDEX('LUT Implementation'!$C$9:$C$136,'Error plots'!C716)</f>
        <v>332</v>
      </c>
      <c r="F716">
        <f>TRUNC('LUT Implementation'!$C$4*(INDEX('LUT Implementation'!$F$9:$F$136,C716)-B716)/D716,0)</f>
        <v>7</v>
      </c>
      <c r="G716">
        <f t="shared" si="44"/>
        <v>339</v>
      </c>
      <c r="H716" s="20">
        <f>Theory!$D$4/(SIN(RADIANS(Theory!$D$6*360*(('LUT Implementation'!$C$3*B716)/1000000000))))</f>
        <v>338.62375751209538</v>
      </c>
      <c r="I716" s="23">
        <f t="shared" si="45"/>
        <v>6.6237575120953807</v>
      </c>
      <c r="J716" s="23">
        <f t="shared" si="46"/>
        <v>0.37624248790461934</v>
      </c>
    </row>
    <row r="717" spans="2:10">
      <c r="B717">
        <f t="shared" si="47"/>
        <v>28300</v>
      </c>
      <c r="C717" s="19">
        <f t="array" ref="C717">MATCH(MIN(ABS('LUT Implementation'!$F$9:$F$136-B717)),ABS('LUT Implementation'!$F$9:$F$136-B717),0)</f>
        <v>2</v>
      </c>
      <c r="D717">
        <f>INDEX('LUT Implementation'!$F$9:$F$136,C717)-INDEX('LUT Implementation'!$F$9:$F$136,C717+1)</f>
        <v>2567</v>
      </c>
      <c r="E717">
        <f>INDEX('LUT Implementation'!$C$9:$C$136,'Error plots'!C717)</f>
        <v>332</v>
      </c>
      <c r="F717">
        <f>TRUNC('LUT Implementation'!$C$4*(INDEX('LUT Implementation'!$F$9:$F$136,C717)-B717)/D717,0)</f>
        <v>7</v>
      </c>
      <c r="G717">
        <f t="shared" si="44"/>
        <v>339</v>
      </c>
      <c r="H717" s="20">
        <f>Theory!$D$4/(SIN(RADIANS(Theory!$D$6*360*(('LUT Implementation'!$C$3*B717)/1000000000))))</f>
        <v>339.2156972551669</v>
      </c>
      <c r="I717" s="23">
        <f t="shared" si="45"/>
        <v>7.2156972551669014</v>
      </c>
      <c r="J717" s="23">
        <f t="shared" si="46"/>
        <v>0.21569725516690141</v>
      </c>
    </row>
    <row r="718" spans="2:10">
      <c r="B718">
        <f t="shared" si="47"/>
        <v>28250</v>
      </c>
      <c r="C718" s="19">
        <f t="array" ref="C718">MATCH(MIN(ABS('LUT Implementation'!$F$9:$F$136-B718)),ABS('LUT Implementation'!$F$9:$F$136-B718),0)</f>
        <v>2</v>
      </c>
      <c r="D718">
        <f>INDEX('LUT Implementation'!$F$9:$F$136,C718)-INDEX('LUT Implementation'!$F$9:$F$136,C718+1)</f>
        <v>2567</v>
      </c>
      <c r="E718">
        <f>INDEX('LUT Implementation'!$C$9:$C$136,'Error plots'!C718)</f>
        <v>332</v>
      </c>
      <c r="F718">
        <f>TRUNC('LUT Implementation'!$C$4*(INDEX('LUT Implementation'!$F$9:$F$136,C718)-B718)/D718,0)</f>
        <v>8</v>
      </c>
      <c r="G718">
        <f t="shared" si="44"/>
        <v>340</v>
      </c>
      <c r="H718" s="20">
        <f>Theory!$D$4/(SIN(RADIANS(Theory!$D$6*360*(('LUT Implementation'!$C$3*B718)/1000000000))))</f>
        <v>339.80974372903546</v>
      </c>
      <c r="I718" s="23">
        <f t="shared" si="45"/>
        <v>7.8097437290354605</v>
      </c>
      <c r="J718" s="23">
        <f t="shared" si="46"/>
        <v>0.19025627096453945</v>
      </c>
    </row>
    <row r="719" spans="2:10">
      <c r="B719">
        <f t="shared" si="47"/>
        <v>28200</v>
      </c>
      <c r="C719" s="19">
        <f t="array" ref="C719">MATCH(MIN(ABS('LUT Implementation'!$F$9:$F$136-B719)),ABS('LUT Implementation'!$F$9:$F$136-B719),0)</f>
        <v>2</v>
      </c>
      <c r="D719">
        <f>INDEX('LUT Implementation'!$F$9:$F$136,C719)-INDEX('LUT Implementation'!$F$9:$F$136,C719+1)</f>
        <v>2567</v>
      </c>
      <c r="E719">
        <f>INDEX('LUT Implementation'!$C$9:$C$136,'Error plots'!C719)</f>
        <v>332</v>
      </c>
      <c r="F719">
        <f>TRUNC('LUT Implementation'!$C$4*(INDEX('LUT Implementation'!$F$9:$F$136,C719)-B719)/D719,0)</f>
        <v>9</v>
      </c>
      <c r="G719">
        <f t="shared" si="44"/>
        <v>341</v>
      </c>
      <c r="H719" s="20">
        <f>Theory!$D$4/(SIN(RADIANS(Theory!$D$6*360*(('LUT Implementation'!$C$3*B719)/1000000000))))</f>
        <v>340.40590813883068</v>
      </c>
      <c r="I719" s="23">
        <f t="shared" si="45"/>
        <v>8.4059081388306822</v>
      </c>
      <c r="J719" s="23">
        <f t="shared" si="46"/>
        <v>0.59409186116931778</v>
      </c>
    </row>
    <row r="720" spans="2:10">
      <c r="B720">
        <f t="shared" si="47"/>
        <v>28150</v>
      </c>
      <c r="C720" s="19">
        <f t="array" ref="C720">MATCH(MIN(ABS('LUT Implementation'!$F$9:$F$136-B720)),ABS('LUT Implementation'!$F$9:$F$136-B720),0)</f>
        <v>2</v>
      </c>
      <c r="D720">
        <f>INDEX('LUT Implementation'!$F$9:$F$136,C720)-INDEX('LUT Implementation'!$F$9:$F$136,C720+1)</f>
        <v>2567</v>
      </c>
      <c r="E720">
        <f>INDEX('LUT Implementation'!$C$9:$C$136,'Error plots'!C720)</f>
        <v>332</v>
      </c>
      <c r="F720">
        <f>TRUNC('LUT Implementation'!$C$4*(INDEX('LUT Implementation'!$F$9:$F$136,C720)-B720)/D720,0)</f>
        <v>9</v>
      </c>
      <c r="G720">
        <f t="shared" si="44"/>
        <v>341</v>
      </c>
      <c r="H720" s="20">
        <f>Theory!$D$4/(SIN(RADIANS(Theory!$D$6*360*(('LUT Implementation'!$C$3*B720)/1000000000))))</f>
        <v>341.00420176929424</v>
      </c>
      <c r="I720" s="23">
        <f t="shared" si="45"/>
        <v>9.0042017692942409</v>
      </c>
      <c r="J720" s="23">
        <f t="shared" si="46"/>
        <v>4.2017692942408758E-3</v>
      </c>
    </row>
    <row r="721" spans="2:10">
      <c r="B721">
        <f t="shared" si="47"/>
        <v>28100</v>
      </c>
      <c r="C721" s="19">
        <f t="array" ref="C721">MATCH(MIN(ABS('LUT Implementation'!$F$9:$F$136-B721)),ABS('LUT Implementation'!$F$9:$F$136-B721),0)</f>
        <v>2</v>
      </c>
      <c r="D721">
        <f>INDEX('LUT Implementation'!$F$9:$F$136,C721)-INDEX('LUT Implementation'!$F$9:$F$136,C721+1)</f>
        <v>2567</v>
      </c>
      <c r="E721">
        <f>INDEX('LUT Implementation'!$C$9:$C$136,'Error plots'!C721)</f>
        <v>332</v>
      </c>
      <c r="F721">
        <f>TRUNC('LUT Implementation'!$C$4*(INDEX('LUT Implementation'!$F$9:$F$136,C721)-B721)/D721,0)</f>
        <v>10</v>
      </c>
      <c r="G721">
        <f t="shared" si="44"/>
        <v>342</v>
      </c>
      <c r="H721" s="20">
        <f>Theory!$D$4/(SIN(RADIANS(Theory!$D$6*360*(('LUT Implementation'!$C$3*B721)/1000000000))))</f>
        <v>341.60463598548756</v>
      </c>
      <c r="I721" s="23">
        <f t="shared" si="45"/>
        <v>9.6046359854875618</v>
      </c>
      <c r="J721" s="23">
        <f t="shared" si="46"/>
        <v>0.39536401451243819</v>
      </c>
    </row>
    <row r="722" spans="2:10">
      <c r="B722">
        <f t="shared" si="47"/>
        <v>28050</v>
      </c>
      <c r="C722" s="19">
        <f t="array" ref="C722">MATCH(MIN(ABS('LUT Implementation'!$F$9:$F$136-B722)),ABS('LUT Implementation'!$F$9:$F$136-B722),0)</f>
        <v>2</v>
      </c>
      <c r="D722">
        <f>INDEX('LUT Implementation'!$F$9:$F$136,C722)-INDEX('LUT Implementation'!$F$9:$F$136,C722+1)</f>
        <v>2567</v>
      </c>
      <c r="E722">
        <f>INDEX('LUT Implementation'!$C$9:$C$136,'Error plots'!C722)</f>
        <v>332</v>
      </c>
      <c r="F722">
        <f>TRUNC('LUT Implementation'!$C$4*(INDEX('LUT Implementation'!$F$9:$F$136,C722)-B722)/D722,0)</f>
        <v>10</v>
      </c>
      <c r="G722">
        <f t="shared" si="44"/>
        <v>342</v>
      </c>
      <c r="H722" s="20">
        <f>Theory!$D$4/(SIN(RADIANS(Theory!$D$6*360*(('LUT Implementation'!$C$3*B722)/1000000000))))</f>
        <v>342.20722223350833</v>
      </c>
      <c r="I722" s="23">
        <f t="shared" si="45"/>
        <v>10.207222233508332</v>
      </c>
      <c r="J722" s="23">
        <f t="shared" si="46"/>
        <v>0.20722223350833247</v>
      </c>
    </row>
    <row r="723" spans="2:10">
      <c r="B723">
        <f t="shared" si="47"/>
        <v>28000</v>
      </c>
      <c r="C723" s="19">
        <f t="array" ref="C723">MATCH(MIN(ABS('LUT Implementation'!$F$9:$F$136-B723)),ABS('LUT Implementation'!$F$9:$F$136-B723),0)</f>
        <v>2</v>
      </c>
      <c r="D723">
        <f>INDEX('LUT Implementation'!$F$9:$F$136,C723)-INDEX('LUT Implementation'!$F$9:$F$136,C723+1)</f>
        <v>2567</v>
      </c>
      <c r="E723">
        <f>INDEX('LUT Implementation'!$C$9:$C$136,'Error plots'!C723)</f>
        <v>332</v>
      </c>
      <c r="F723">
        <f>TRUNC('LUT Implementation'!$C$4*(INDEX('LUT Implementation'!$F$9:$F$136,C723)-B723)/D723,0)</f>
        <v>11</v>
      </c>
      <c r="G723">
        <f t="shared" si="44"/>
        <v>343</v>
      </c>
      <c r="H723" s="20">
        <f>Theory!$D$4/(SIN(RADIANS(Theory!$D$6*360*(('LUT Implementation'!$C$3*B723)/1000000000))))</f>
        <v>342.81197204121355</v>
      </c>
      <c r="I723" s="23">
        <f t="shared" si="45"/>
        <v>10.811972041213551</v>
      </c>
      <c r="J723" s="23">
        <f t="shared" si="46"/>
        <v>0.18802795878644929</v>
      </c>
    </row>
    <row r="724" spans="2:10">
      <c r="B724">
        <f t="shared" si="47"/>
        <v>27950</v>
      </c>
      <c r="C724" s="19">
        <f t="array" ref="C724">MATCH(MIN(ABS('LUT Implementation'!$F$9:$F$136-B724)),ABS('LUT Implementation'!$F$9:$F$136-B724),0)</f>
        <v>2</v>
      </c>
      <c r="D724">
        <f>INDEX('LUT Implementation'!$F$9:$F$136,C724)-INDEX('LUT Implementation'!$F$9:$F$136,C724+1)</f>
        <v>2567</v>
      </c>
      <c r="E724">
        <f>INDEX('LUT Implementation'!$C$9:$C$136,'Error plots'!C724)</f>
        <v>332</v>
      </c>
      <c r="F724">
        <f>TRUNC('LUT Implementation'!$C$4*(INDEX('LUT Implementation'!$F$9:$F$136,C724)-B724)/D724,0)</f>
        <v>12</v>
      </c>
      <c r="G724">
        <f t="shared" si="44"/>
        <v>344</v>
      </c>
      <c r="H724" s="20">
        <f>Theory!$D$4/(SIN(RADIANS(Theory!$D$6*360*(('LUT Implementation'!$C$3*B724)/1000000000))))</f>
        <v>343.41889701895099</v>
      </c>
      <c r="I724" s="23">
        <f t="shared" si="45"/>
        <v>11.418897018950986</v>
      </c>
      <c r="J724" s="23">
        <f t="shared" si="46"/>
        <v>0.58110298104901403</v>
      </c>
    </row>
    <row r="725" spans="2:10">
      <c r="B725">
        <f t="shared" si="47"/>
        <v>27900</v>
      </c>
      <c r="C725" s="19">
        <f t="array" ref="C725">MATCH(MIN(ABS('LUT Implementation'!$F$9:$F$136-B725)),ABS('LUT Implementation'!$F$9:$F$136-B725),0)</f>
        <v>2</v>
      </c>
      <c r="D725">
        <f>INDEX('LUT Implementation'!$F$9:$F$136,C725)-INDEX('LUT Implementation'!$F$9:$F$136,C725+1)</f>
        <v>2567</v>
      </c>
      <c r="E725">
        <f>INDEX('LUT Implementation'!$C$9:$C$136,'Error plots'!C725)</f>
        <v>332</v>
      </c>
      <c r="F725">
        <f>TRUNC('LUT Implementation'!$C$4*(INDEX('LUT Implementation'!$F$9:$F$136,C725)-B725)/D725,0)</f>
        <v>12</v>
      </c>
      <c r="G725">
        <f t="shared" si="44"/>
        <v>344</v>
      </c>
      <c r="H725" s="20">
        <f>Theory!$D$4/(SIN(RADIANS(Theory!$D$6*360*(('LUT Implementation'!$C$3*B725)/1000000000))))</f>
        <v>344.02800886029843</v>
      </c>
      <c r="I725" s="23">
        <f t="shared" si="45"/>
        <v>12.028008860298428</v>
      </c>
      <c r="J725" s="23">
        <f t="shared" si="46"/>
        <v>2.8008860298427862E-2</v>
      </c>
    </row>
    <row r="726" spans="2:10">
      <c r="B726">
        <f t="shared" si="47"/>
        <v>27850</v>
      </c>
      <c r="C726" s="19">
        <f t="array" ref="C726">MATCH(MIN(ABS('LUT Implementation'!$F$9:$F$136-B726)),ABS('LUT Implementation'!$F$9:$F$136-B726),0)</f>
        <v>2</v>
      </c>
      <c r="D726">
        <f>INDEX('LUT Implementation'!$F$9:$F$136,C726)-INDEX('LUT Implementation'!$F$9:$F$136,C726+1)</f>
        <v>2567</v>
      </c>
      <c r="E726">
        <f>INDEX('LUT Implementation'!$C$9:$C$136,'Error plots'!C726)</f>
        <v>332</v>
      </c>
      <c r="F726">
        <f>TRUNC('LUT Implementation'!$C$4*(INDEX('LUT Implementation'!$F$9:$F$136,C726)-B726)/D726,0)</f>
        <v>13</v>
      </c>
      <c r="G726">
        <f t="shared" si="44"/>
        <v>345</v>
      </c>
      <c r="H726" s="20">
        <f>Theory!$D$4/(SIN(RADIANS(Theory!$D$6*360*(('LUT Implementation'!$C$3*B726)/1000000000))))</f>
        <v>344.63931934281067</v>
      </c>
      <c r="I726" s="23">
        <f t="shared" si="45"/>
        <v>12.639319342810666</v>
      </c>
      <c r="J726" s="23">
        <f t="shared" si="46"/>
        <v>0.3606806571893344</v>
      </c>
    </row>
    <row r="727" spans="2:10">
      <c r="B727">
        <f t="shared" si="47"/>
        <v>27800</v>
      </c>
      <c r="C727" s="19">
        <f t="array" ref="C727">MATCH(MIN(ABS('LUT Implementation'!$F$9:$F$136-B727)),ABS('LUT Implementation'!$F$9:$F$136-B727),0)</f>
        <v>2</v>
      </c>
      <c r="D727">
        <f>INDEX('LUT Implementation'!$F$9:$F$136,C727)-INDEX('LUT Implementation'!$F$9:$F$136,C727+1)</f>
        <v>2567</v>
      </c>
      <c r="E727">
        <f>INDEX('LUT Implementation'!$C$9:$C$136,'Error plots'!C727)</f>
        <v>332</v>
      </c>
      <c r="F727">
        <f>TRUNC('LUT Implementation'!$C$4*(INDEX('LUT Implementation'!$F$9:$F$136,C727)-B727)/D727,0)</f>
        <v>13</v>
      </c>
      <c r="G727">
        <f t="shared" si="44"/>
        <v>345</v>
      </c>
      <c r="H727" s="20">
        <f>Theory!$D$4/(SIN(RADIANS(Theory!$D$6*360*(('LUT Implementation'!$C$3*B727)/1000000000))))</f>
        <v>345.2528403287746</v>
      </c>
      <c r="I727" s="23">
        <f t="shared" si="45"/>
        <v>13.252840328774596</v>
      </c>
      <c r="J727" s="23">
        <f t="shared" si="46"/>
        <v>0.25284032877459595</v>
      </c>
    </row>
    <row r="728" spans="2:10">
      <c r="B728">
        <f t="shared" si="47"/>
        <v>27750</v>
      </c>
      <c r="C728" s="19">
        <f t="array" ref="C728">MATCH(MIN(ABS('LUT Implementation'!$F$9:$F$136-B728)),ABS('LUT Implementation'!$F$9:$F$136-B728),0)</f>
        <v>2</v>
      </c>
      <c r="D728">
        <f>INDEX('LUT Implementation'!$F$9:$F$136,C728)-INDEX('LUT Implementation'!$F$9:$F$136,C728+1)</f>
        <v>2567</v>
      </c>
      <c r="E728">
        <f>INDEX('LUT Implementation'!$C$9:$C$136,'Error plots'!C728)</f>
        <v>332</v>
      </c>
      <c r="F728">
        <f>TRUNC('LUT Implementation'!$C$4*(INDEX('LUT Implementation'!$F$9:$F$136,C728)-B728)/D728,0)</f>
        <v>14</v>
      </c>
      <c r="G728">
        <f t="shared" si="44"/>
        <v>346</v>
      </c>
      <c r="H728" s="20">
        <f>Theory!$D$4/(SIN(RADIANS(Theory!$D$6*360*(('LUT Implementation'!$C$3*B728)/1000000000))))</f>
        <v>345.86858376597297</v>
      </c>
      <c r="I728" s="23">
        <f t="shared" si="45"/>
        <v>13.868583765972971</v>
      </c>
      <c r="J728" s="23">
        <f t="shared" si="46"/>
        <v>0.13141623402702862</v>
      </c>
    </row>
    <row r="729" spans="2:10">
      <c r="B729">
        <f t="shared" si="47"/>
        <v>27700</v>
      </c>
      <c r="C729" s="19">
        <f t="array" ref="C729">MATCH(MIN(ABS('LUT Implementation'!$F$9:$F$136-B729)),ABS('LUT Implementation'!$F$9:$F$136-B729),0)</f>
        <v>2</v>
      </c>
      <c r="D729">
        <f>INDEX('LUT Implementation'!$F$9:$F$136,C729)-INDEX('LUT Implementation'!$F$9:$F$136,C729+1)</f>
        <v>2567</v>
      </c>
      <c r="E729">
        <f>INDEX('LUT Implementation'!$C$9:$C$136,'Error plots'!C729)</f>
        <v>332</v>
      </c>
      <c r="F729">
        <f>TRUNC('LUT Implementation'!$C$4*(INDEX('LUT Implementation'!$F$9:$F$136,C729)-B729)/D729,0)</f>
        <v>15</v>
      </c>
      <c r="G729">
        <f t="shared" si="44"/>
        <v>347</v>
      </c>
      <c r="H729" s="20">
        <f>Theory!$D$4/(SIN(RADIANS(Theory!$D$6*360*(('LUT Implementation'!$C$3*B729)/1000000000))))</f>
        <v>346.48656168845565</v>
      </c>
      <c r="I729" s="23">
        <f t="shared" si="45"/>
        <v>14.486561688455652</v>
      </c>
      <c r="J729" s="23">
        <f t="shared" si="46"/>
        <v>0.51343831154434838</v>
      </c>
    </row>
    <row r="730" spans="2:10">
      <c r="B730">
        <f t="shared" si="47"/>
        <v>27650</v>
      </c>
      <c r="C730" s="19">
        <f t="array" ref="C730">MATCH(MIN(ABS('LUT Implementation'!$F$9:$F$136-B730)),ABS('LUT Implementation'!$F$9:$F$136-B730),0)</f>
        <v>2</v>
      </c>
      <c r="D730">
        <f>INDEX('LUT Implementation'!$F$9:$F$136,C730)-INDEX('LUT Implementation'!$F$9:$F$136,C730+1)</f>
        <v>2567</v>
      </c>
      <c r="E730">
        <f>INDEX('LUT Implementation'!$C$9:$C$136,'Error plots'!C730)</f>
        <v>332</v>
      </c>
      <c r="F730">
        <f>TRUNC('LUT Implementation'!$C$4*(INDEX('LUT Implementation'!$F$9:$F$136,C730)-B730)/D730,0)</f>
        <v>15</v>
      </c>
      <c r="G730">
        <f t="shared" si="44"/>
        <v>347</v>
      </c>
      <c r="H730" s="20">
        <f>Theory!$D$4/(SIN(RADIANS(Theory!$D$6*360*(('LUT Implementation'!$C$3*B730)/1000000000))))</f>
        <v>347.10678621731967</v>
      </c>
      <c r="I730" s="23">
        <f t="shared" si="45"/>
        <v>15.106786217319666</v>
      </c>
      <c r="J730" s="23">
        <f t="shared" si="46"/>
        <v>0.10678621731966587</v>
      </c>
    </row>
    <row r="731" spans="2:10">
      <c r="B731">
        <f t="shared" si="47"/>
        <v>27600</v>
      </c>
      <c r="C731" s="19">
        <f t="array" ref="C731">MATCH(MIN(ABS('LUT Implementation'!$F$9:$F$136-B731)),ABS('LUT Implementation'!$F$9:$F$136-B731),0)</f>
        <v>3</v>
      </c>
      <c r="D731">
        <f>INDEX('LUT Implementation'!$F$9:$F$136,C731)-INDEX('LUT Implementation'!$F$9:$F$136,C731+1)</f>
        <v>2147</v>
      </c>
      <c r="E731">
        <f>INDEX('LUT Implementation'!$C$9:$C$136,'Error plots'!C731)</f>
        <v>364</v>
      </c>
      <c r="F731">
        <f>TRUNC('LUT Implementation'!$C$4*(INDEX('LUT Implementation'!$F$9:$F$136,C731)-B731)/D731,0)</f>
        <v>-18</v>
      </c>
      <c r="G731">
        <f t="shared" si="44"/>
        <v>346</v>
      </c>
      <c r="H731" s="20">
        <f>Theory!$D$4/(SIN(RADIANS(Theory!$D$6*360*(('LUT Implementation'!$C$3*B731)/1000000000))))</f>
        <v>347.72926956149769</v>
      </c>
      <c r="I731" s="23">
        <f t="shared" si="45"/>
        <v>16.270730438502312</v>
      </c>
      <c r="J731" s="23">
        <f t="shared" si="46"/>
        <v>1.7292695614976878</v>
      </c>
    </row>
    <row r="732" spans="2:10">
      <c r="B732">
        <f t="shared" si="47"/>
        <v>27550</v>
      </c>
      <c r="C732" s="19">
        <f t="array" ref="C732">MATCH(MIN(ABS('LUT Implementation'!$F$9:$F$136-B732)),ABS('LUT Implementation'!$F$9:$F$136-B732),0)</f>
        <v>3</v>
      </c>
      <c r="D732">
        <f>INDEX('LUT Implementation'!$F$9:$F$136,C732)-INDEX('LUT Implementation'!$F$9:$F$136,C732+1)</f>
        <v>2147</v>
      </c>
      <c r="E732">
        <f>INDEX('LUT Implementation'!$C$9:$C$136,'Error plots'!C732)</f>
        <v>364</v>
      </c>
      <c r="F732">
        <f>TRUNC('LUT Implementation'!$C$4*(INDEX('LUT Implementation'!$F$9:$F$136,C732)-B732)/D732,0)</f>
        <v>-17</v>
      </c>
      <c r="G732">
        <f t="shared" si="44"/>
        <v>347</v>
      </c>
      <c r="H732" s="20">
        <f>Theory!$D$4/(SIN(RADIANS(Theory!$D$6*360*(('LUT Implementation'!$C$3*B732)/1000000000))))</f>
        <v>348.35402401855538</v>
      </c>
      <c r="I732" s="23">
        <f t="shared" si="45"/>
        <v>15.645975981444622</v>
      </c>
      <c r="J732" s="23">
        <f t="shared" si="46"/>
        <v>1.3540240185553785</v>
      </c>
    </row>
    <row r="733" spans="2:10">
      <c r="B733">
        <f t="shared" si="47"/>
        <v>27500</v>
      </c>
      <c r="C733" s="19">
        <f t="array" ref="C733">MATCH(MIN(ABS('LUT Implementation'!$F$9:$F$136-B733)),ABS('LUT Implementation'!$F$9:$F$136-B733),0)</f>
        <v>3</v>
      </c>
      <c r="D733">
        <f>INDEX('LUT Implementation'!$F$9:$F$136,C733)-INDEX('LUT Implementation'!$F$9:$F$136,C733+1)</f>
        <v>2147</v>
      </c>
      <c r="E733">
        <f>INDEX('LUT Implementation'!$C$9:$C$136,'Error plots'!C733)</f>
        <v>364</v>
      </c>
      <c r="F733">
        <f>TRUNC('LUT Implementation'!$C$4*(INDEX('LUT Implementation'!$F$9:$F$136,C733)-B733)/D733,0)</f>
        <v>-17</v>
      </c>
      <c r="G733">
        <f t="shared" si="44"/>
        <v>347</v>
      </c>
      <c r="H733" s="20">
        <f>Theory!$D$4/(SIN(RADIANS(Theory!$D$6*360*(('LUT Implementation'!$C$3*B733)/1000000000))))</f>
        <v>348.98106197549674</v>
      </c>
      <c r="I733" s="23">
        <f t="shared" si="45"/>
        <v>15.018938024503257</v>
      </c>
      <c r="J733" s="23">
        <f t="shared" si="46"/>
        <v>1.9810619754967433</v>
      </c>
    </row>
    <row r="734" spans="2:10">
      <c r="B734">
        <f t="shared" si="47"/>
        <v>27450</v>
      </c>
      <c r="C734" s="19">
        <f t="array" ref="C734">MATCH(MIN(ABS('LUT Implementation'!$F$9:$F$136-B734)),ABS('LUT Implementation'!$F$9:$F$136-B734),0)</f>
        <v>3</v>
      </c>
      <c r="D734">
        <f>INDEX('LUT Implementation'!$F$9:$F$136,C734)-INDEX('LUT Implementation'!$F$9:$F$136,C734+1)</f>
        <v>2147</v>
      </c>
      <c r="E734">
        <f>INDEX('LUT Implementation'!$C$9:$C$136,'Error plots'!C734)</f>
        <v>364</v>
      </c>
      <c r="F734">
        <f>TRUNC('LUT Implementation'!$C$4*(INDEX('LUT Implementation'!$F$9:$F$136,C734)-B734)/D734,0)</f>
        <v>-16</v>
      </c>
      <c r="G734">
        <f t="shared" si="44"/>
        <v>348</v>
      </c>
      <c r="H734" s="20">
        <f>Theory!$D$4/(SIN(RADIANS(Theory!$D$6*360*(('LUT Implementation'!$C$3*B734)/1000000000))))</f>
        <v>349.61039590957853</v>
      </c>
      <c r="I734" s="23">
        <f t="shared" si="45"/>
        <v>14.389604090421471</v>
      </c>
      <c r="J734" s="23">
        <f t="shared" si="46"/>
        <v>1.6103959095785285</v>
      </c>
    </row>
    <row r="735" spans="2:10">
      <c r="B735">
        <f t="shared" si="47"/>
        <v>27400</v>
      </c>
      <c r="C735" s="19">
        <f t="array" ref="C735">MATCH(MIN(ABS('LUT Implementation'!$F$9:$F$136-B735)),ABS('LUT Implementation'!$F$9:$F$136-B735),0)</f>
        <v>3</v>
      </c>
      <c r="D735">
        <f>INDEX('LUT Implementation'!$F$9:$F$136,C735)-INDEX('LUT Implementation'!$F$9:$F$136,C735+1)</f>
        <v>2147</v>
      </c>
      <c r="E735">
        <f>INDEX('LUT Implementation'!$C$9:$C$136,'Error plots'!C735)</f>
        <v>364</v>
      </c>
      <c r="F735">
        <f>TRUNC('LUT Implementation'!$C$4*(INDEX('LUT Implementation'!$F$9:$F$136,C735)-B735)/D735,0)</f>
        <v>-15</v>
      </c>
      <c r="G735">
        <f t="shared" si="44"/>
        <v>349</v>
      </c>
      <c r="H735" s="20">
        <f>Theory!$D$4/(SIN(RADIANS(Theory!$D$6*360*(('LUT Implementation'!$C$3*B735)/1000000000))))</f>
        <v>350.24203838913468</v>
      </c>
      <c r="I735" s="23">
        <f t="shared" si="45"/>
        <v>13.757961610865323</v>
      </c>
      <c r="J735" s="23">
        <f t="shared" si="46"/>
        <v>1.2420383891346773</v>
      </c>
    </row>
    <row r="736" spans="2:10">
      <c r="B736">
        <f t="shared" si="47"/>
        <v>27350</v>
      </c>
      <c r="C736" s="19">
        <f t="array" ref="C736">MATCH(MIN(ABS('LUT Implementation'!$F$9:$F$136-B736)),ABS('LUT Implementation'!$F$9:$F$136-B736),0)</f>
        <v>3</v>
      </c>
      <c r="D736">
        <f>INDEX('LUT Implementation'!$F$9:$F$136,C736)-INDEX('LUT Implementation'!$F$9:$F$136,C736+1)</f>
        <v>2147</v>
      </c>
      <c r="E736">
        <f>INDEX('LUT Implementation'!$C$9:$C$136,'Error plots'!C736)</f>
        <v>364</v>
      </c>
      <c r="F736">
        <f>TRUNC('LUT Implementation'!$C$4*(INDEX('LUT Implementation'!$F$9:$F$136,C736)-B736)/D736,0)</f>
        <v>-14</v>
      </c>
      <c r="G736">
        <f t="shared" si="44"/>
        <v>350</v>
      </c>
      <c r="H736" s="20">
        <f>Theory!$D$4/(SIN(RADIANS(Theory!$D$6*360*(('LUT Implementation'!$C$3*B736)/1000000000))))</f>
        <v>350.87600207440755</v>
      </c>
      <c r="I736" s="23">
        <f t="shared" si="45"/>
        <v>13.123997925592448</v>
      </c>
      <c r="J736" s="23">
        <f t="shared" si="46"/>
        <v>0.87600207440755185</v>
      </c>
    </row>
    <row r="737" spans="2:10">
      <c r="B737">
        <f t="shared" si="47"/>
        <v>27300</v>
      </c>
      <c r="C737" s="19">
        <f t="array" ref="C737">MATCH(MIN(ABS('LUT Implementation'!$F$9:$F$136-B737)),ABS('LUT Implementation'!$F$9:$F$136-B737),0)</f>
        <v>3</v>
      </c>
      <c r="D737">
        <f>INDEX('LUT Implementation'!$F$9:$F$136,C737)-INDEX('LUT Implementation'!$F$9:$F$136,C737+1)</f>
        <v>2147</v>
      </c>
      <c r="E737">
        <f>INDEX('LUT Implementation'!$C$9:$C$136,'Error plots'!C737)</f>
        <v>364</v>
      </c>
      <c r="F737">
        <f>TRUNC('LUT Implementation'!$C$4*(INDEX('LUT Implementation'!$F$9:$F$136,C737)-B737)/D737,0)</f>
        <v>-14</v>
      </c>
      <c r="G737">
        <f t="shared" si="44"/>
        <v>350</v>
      </c>
      <c r="H737" s="20">
        <f>Theory!$D$4/(SIN(RADIANS(Theory!$D$6*360*(('LUT Implementation'!$C$3*B737)/1000000000))))</f>
        <v>351.51229971839069</v>
      </c>
      <c r="I737" s="23">
        <f t="shared" si="45"/>
        <v>12.487700281609307</v>
      </c>
      <c r="J737" s="23">
        <f t="shared" si="46"/>
        <v>1.5122997183906932</v>
      </c>
    </row>
    <row r="738" spans="2:10">
      <c r="B738">
        <f t="shared" si="47"/>
        <v>27250</v>
      </c>
      <c r="C738" s="19">
        <f t="array" ref="C738">MATCH(MIN(ABS('LUT Implementation'!$F$9:$F$136-B738)),ABS('LUT Implementation'!$F$9:$F$136-B738),0)</f>
        <v>3</v>
      </c>
      <c r="D738">
        <f>INDEX('LUT Implementation'!$F$9:$F$136,C738)-INDEX('LUT Implementation'!$F$9:$F$136,C738+1)</f>
        <v>2147</v>
      </c>
      <c r="E738">
        <f>INDEX('LUT Implementation'!$C$9:$C$136,'Error plots'!C738)</f>
        <v>364</v>
      </c>
      <c r="F738">
        <f>TRUNC('LUT Implementation'!$C$4*(INDEX('LUT Implementation'!$F$9:$F$136,C738)-B738)/D738,0)</f>
        <v>-13</v>
      </c>
      <c r="G738">
        <f t="shared" si="44"/>
        <v>351</v>
      </c>
      <c r="H738" s="20">
        <f>Theory!$D$4/(SIN(RADIANS(Theory!$D$6*360*(('LUT Implementation'!$C$3*B738)/1000000000))))</f>
        <v>352.1509441676788</v>
      </c>
      <c r="I738" s="23">
        <f t="shared" si="45"/>
        <v>11.849055832321199</v>
      </c>
      <c r="J738" s="23">
        <f t="shared" si="46"/>
        <v>1.1509441676788015</v>
      </c>
    </row>
    <row r="739" spans="2:10">
      <c r="B739">
        <f t="shared" si="47"/>
        <v>27200</v>
      </c>
      <c r="C739" s="19">
        <f t="array" ref="C739">MATCH(MIN(ABS('LUT Implementation'!$F$9:$F$136-B739)),ABS('LUT Implementation'!$F$9:$F$136-B739),0)</f>
        <v>3</v>
      </c>
      <c r="D739">
        <f>INDEX('LUT Implementation'!$F$9:$F$136,C739)-INDEX('LUT Implementation'!$F$9:$F$136,C739+1)</f>
        <v>2147</v>
      </c>
      <c r="E739">
        <f>INDEX('LUT Implementation'!$C$9:$C$136,'Error plots'!C739)</f>
        <v>364</v>
      </c>
      <c r="F739">
        <f>TRUNC('LUT Implementation'!$C$4*(INDEX('LUT Implementation'!$F$9:$F$136,C739)-B739)/D739,0)</f>
        <v>-12</v>
      </c>
      <c r="G739">
        <f t="shared" si="44"/>
        <v>352</v>
      </c>
      <c r="H739" s="20">
        <f>Theory!$D$4/(SIN(RADIANS(Theory!$D$6*360*(('LUT Implementation'!$C$3*B739)/1000000000))))</f>
        <v>352.7919483633288</v>
      </c>
      <c r="I739" s="23">
        <f t="shared" si="45"/>
        <v>11.2080516366712</v>
      </c>
      <c r="J739" s="23">
        <f t="shared" si="46"/>
        <v>0.79194836332879959</v>
      </c>
    </row>
    <row r="740" spans="2:10">
      <c r="B740">
        <f t="shared" si="47"/>
        <v>27150</v>
      </c>
      <c r="C740" s="19">
        <f t="array" ref="C740">MATCH(MIN(ABS('LUT Implementation'!$F$9:$F$136-B740)),ABS('LUT Implementation'!$F$9:$F$136-B740),0)</f>
        <v>3</v>
      </c>
      <c r="D740">
        <f>INDEX('LUT Implementation'!$F$9:$F$136,C740)-INDEX('LUT Implementation'!$F$9:$F$136,C740+1)</f>
        <v>2147</v>
      </c>
      <c r="E740">
        <f>INDEX('LUT Implementation'!$C$9:$C$136,'Error plots'!C740)</f>
        <v>364</v>
      </c>
      <c r="F740">
        <f>TRUNC('LUT Implementation'!$C$4*(INDEX('LUT Implementation'!$F$9:$F$136,C740)-B740)/D740,0)</f>
        <v>-11</v>
      </c>
      <c r="G740">
        <f t="shared" si="44"/>
        <v>353</v>
      </c>
      <c r="H740" s="20">
        <f>Theory!$D$4/(SIN(RADIANS(Theory!$D$6*360*(('LUT Implementation'!$C$3*B740)/1000000000))))</f>
        <v>353.43532534172942</v>
      </c>
      <c r="I740" s="23">
        <f t="shared" si="45"/>
        <v>10.564674658270576</v>
      </c>
      <c r="J740" s="23">
        <f t="shared" si="46"/>
        <v>0.43532534172942405</v>
      </c>
    </row>
    <row r="741" spans="2:10">
      <c r="B741">
        <f t="shared" si="47"/>
        <v>27100</v>
      </c>
      <c r="C741" s="19">
        <f t="array" ref="C741">MATCH(MIN(ABS('LUT Implementation'!$F$9:$F$136-B741)),ABS('LUT Implementation'!$F$9:$F$136-B741),0)</f>
        <v>3</v>
      </c>
      <c r="D741">
        <f>INDEX('LUT Implementation'!$F$9:$F$136,C741)-INDEX('LUT Implementation'!$F$9:$F$136,C741+1)</f>
        <v>2147</v>
      </c>
      <c r="E741">
        <f>INDEX('LUT Implementation'!$C$9:$C$136,'Error plots'!C741)</f>
        <v>364</v>
      </c>
      <c r="F741">
        <f>TRUNC('LUT Implementation'!$C$4*(INDEX('LUT Implementation'!$F$9:$F$136,C741)-B741)/D741,0)</f>
        <v>-11</v>
      </c>
      <c r="G741">
        <f t="shared" si="44"/>
        <v>353</v>
      </c>
      <c r="H741" s="20">
        <f>Theory!$D$4/(SIN(RADIANS(Theory!$D$6*360*(('LUT Implementation'!$C$3*B741)/1000000000))))</f>
        <v>354.08108823548031</v>
      </c>
      <c r="I741" s="23">
        <f t="shared" si="45"/>
        <v>9.9189117645196916</v>
      </c>
      <c r="J741" s="23">
        <f t="shared" si="46"/>
        <v>1.0810882354803084</v>
      </c>
    </row>
    <row r="742" spans="2:10">
      <c r="B742">
        <f t="shared" si="47"/>
        <v>27050</v>
      </c>
      <c r="C742" s="19">
        <f t="array" ref="C742">MATCH(MIN(ABS('LUT Implementation'!$F$9:$F$136-B742)),ABS('LUT Implementation'!$F$9:$F$136-B742),0)</f>
        <v>3</v>
      </c>
      <c r="D742">
        <f>INDEX('LUT Implementation'!$F$9:$F$136,C742)-INDEX('LUT Implementation'!$F$9:$F$136,C742+1)</f>
        <v>2147</v>
      </c>
      <c r="E742">
        <f>INDEX('LUT Implementation'!$C$9:$C$136,'Error plots'!C742)</f>
        <v>364</v>
      </c>
      <c r="F742">
        <f>TRUNC('LUT Implementation'!$C$4*(INDEX('LUT Implementation'!$F$9:$F$136,C742)-B742)/D742,0)</f>
        <v>-10</v>
      </c>
      <c r="G742">
        <f t="shared" si="44"/>
        <v>354</v>
      </c>
      <c r="H742" s="20">
        <f>Theory!$D$4/(SIN(RADIANS(Theory!$D$6*360*(('LUT Implementation'!$C$3*B742)/1000000000))))</f>
        <v>354.72925027428158</v>
      </c>
      <c r="I742" s="23">
        <f t="shared" si="45"/>
        <v>9.2707497257184173</v>
      </c>
      <c r="J742" s="23">
        <f t="shared" si="46"/>
        <v>0.72925027428158273</v>
      </c>
    </row>
    <row r="743" spans="2:10">
      <c r="B743">
        <f t="shared" si="47"/>
        <v>27000</v>
      </c>
      <c r="C743" s="19">
        <f t="array" ref="C743">MATCH(MIN(ABS('LUT Implementation'!$F$9:$F$136-B743)),ABS('LUT Implementation'!$F$9:$F$136-B743),0)</f>
        <v>3</v>
      </c>
      <c r="D743">
        <f>INDEX('LUT Implementation'!$F$9:$F$136,C743)-INDEX('LUT Implementation'!$F$9:$F$136,C743+1)</f>
        <v>2147</v>
      </c>
      <c r="E743">
        <f>INDEX('LUT Implementation'!$C$9:$C$136,'Error plots'!C743)</f>
        <v>364</v>
      </c>
      <c r="F743">
        <f>TRUNC('LUT Implementation'!$C$4*(INDEX('LUT Implementation'!$F$9:$F$136,C743)-B743)/D743,0)</f>
        <v>-9</v>
      </c>
      <c r="G743">
        <f t="shared" si="44"/>
        <v>355</v>
      </c>
      <c r="H743" s="20">
        <f>Theory!$D$4/(SIN(RADIANS(Theory!$D$6*360*(('LUT Implementation'!$C$3*B743)/1000000000))))</f>
        <v>355.37982478583302</v>
      </c>
      <c r="I743" s="23">
        <f t="shared" si="45"/>
        <v>8.6201752141669772</v>
      </c>
      <c r="J743" s="23">
        <f t="shared" si="46"/>
        <v>0.37982478583302282</v>
      </c>
    </row>
    <row r="744" spans="2:10">
      <c r="B744">
        <f t="shared" si="47"/>
        <v>26950</v>
      </c>
      <c r="C744" s="19">
        <f t="array" ref="C744">MATCH(MIN(ABS('LUT Implementation'!$F$9:$F$136-B744)),ABS('LUT Implementation'!$F$9:$F$136-B744),0)</f>
        <v>3</v>
      </c>
      <c r="D744">
        <f>INDEX('LUT Implementation'!$F$9:$F$136,C744)-INDEX('LUT Implementation'!$F$9:$F$136,C744+1)</f>
        <v>2147</v>
      </c>
      <c r="E744">
        <f>INDEX('LUT Implementation'!$C$9:$C$136,'Error plots'!C744)</f>
        <v>364</v>
      </c>
      <c r="F744">
        <f>TRUNC('LUT Implementation'!$C$4*(INDEX('LUT Implementation'!$F$9:$F$136,C744)-B744)/D744,0)</f>
        <v>-8</v>
      </c>
      <c r="G744">
        <f t="shared" si="44"/>
        <v>356</v>
      </c>
      <c r="H744" s="20">
        <f>Theory!$D$4/(SIN(RADIANS(Theory!$D$6*360*(('LUT Implementation'!$C$3*B744)/1000000000))))</f>
        <v>356.03282519674286</v>
      </c>
      <c r="I744" s="23">
        <f t="shared" si="45"/>
        <v>7.9671748032571372</v>
      </c>
      <c r="J744" s="23">
        <f t="shared" si="46"/>
        <v>3.2825196742862772E-2</v>
      </c>
    </row>
    <row r="745" spans="2:10">
      <c r="B745">
        <f t="shared" si="47"/>
        <v>26900</v>
      </c>
      <c r="C745" s="19">
        <f t="array" ref="C745">MATCH(MIN(ABS('LUT Implementation'!$F$9:$F$136-B745)),ABS('LUT Implementation'!$F$9:$F$136-B745),0)</f>
        <v>3</v>
      </c>
      <c r="D745">
        <f>INDEX('LUT Implementation'!$F$9:$F$136,C745)-INDEX('LUT Implementation'!$F$9:$F$136,C745+1)</f>
        <v>2147</v>
      </c>
      <c r="E745">
        <f>INDEX('LUT Implementation'!$C$9:$C$136,'Error plots'!C745)</f>
        <v>364</v>
      </c>
      <c r="F745">
        <f>TRUNC('LUT Implementation'!$C$4*(INDEX('LUT Implementation'!$F$9:$F$136,C745)-B745)/D745,0)</f>
        <v>-8</v>
      </c>
      <c r="G745">
        <f t="shared" si="44"/>
        <v>356</v>
      </c>
      <c r="H745" s="20">
        <f>Theory!$D$4/(SIN(RADIANS(Theory!$D$6*360*(('LUT Implementation'!$C$3*B745)/1000000000))))</f>
        <v>356.68826503344678</v>
      </c>
      <c r="I745" s="23">
        <f t="shared" si="45"/>
        <v>7.3117349665532174</v>
      </c>
      <c r="J745" s="23">
        <f t="shared" si="46"/>
        <v>0.68826503344678258</v>
      </c>
    </row>
    <row r="746" spans="2:10">
      <c r="B746">
        <f t="shared" si="47"/>
        <v>26850</v>
      </c>
      <c r="C746" s="19">
        <f t="array" ref="C746">MATCH(MIN(ABS('LUT Implementation'!$F$9:$F$136-B746)),ABS('LUT Implementation'!$F$9:$F$136-B746),0)</f>
        <v>3</v>
      </c>
      <c r="D746">
        <f>INDEX('LUT Implementation'!$F$9:$F$136,C746)-INDEX('LUT Implementation'!$F$9:$F$136,C746+1)</f>
        <v>2147</v>
      </c>
      <c r="E746">
        <f>INDEX('LUT Implementation'!$C$9:$C$136,'Error plots'!C746)</f>
        <v>364</v>
      </c>
      <c r="F746">
        <f>TRUNC('LUT Implementation'!$C$4*(INDEX('LUT Implementation'!$F$9:$F$136,C746)-B746)/D746,0)</f>
        <v>-7</v>
      </c>
      <c r="G746">
        <f t="shared" si="44"/>
        <v>357</v>
      </c>
      <c r="H746" s="20">
        <f>Theory!$D$4/(SIN(RADIANS(Theory!$D$6*360*(('LUT Implementation'!$C$3*B746)/1000000000))))</f>
        <v>357.34615792313826</v>
      </c>
      <c r="I746" s="23">
        <f t="shared" si="45"/>
        <v>6.6538420768617357</v>
      </c>
      <c r="J746" s="23">
        <f t="shared" si="46"/>
        <v>0.34615792313826432</v>
      </c>
    </row>
    <row r="747" spans="2:10">
      <c r="B747">
        <f t="shared" si="47"/>
        <v>26800</v>
      </c>
      <c r="C747" s="19">
        <f t="array" ref="C747">MATCH(MIN(ABS('LUT Implementation'!$F$9:$F$136-B747)),ABS('LUT Implementation'!$F$9:$F$136-B747),0)</f>
        <v>3</v>
      </c>
      <c r="D747">
        <f>INDEX('LUT Implementation'!$F$9:$F$136,C747)-INDEX('LUT Implementation'!$F$9:$F$136,C747+1)</f>
        <v>2147</v>
      </c>
      <c r="E747">
        <f>INDEX('LUT Implementation'!$C$9:$C$136,'Error plots'!C747)</f>
        <v>364</v>
      </c>
      <c r="F747">
        <f>TRUNC('LUT Implementation'!$C$4*(INDEX('LUT Implementation'!$F$9:$F$136,C747)-B747)/D747,0)</f>
        <v>-6</v>
      </c>
      <c r="G747">
        <f t="shared" si="44"/>
        <v>358</v>
      </c>
      <c r="H747" s="20">
        <f>Theory!$D$4/(SIN(RADIANS(Theory!$D$6*360*(('LUT Implementation'!$C$3*B747)/1000000000))))</f>
        <v>358.00651759470759</v>
      </c>
      <c r="I747" s="23">
        <f t="shared" si="45"/>
        <v>5.9934824052924114</v>
      </c>
      <c r="J747" s="23">
        <f t="shared" si="46"/>
        <v>6.5175947075886143E-3</v>
      </c>
    </row>
    <row r="748" spans="2:10">
      <c r="B748">
        <f t="shared" si="47"/>
        <v>26750</v>
      </c>
      <c r="C748" s="19">
        <f t="array" ref="C748">MATCH(MIN(ABS('LUT Implementation'!$F$9:$F$136-B748)),ABS('LUT Implementation'!$F$9:$F$136-B748),0)</f>
        <v>3</v>
      </c>
      <c r="D748">
        <f>INDEX('LUT Implementation'!$F$9:$F$136,C748)-INDEX('LUT Implementation'!$F$9:$F$136,C748+1)</f>
        <v>2147</v>
      </c>
      <c r="E748">
        <f>INDEX('LUT Implementation'!$C$9:$C$136,'Error plots'!C748)</f>
        <v>364</v>
      </c>
      <c r="F748">
        <f>TRUNC('LUT Implementation'!$C$4*(INDEX('LUT Implementation'!$F$9:$F$136,C748)-B748)/D748,0)</f>
        <v>-5</v>
      </c>
      <c r="G748">
        <f t="shared" si="44"/>
        <v>359</v>
      </c>
      <c r="H748" s="20">
        <f>Theory!$D$4/(SIN(RADIANS(Theory!$D$6*360*(('LUT Implementation'!$C$3*B748)/1000000000))))</f>
        <v>358.66935787969277</v>
      </c>
      <c r="I748" s="23">
        <f t="shared" si="45"/>
        <v>5.3306421203072318</v>
      </c>
      <c r="J748" s="23">
        <f t="shared" si="46"/>
        <v>0.33064212030723183</v>
      </c>
    </row>
    <row r="749" spans="2:10">
      <c r="B749">
        <f t="shared" si="47"/>
        <v>26700</v>
      </c>
      <c r="C749" s="19">
        <f t="array" ref="C749">MATCH(MIN(ABS('LUT Implementation'!$F$9:$F$136-B749)),ABS('LUT Implementation'!$F$9:$F$136-B749),0)</f>
        <v>3</v>
      </c>
      <c r="D749">
        <f>INDEX('LUT Implementation'!$F$9:$F$136,C749)-INDEX('LUT Implementation'!$F$9:$F$136,C749+1)</f>
        <v>2147</v>
      </c>
      <c r="E749">
        <f>INDEX('LUT Implementation'!$C$9:$C$136,'Error plots'!C749)</f>
        <v>364</v>
      </c>
      <c r="F749">
        <f>TRUNC('LUT Implementation'!$C$4*(INDEX('LUT Implementation'!$F$9:$F$136,C749)-B749)/D749,0)</f>
        <v>-5</v>
      </c>
      <c r="G749">
        <f t="shared" si="44"/>
        <v>359</v>
      </c>
      <c r="H749" s="20">
        <f>Theory!$D$4/(SIN(RADIANS(Theory!$D$6*360*(('LUT Implementation'!$C$3*B749)/1000000000))))</f>
        <v>359.33469271324032</v>
      </c>
      <c r="I749" s="23">
        <f t="shared" si="45"/>
        <v>4.6653072867596848</v>
      </c>
      <c r="J749" s="23">
        <f t="shared" si="46"/>
        <v>0.33469271324031524</v>
      </c>
    </row>
    <row r="750" spans="2:10">
      <c r="B750">
        <f t="shared" si="47"/>
        <v>26650</v>
      </c>
      <c r="C750" s="19">
        <f t="array" ref="C750">MATCH(MIN(ABS('LUT Implementation'!$F$9:$F$136-B750)),ABS('LUT Implementation'!$F$9:$F$136-B750),0)</f>
        <v>3</v>
      </c>
      <c r="D750">
        <f>INDEX('LUT Implementation'!$F$9:$F$136,C750)-INDEX('LUT Implementation'!$F$9:$F$136,C750+1)</f>
        <v>2147</v>
      </c>
      <c r="E750">
        <f>INDEX('LUT Implementation'!$C$9:$C$136,'Error plots'!C750)</f>
        <v>364</v>
      </c>
      <c r="F750">
        <f>TRUNC('LUT Implementation'!$C$4*(INDEX('LUT Implementation'!$F$9:$F$136,C750)-B750)/D750,0)</f>
        <v>-4</v>
      </c>
      <c r="G750">
        <f t="shared" si="44"/>
        <v>360</v>
      </c>
      <c r="H750" s="20">
        <f>Theory!$D$4/(SIN(RADIANS(Theory!$D$6*360*(('LUT Implementation'!$C$3*B750)/1000000000))))</f>
        <v>360.00253613507795</v>
      </c>
      <c r="I750" s="23">
        <f t="shared" si="45"/>
        <v>3.9974638649220537</v>
      </c>
      <c r="J750" s="23">
        <f t="shared" si="46"/>
        <v>2.5361350779462555E-3</v>
      </c>
    </row>
    <row r="751" spans="2:10">
      <c r="B751">
        <f t="shared" si="47"/>
        <v>26600</v>
      </c>
      <c r="C751" s="19">
        <f t="array" ref="C751">MATCH(MIN(ABS('LUT Implementation'!$F$9:$F$136-B751)),ABS('LUT Implementation'!$F$9:$F$136-B751),0)</f>
        <v>3</v>
      </c>
      <c r="D751">
        <f>INDEX('LUT Implementation'!$F$9:$F$136,C751)-INDEX('LUT Implementation'!$F$9:$F$136,C751+1)</f>
        <v>2147</v>
      </c>
      <c r="E751">
        <f>INDEX('LUT Implementation'!$C$9:$C$136,'Error plots'!C751)</f>
        <v>364</v>
      </c>
      <c r="F751">
        <f>TRUNC('LUT Implementation'!$C$4*(INDEX('LUT Implementation'!$F$9:$F$136,C751)-B751)/D751,0)</f>
        <v>-3</v>
      </c>
      <c r="G751">
        <f t="shared" si="44"/>
        <v>361</v>
      </c>
      <c r="H751" s="20">
        <f>Theory!$D$4/(SIN(RADIANS(Theory!$D$6*360*(('LUT Implementation'!$C$3*B751)/1000000000))))</f>
        <v>360.67290229049632</v>
      </c>
      <c r="I751" s="23">
        <f t="shared" si="45"/>
        <v>3.3270977095036756</v>
      </c>
      <c r="J751" s="23">
        <f t="shared" si="46"/>
        <v>0.32709770950367556</v>
      </c>
    </row>
    <row r="752" spans="2:10">
      <c r="B752">
        <f t="shared" si="47"/>
        <v>26550</v>
      </c>
      <c r="C752" s="19">
        <f t="array" ref="C752">MATCH(MIN(ABS('LUT Implementation'!$F$9:$F$136-B752)),ABS('LUT Implementation'!$F$9:$F$136-B752),0)</f>
        <v>3</v>
      </c>
      <c r="D752">
        <f>INDEX('LUT Implementation'!$F$9:$F$136,C752)-INDEX('LUT Implementation'!$F$9:$F$136,C752+1)</f>
        <v>2147</v>
      </c>
      <c r="E752">
        <f>INDEX('LUT Implementation'!$C$9:$C$136,'Error plots'!C752)</f>
        <v>364</v>
      </c>
      <c r="F752">
        <f>TRUNC('LUT Implementation'!$C$4*(INDEX('LUT Implementation'!$F$9:$F$136,C752)-B752)/D752,0)</f>
        <v>-2</v>
      </c>
      <c r="G752">
        <f t="shared" si="44"/>
        <v>362</v>
      </c>
      <c r="H752" s="20">
        <f>Theory!$D$4/(SIN(RADIANS(Theory!$D$6*360*(('LUT Implementation'!$C$3*B752)/1000000000))))</f>
        <v>361.34580543134422</v>
      </c>
      <c r="I752" s="23">
        <f t="shared" si="45"/>
        <v>2.6541945686557824</v>
      </c>
      <c r="J752" s="23">
        <f t="shared" si="46"/>
        <v>0.6541945686557824</v>
      </c>
    </row>
    <row r="753" spans="2:10">
      <c r="B753">
        <f t="shared" si="47"/>
        <v>26500</v>
      </c>
      <c r="C753" s="19">
        <f t="array" ref="C753">MATCH(MIN(ABS('LUT Implementation'!$F$9:$F$136-B753)),ABS('LUT Implementation'!$F$9:$F$136-B753),0)</f>
        <v>3</v>
      </c>
      <c r="D753">
        <f>INDEX('LUT Implementation'!$F$9:$F$136,C753)-INDEX('LUT Implementation'!$F$9:$F$136,C753+1)</f>
        <v>2147</v>
      </c>
      <c r="E753">
        <f>INDEX('LUT Implementation'!$C$9:$C$136,'Error plots'!C753)</f>
        <v>364</v>
      </c>
      <c r="F753">
        <f>TRUNC('LUT Implementation'!$C$4*(INDEX('LUT Implementation'!$F$9:$F$136,C753)-B753)/D753,0)</f>
        <v>-2</v>
      </c>
      <c r="G753">
        <f t="shared" si="44"/>
        <v>362</v>
      </c>
      <c r="H753" s="20">
        <f>Theory!$D$4/(SIN(RADIANS(Theory!$D$6*360*(('LUT Implementation'!$C$3*B753)/1000000000))))</f>
        <v>362.02125991703275</v>
      </c>
      <c r="I753" s="23">
        <f t="shared" si="45"/>
        <v>1.9787400829672492</v>
      </c>
      <c r="J753" s="23">
        <f t="shared" si="46"/>
        <v>2.1259917032750764E-2</v>
      </c>
    </row>
    <row r="754" spans="2:10">
      <c r="B754">
        <f t="shared" si="47"/>
        <v>26450</v>
      </c>
      <c r="C754" s="19">
        <f t="array" ref="C754">MATCH(MIN(ABS('LUT Implementation'!$F$9:$F$136-B754)),ABS('LUT Implementation'!$F$9:$F$136-B754),0)</f>
        <v>3</v>
      </c>
      <c r="D754">
        <f>INDEX('LUT Implementation'!$F$9:$F$136,C754)-INDEX('LUT Implementation'!$F$9:$F$136,C754+1)</f>
        <v>2147</v>
      </c>
      <c r="E754">
        <f>INDEX('LUT Implementation'!$C$9:$C$136,'Error plots'!C754)</f>
        <v>364</v>
      </c>
      <c r="F754">
        <f>TRUNC('LUT Implementation'!$C$4*(INDEX('LUT Implementation'!$F$9:$F$136,C754)-B754)/D754,0)</f>
        <v>-1</v>
      </c>
      <c r="G754">
        <f t="shared" si="44"/>
        <v>363</v>
      </c>
      <c r="H754" s="20">
        <f>Theory!$D$4/(SIN(RADIANS(Theory!$D$6*360*(('LUT Implementation'!$C$3*B754)/1000000000))))</f>
        <v>362.69928021555296</v>
      </c>
      <c r="I754" s="23">
        <f t="shared" si="45"/>
        <v>1.3007197844470397</v>
      </c>
      <c r="J754" s="23">
        <f t="shared" si="46"/>
        <v>0.30071978444703973</v>
      </c>
    </row>
    <row r="755" spans="2:10">
      <c r="B755">
        <f t="shared" si="47"/>
        <v>26400</v>
      </c>
      <c r="C755" s="19">
        <f t="array" ref="C755">MATCH(MIN(ABS('LUT Implementation'!$F$9:$F$136-B755)),ABS('LUT Implementation'!$F$9:$F$136-B755),0)</f>
        <v>3</v>
      </c>
      <c r="D755">
        <f>INDEX('LUT Implementation'!$F$9:$F$136,C755)-INDEX('LUT Implementation'!$F$9:$F$136,C755+1)</f>
        <v>2147</v>
      </c>
      <c r="E755">
        <f>INDEX('LUT Implementation'!$C$9:$C$136,'Error plots'!C755)</f>
        <v>364</v>
      </c>
      <c r="F755">
        <f>TRUNC('LUT Implementation'!$C$4*(INDEX('LUT Implementation'!$F$9:$F$136,C755)-B755)/D755,0)</f>
        <v>0</v>
      </c>
      <c r="G755">
        <f t="shared" si="44"/>
        <v>364</v>
      </c>
      <c r="H755" s="20">
        <f>Theory!$D$4/(SIN(RADIANS(Theory!$D$6*360*(('LUT Implementation'!$C$3*B755)/1000000000))))</f>
        <v>363.3798809045033</v>
      </c>
      <c r="I755" s="23">
        <f t="shared" si="45"/>
        <v>0.62011909549670463</v>
      </c>
      <c r="J755" s="23">
        <f t="shared" si="46"/>
        <v>0.62011909549670463</v>
      </c>
    </row>
    <row r="756" spans="2:10">
      <c r="B756">
        <f t="shared" si="47"/>
        <v>26350</v>
      </c>
      <c r="C756" s="19">
        <f t="array" ref="C756">MATCH(MIN(ABS('LUT Implementation'!$F$9:$F$136-B756)),ABS('LUT Implementation'!$F$9:$F$136-B756),0)</f>
        <v>3</v>
      </c>
      <c r="D756">
        <f>INDEX('LUT Implementation'!$F$9:$F$136,C756)-INDEX('LUT Implementation'!$F$9:$F$136,C756+1)</f>
        <v>2147</v>
      </c>
      <c r="E756">
        <f>INDEX('LUT Implementation'!$C$9:$C$136,'Error plots'!C756)</f>
        <v>364</v>
      </c>
      <c r="F756">
        <f>TRUNC('LUT Implementation'!$C$4*(INDEX('LUT Implementation'!$F$9:$F$136,C756)-B756)/D756,0)</f>
        <v>0</v>
      </c>
      <c r="G756">
        <f t="shared" si="44"/>
        <v>364</v>
      </c>
      <c r="H756" s="20">
        <f>Theory!$D$4/(SIN(RADIANS(Theory!$D$6*360*(('LUT Implementation'!$C$3*B756)/1000000000))))</f>
        <v>364.06307667212985</v>
      </c>
      <c r="I756" s="23">
        <f t="shared" si="45"/>
        <v>6.3076672129852795E-2</v>
      </c>
      <c r="J756" s="23">
        <f t="shared" si="46"/>
        <v>6.3076672129852795E-2</v>
      </c>
    </row>
    <row r="757" spans="2:10">
      <c r="B757">
        <f t="shared" si="47"/>
        <v>26300</v>
      </c>
      <c r="C757" s="19">
        <f t="array" ref="C757">MATCH(MIN(ABS('LUT Implementation'!$F$9:$F$136-B757)),ABS('LUT Implementation'!$F$9:$F$136-B757),0)</f>
        <v>3</v>
      </c>
      <c r="D757">
        <f>INDEX('LUT Implementation'!$F$9:$F$136,C757)-INDEX('LUT Implementation'!$F$9:$F$136,C757+1)</f>
        <v>2147</v>
      </c>
      <c r="E757">
        <f>INDEX('LUT Implementation'!$C$9:$C$136,'Error plots'!C757)</f>
        <v>364</v>
      </c>
      <c r="F757">
        <f>TRUNC('LUT Implementation'!$C$4*(INDEX('LUT Implementation'!$F$9:$F$136,C757)-B757)/D757,0)</f>
        <v>0</v>
      </c>
      <c r="G757">
        <f t="shared" si="44"/>
        <v>364</v>
      </c>
      <c r="H757" s="20">
        <f>Theory!$D$4/(SIN(RADIANS(Theory!$D$6*360*(('LUT Implementation'!$C$3*B757)/1000000000))))</f>
        <v>364.74888231837843</v>
      </c>
      <c r="I757" s="23">
        <f t="shared" si="45"/>
        <v>0.74888231837843477</v>
      </c>
      <c r="J757" s="23">
        <f t="shared" si="46"/>
        <v>0.74888231837843477</v>
      </c>
    </row>
    <row r="758" spans="2:10">
      <c r="B758">
        <f t="shared" si="47"/>
        <v>26250</v>
      </c>
      <c r="C758" s="19">
        <f t="array" ref="C758">MATCH(MIN(ABS('LUT Implementation'!$F$9:$F$136-B758)),ABS('LUT Implementation'!$F$9:$F$136-B758),0)</f>
        <v>3</v>
      </c>
      <c r="D758">
        <f>INDEX('LUT Implementation'!$F$9:$F$136,C758)-INDEX('LUT Implementation'!$F$9:$F$136,C758+1)</f>
        <v>2147</v>
      </c>
      <c r="E758">
        <f>INDEX('LUT Implementation'!$C$9:$C$136,'Error plots'!C758)</f>
        <v>364</v>
      </c>
      <c r="F758">
        <f>TRUNC('LUT Implementation'!$C$4*(INDEX('LUT Implementation'!$F$9:$F$136,C758)-B758)/D758,0)</f>
        <v>1</v>
      </c>
      <c r="G758">
        <f t="shared" si="44"/>
        <v>365</v>
      </c>
      <c r="H758" s="20">
        <f>Theory!$D$4/(SIN(RADIANS(Theory!$D$6*360*(('LUT Implementation'!$C$3*B758)/1000000000))))</f>
        <v>365.43731275595763</v>
      </c>
      <c r="I758" s="23">
        <f t="shared" si="45"/>
        <v>1.4373127559576346</v>
      </c>
      <c r="J758" s="23">
        <f t="shared" si="46"/>
        <v>0.43731275595763464</v>
      </c>
    </row>
    <row r="759" spans="2:10">
      <c r="B759">
        <f t="shared" si="47"/>
        <v>26200</v>
      </c>
      <c r="C759" s="19">
        <f t="array" ref="C759">MATCH(MIN(ABS('LUT Implementation'!$F$9:$F$136-B759)),ABS('LUT Implementation'!$F$9:$F$136-B759),0)</f>
        <v>3</v>
      </c>
      <c r="D759">
        <f>INDEX('LUT Implementation'!$F$9:$F$136,C759)-INDEX('LUT Implementation'!$F$9:$F$136,C759+1)</f>
        <v>2147</v>
      </c>
      <c r="E759">
        <f>INDEX('LUT Implementation'!$C$9:$C$136,'Error plots'!C759)</f>
        <v>364</v>
      </c>
      <c r="F759">
        <f>TRUNC('LUT Implementation'!$C$4*(INDEX('LUT Implementation'!$F$9:$F$136,C759)-B759)/D759,0)</f>
        <v>2</v>
      </c>
      <c r="G759">
        <f t="shared" si="44"/>
        <v>366</v>
      </c>
      <c r="H759" s="20">
        <f>Theory!$D$4/(SIN(RADIANS(Theory!$D$6*360*(('LUT Implementation'!$C$3*B759)/1000000000))))</f>
        <v>366.12838301141562</v>
      </c>
      <c r="I759" s="23">
        <f t="shared" si="45"/>
        <v>2.1283830114156217</v>
      </c>
      <c r="J759" s="23">
        <f t="shared" si="46"/>
        <v>0.1283830114156217</v>
      </c>
    </row>
    <row r="760" spans="2:10">
      <c r="B760">
        <f t="shared" si="47"/>
        <v>26150</v>
      </c>
      <c r="C760" s="19">
        <f t="array" ref="C760">MATCH(MIN(ABS('LUT Implementation'!$F$9:$F$136-B760)),ABS('LUT Implementation'!$F$9:$F$136-B760),0)</f>
        <v>3</v>
      </c>
      <c r="D760">
        <f>INDEX('LUT Implementation'!$F$9:$F$136,C760)-INDEX('LUT Implementation'!$F$9:$F$136,C760+1)</f>
        <v>2147</v>
      </c>
      <c r="E760">
        <f>INDEX('LUT Implementation'!$C$9:$C$136,'Error plots'!C760)</f>
        <v>364</v>
      </c>
      <c r="F760">
        <f>TRUNC('LUT Implementation'!$C$4*(INDEX('LUT Implementation'!$F$9:$F$136,C760)-B760)/D760,0)</f>
        <v>3</v>
      </c>
      <c r="G760">
        <f t="shared" si="44"/>
        <v>367</v>
      </c>
      <c r="H760" s="20">
        <f>Theory!$D$4/(SIN(RADIANS(Theory!$D$6*360*(('LUT Implementation'!$C$3*B760)/1000000000))))</f>
        <v>366.8221082262279</v>
      </c>
      <c r="I760" s="23">
        <f t="shared" si="45"/>
        <v>2.8221082262278969</v>
      </c>
      <c r="J760" s="23">
        <f t="shared" si="46"/>
        <v>0.17789177377210308</v>
      </c>
    </row>
    <row r="761" spans="2:10">
      <c r="B761">
        <f t="shared" si="47"/>
        <v>26100</v>
      </c>
      <c r="C761" s="19">
        <f t="array" ref="C761">MATCH(MIN(ABS('LUT Implementation'!$F$9:$F$136-B761)),ABS('LUT Implementation'!$F$9:$F$136-B761),0)</f>
        <v>3</v>
      </c>
      <c r="D761">
        <f>INDEX('LUT Implementation'!$F$9:$F$136,C761)-INDEX('LUT Implementation'!$F$9:$F$136,C761+1)</f>
        <v>2147</v>
      </c>
      <c r="E761">
        <f>INDEX('LUT Implementation'!$C$9:$C$136,'Error plots'!C761)</f>
        <v>364</v>
      </c>
      <c r="F761">
        <f>TRUNC('LUT Implementation'!$C$4*(INDEX('LUT Implementation'!$F$9:$F$136,C761)-B761)/D761,0)</f>
        <v>3</v>
      </c>
      <c r="G761">
        <f t="shared" si="44"/>
        <v>367</v>
      </c>
      <c r="H761" s="20">
        <f>Theory!$D$4/(SIN(RADIANS(Theory!$D$6*360*(('LUT Implementation'!$C$3*B761)/1000000000))))</f>
        <v>367.51850365789835</v>
      </c>
      <c r="I761" s="23">
        <f t="shared" si="45"/>
        <v>3.51850365789835</v>
      </c>
      <c r="J761" s="23">
        <f t="shared" si="46"/>
        <v>0.51850365789834996</v>
      </c>
    </row>
    <row r="762" spans="2:10">
      <c r="B762">
        <f t="shared" si="47"/>
        <v>26050</v>
      </c>
      <c r="C762" s="19">
        <f t="array" ref="C762">MATCH(MIN(ABS('LUT Implementation'!$F$9:$F$136-B762)),ABS('LUT Implementation'!$F$9:$F$136-B762),0)</f>
        <v>3</v>
      </c>
      <c r="D762">
        <f>INDEX('LUT Implementation'!$F$9:$F$136,C762)-INDEX('LUT Implementation'!$F$9:$F$136,C762+1)</f>
        <v>2147</v>
      </c>
      <c r="E762">
        <f>INDEX('LUT Implementation'!$C$9:$C$136,'Error plots'!C762)</f>
        <v>364</v>
      </c>
      <c r="F762">
        <f>TRUNC('LUT Implementation'!$C$4*(INDEX('LUT Implementation'!$F$9:$F$136,C762)-B762)/D762,0)</f>
        <v>4</v>
      </c>
      <c r="G762">
        <f t="shared" si="44"/>
        <v>368</v>
      </c>
      <c r="H762" s="20">
        <f>Theory!$D$4/(SIN(RADIANS(Theory!$D$6*360*(('LUT Implementation'!$C$3*B762)/1000000000))))</f>
        <v>368.21758468107276</v>
      </c>
      <c r="I762" s="23">
        <f t="shared" si="45"/>
        <v>4.2175846810727649</v>
      </c>
      <c r="J762" s="23">
        <f t="shared" si="46"/>
        <v>0.21758468107276485</v>
      </c>
    </row>
    <row r="763" spans="2:10">
      <c r="B763">
        <f t="shared" si="47"/>
        <v>26000</v>
      </c>
      <c r="C763" s="19">
        <f t="array" ref="C763">MATCH(MIN(ABS('LUT Implementation'!$F$9:$F$136-B763)),ABS('LUT Implementation'!$F$9:$F$136-B763),0)</f>
        <v>3</v>
      </c>
      <c r="D763">
        <f>INDEX('LUT Implementation'!$F$9:$F$136,C763)-INDEX('LUT Implementation'!$F$9:$F$136,C763+1)</f>
        <v>2147</v>
      </c>
      <c r="E763">
        <f>INDEX('LUT Implementation'!$C$9:$C$136,'Error plots'!C763)</f>
        <v>364</v>
      </c>
      <c r="F763">
        <f>TRUNC('LUT Implementation'!$C$4*(INDEX('LUT Implementation'!$F$9:$F$136,C763)-B763)/D763,0)</f>
        <v>5</v>
      </c>
      <c r="G763">
        <f t="shared" si="44"/>
        <v>369</v>
      </c>
      <c r="H763" s="20">
        <f>Theory!$D$4/(SIN(RADIANS(Theory!$D$6*360*(('LUT Implementation'!$C$3*B763)/1000000000))))</f>
        <v>368.91936678866529</v>
      </c>
      <c r="I763" s="23">
        <f t="shared" si="45"/>
        <v>4.9193667886652861</v>
      </c>
      <c r="J763" s="23">
        <f t="shared" si="46"/>
        <v>8.0633211334713906E-2</v>
      </c>
    </row>
    <row r="764" spans="2:10">
      <c r="B764">
        <f t="shared" si="47"/>
        <v>25950</v>
      </c>
      <c r="C764" s="19">
        <f t="array" ref="C764">MATCH(MIN(ABS('LUT Implementation'!$F$9:$F$136-B764)),ABS('LUT Implementation'!$F$9:$F$136-B764),0)</f>
        <v>3</v>
      </c>
      <c r="D764">
        <f>INDEX('LUT Implementation'!$F$9:$F$136,C764)-INDEX('LUT Implementation'!$F$9:$F$136,C764+1)</f>
        <v>2147</v>
      </c>
      <c r="E764">
        <f>INDEX('LUT Implementation'!$C$9:$C$136,'Error plots'!C764)</f>
        <v>364</v>
      </c>
      <c r="F764">
        <f>TRUNC('LUT Implementation'!$C$4*(INDEX('LUT Implementation'!$F$9:$F$136,C764)-B764)/D764,0)</f>
        <v>6</v>
      </c>
      <c r="G764">
        <f t="shared" si="44"/>
        <v>370</v>
      </c>
      <c r="H764" s="20">
        <f>Theory!$D$4/(SIN(RADIANS(Theory!$D$6*360*(('LUT Implementation'!$C$3*B764)/1000000000))))</f>
        <v>369.62386559299733</v>
      </c>
      <c r="I764" s="23">
        <f t="shared" si="45"/>
        <v>5.6238655929973334</v>
      </c>
      <c r="J764" s="23">
        <f t="shared" si="46"/>
        <v>0.37613440700266665</v>
      </c>
    </row>
    <row r="765" spans="2:10">
      <c r="B765">
        <f t="shared" si="47"/>
        <v>25900</v>
      </c>
      <c r="C765" s="19">
        <f t="array" ref="C765">MATCH(MIN(ABS('LUT Implementation'!$F$9:$F$136-B765)),ABS('LUT Implementation'!$F$9:$F$136-B765),0)</f>
        <v>3</v>
      </c>
      <c r="D765">
        <f>INDEX('LUT Implementation'!$F$9:$F$136,C765)-INDEX('LUT Implementation'!$F$9:$F$136,C765+1)</f>
        <v>2147</v>
      </c>
      <c r="E765">
        <f>INDEX('LUT Implementation'!$C$9:$C$136,'Error plots'!C765)</f>
        <v>364</v>
      </c>
      <c r="F765">
        <f>TRUNC('LUT Implementation'!$C$4*(INDEX('LUT Implementation'!$F$9:$F$136,C765)-B765)/D765,0)</f>
        <v>6</v>
      </c>
      <c r="G765">
        <f t="shared" si="44"/>
        <v>370</v>
      </c>
      <c r="H765" s="20">
        <f>Theory!$D$4/(SIN(RADIANS(Theory!$D$6*360*(('LUT Implementation'!$C$3*B765)/1000000000))))</f>
        <v>370.33109682695112</v>
      </c>
      <c r="I765" s="23">
        <f t="shared" si="45"/>
        <v>6.331096826951125</v>
      </c>
      <c r="J765" s="23">
        <f t="shared" si="46"/>
        <v>0.33109682695112497</v>
      </c>
    </row>
    <row r="766" spans="2:10">
      <c r="B766">
        <f t="shared" si="47"/>
        <v>25850</v>
      </c>
      <c r="C766" s="19">
        <f t="array" ref="C766">MATCH(MIN(ABS('LUT Implementation'!$F$9:$F$136-B766)),ABS('LUT Implementation'!$F$9:$F$136-B766),0)</f>
        <v>3</v>
      </c>
      <c r="D766">
        <f>INDEX('LUT Implementation'!$F$9:$F$136,C766)-INDEX('LUT Implementation'!$F$9:$F$136,C766+1)</f>
        <v>2147</v>
      </c>
      <c r="E766">
        <f>INDEX('LUT Implementation'!$C$9:$C$136,'Error plots'!C766)</f>
        <v>364</v>
      </c>
      <c r="F766">
        <f>TRUNC('LUT Implementation'!$C$4*(INDEX('LUT Implementation'!$F$9:$F$136,C766)-B766)/D766,0)</f>
        <v>7</v>
      </c>
      <c r="G766">
        <f t="shared" si="44"/>
        <v>371</v>
      </c>
      <c r="H766" s="20">
        <f>Theory!$D$4/(SIN(RADIANS(Theory!$D$6*360*(('LUT Implementation'!$C$3*B766)/1000000000))))</f>
        <v>371.04107634513446</v>
      </c>
      <c r="I766" s="23">
        <f t="shared" si="45"/>
        <v>7.0410763451344565</v>
      </c>
      <c r="J766" s="23">
        <f t="shared" si="46"/>
        <v>4.107634513445646E-2</v>
      </c>
    </row>
    <row r="767" spans="2:10">
      <c r="B767">
        <f t="shared" si="47"/>
        <v>25800</v>
      </c>
      <c r="C767" s="19">
        <f t="array" ref="C767">MATCH(MIN(ABS('LUT Implementation'!$F$9:$F$136-B767)),ABS('LUT Implementation'!$F$9:$F$136-B767),0)</f>
        <v>3</v>
      </c>
      <c r="D767">
        <f>INDEX('LUT Implementation'!$F$9:$F$136,C767)-INDEX('LUT Implementation'!$F$9:$F$136,C767+1)</f>
        <v>2147</v>
      </c>
      <c r="E767">
        <f>INDEX('LUT Implementation'!$C$9:$C$136,'Error plots'!C767)</f>
        <v>364</v>
      </c>
      <c r="F767">
        <f>TRUNC('LUT Implementation'!$C$4*(INDEX('LUT Implementation'!$F$9:$F$136,C767)-B767)/D767,0)</f>
        <v>8</v>
      </c>
      <c r="G767">
        <f t="shared" si="44"/>
        <v>372</v>
      </c>
      <c r="H767" s="20">
        <f>Theory!$D$4/(SIN(RADIANS(Theory!$D$6*360*(('LUT Implementation'!$C$3*B767)/1000000000))))</f>
        <v>371.75382012506128</v>
      </c>
      <c r="I767" s="23">
        <f t="shared" si="45"/>
        <v>7.7538201250612815</v>
      </c>
      <c r="J767" s="23">
        <f t="shared" si="46"/>
        <v>0.24617987493871851</v>
      </c>
    </row>
    <row r="768" spans="2:10">
      <c r="B768">
        <f t="shared" si="47"/>
        <v>25750</v>
      </c>
      <c r="C768" s="19">
        <f t="array" ref="C768">MATCH(MIN(ABS('LUT Implementation'!$F$9:$F$136-B768)),ABS('LUT Implementation'!$F$9:$F$136-B768),0)</f>
        <v>3</v>
      </c>
      <c r="D768">
        <f>INDEX('LUT Implementation'!$F$9:$F$136,C768)-INDEX('LUT Implementation'!$F$9:$F$136,C768+1)</f>
        <v>2147</v>
      </c>
      <c r="E768">
        <f>INDEX('LUT Implementation'!$C$9:$C$136,'Error plots'!C768)</f>
        <v>364</v>
      </c>
      <c r="F768">
        <f>TRUNC('LUT Implementation'!$C$4*(INDEX('LUT Implementation'!$F$9:$F$136,C768)-B768)/D768,0)</f>
        <v>9</v>
      </c>
      <c r="G768">
        <f t="shared" si="44"/>
        <v>373</v>
      </c>
      <c r="H768" s="20">
        <f>Theory!$D$4/(SIN(RADIANS(Theory!$D$6*360*(('LUT Implementation'!$C$3*B768)/1000000000))))</f>
        <v>372.46934426834434</v>
      </c>
      <c r="I768" s="23">
        <f t="shared" si="45"/>
        <v>8.4693442683443436</v>
      </c>
      <c r="J768" s="23">
        <f t="shared" si="46"/>
        <v>0.53065573165565638</v>
      </c>
    </row>
    <row r="769" spans="2:10">
      <c r="B769">
        <f t="shared" si="47"/>
        <v>25700</v>
      </c>
      <c r="C769" s="19">
        <f t="array" ref="C769">MATCH(MIN(ABS('LUT Implementation'!$F$9:$F$136-B769)),ABS('LUT Implementation'!$F$9:$F$136-B769),0)</f>
        <v>3</v>
      </c>
      <c r="D769">
        <f>INDEX('LUT Implementation'!$F$9:$F$136,C769)-INDEX('LUT Implementation'!$F$9:$F$136,C769+1)</f>
        <v>2147</v>
      </c>
      <c r="E769">
        <f>INDEX('LUT Implementation'!$C$9:$C$136,'Error plots'!C769)</f>
        <v>364</v>
      </c>
      <c r="F769">
        <f>TRUNC('LUT Implementation'!$C$4*(INDEX('LUT Implementation'!$F$9:$F$136,C769)-B769)/D769,0)</f>
        <v>9</v>
      </c>
      <c r="G769">
        <f t="shared" si="44"/>
        <v>373</v>
      </c>
      <c r="H769" s="20">
        <f>Theory!$D$4/(SIN(RADIANS(Theory!$D$6*360*(('LUT Implementation'!$C$3*B769)/1000000000))))</f>
        <v>373.18766500190225</v>
      </c>
      <c r="I769" s="23">
        <f t="shared" si="45"/>
        <v>9.1876650019022463</v>
      </c>
      <c r="J769" s="23">
        <f t="shared" si="46"/>
        <v>0.18766500190224633</v>
      </c>
    </row>
    <row r="770" spans="2:10">
      <c r="B770">
        <f t="shared" si="47"/>
        <v>25650</v>
      </c>
      <c r="C770" s="19">
        <f t="array" ref="C770">MATCH(MIN(ABS('LUT Implementation'!$F$9:$F$136-B770)),ABS('LUT Implementation'!$F$9:$F$136-B770),0)</f>
        <v>3</v>
      </c>
      <c r="D770">
        <f>INDEX('LUT Implementation'!$F$9:$F$136,C770)-INDEX('LUT Implementation'!$F$9:$F$136,C770+1)</f>
        <v>2147</v>
      </c>
      <c r="E770">
        <f>INDEX('LUT Implementation'!$C$9:$C$136,'Error plots'!C770)</f>
        <v>364</v>
      </c>
      <c r="F770">
        <f>TRUNC('LUT Implementation'!$C$4*(INDEX('LUT Implementation'!$F$9:$F$136,C770)-B770)/D770,0)</f>
        <v>10</v>
      </c>
      <c r="G770">
        <f t="shared" si="44"/>
        <v>374</v>
      </c>
      <c r="H770" s="20">
        <f>Theory!$D$4/(SIN(RADIANS(Theory!$D$6*360*(('LUT Implementation'!$C$3*B770)/1000000000))))</f>
        <v>373.90879867918136</v>
      </c>
      <c r="I770" s="23">
        <f t="shared" si="45"/>
        <v>9.9087986791813591</v>
      </c>
      <c r="J770" s="23">
        <f t="shared" si="46"/>
        <v>9.1201320818640852E-2</v>
      </c>
    </row>
    <row r="771" spans="2:10">
      <c r="B771">
        <f t="shared" si="47"/>
        <v>25600</v>
      </c>
      <c r="C771" s="19">
        <f t="array" ref="C771">MATCH(MIN(ABS('LUT Implementation'!$F$9:$F$136-B771)),ABS('LUT Implementation'!$F$9:$F$136-B771),0)</f>
        <v>3</v>
      </c>
      <c r="D771">
        <f>INDEX('LUT Implementation'!$F$9:$F$136,C771)-INDEX('LUT Implementation'!$F$9:$F$136,C771+1)</f>
        <v>2147</v>
      </c>
      <c r="E771">
        <f>INDEX('LUT Implementation'!$C$9:$C$136,'Error plots'!C771)</f>
        <v>364</v>
      </c>
      <c r="F771">
        <f>TRUNC('LUT Implementation'!$C$4*(INDEX('LUT Implementation'!$F$9:$F$136,C771)-B771)/D771,0)</f>
        <v>11</v>
      </c>
      <c r="G771">
        <f t="shared" si="44"/>
        <v>375</v>
      </c>
      <c r="H771" s="20">
        <f>Theory!$D$4/(SIN(RADIANS(Theory!$D$6*360*(('LUT Implementation'!$C$3*B771)/1000000000))))</f>
        <v>374.63276178139108</v>
      </c>
      <c r="I771" s="23">
        <f t="shared" si="45"/>
        <v>10.632761781391082</v>
      </c>
      <c r="J771" s="23">
        <f t="shared" si="46"/>
        <v>0.36723821860891803</v>
      </c>
    </row>
    <row r="772" spans="2:10">
      <c r="B772">
        <f t="shared" si="47"/>
        <v>25550</v>
      </c>
      <c r="C772" s="19">
        <f t="array" ref="C772">MATCH(MIN(ABS('LUT Implementation'!$F$9:$F$136-B772)),ABS('LUT Implementation'!$F$9:$F$136-B772),0)</f>
        <v>3</v>
      </c>
      <c r="D772">
        <f>INDEX('LUT Implementation'!$F$9:$F$136,C772)-INDEX('LUT Implementation'!$F$9:$F$136,C772+1)</f>
        <v>2147</v>
      </c>
      <c r="E772">
        <f>INDEX('LUT Implementation'!$C$9:$C$136,'Error plots'!C772)</f>
        <v>364</v>
      </c>
      <c r="F772">
        <f>TRUNC('LUT Implementation'!$C$4*(INDEX('LUT Implementation'!$F$9:$F$136,C772)-B772)/D772,0)</f>
        <v>11</v>
      </c>
      <c r="G772">
        <f t="shared" ref="G772:G835" si="48">E772+F772</f>
        <v>375</v>
      </c>
      <c r="H772" s="20">
        <f>Theory!$D$4/(SIN(RADIANS(Theory!$D$6*360*(('LUT Implementation'!$C$3*B772)/1000000000))))</f>
        <v>375.35957091875412</v>
      </c>
      <c r="I772" s="23">
        <f t="shared" ref="I772:I835" si="49">ABS(E772-H772)</f>
        <v>11.359570918754116</v>
      </c>
      <c r="J772" s="23">
        <f t="shared" ref="J772:J835" si="50">ABS(G772-H772)</f>
        <v>0.35957091875411606</v>
      </c>
    </row>
    <row r="773" spans="2:10">
      <c r="B773">
        <f t="shared" ref="B773:B836" si="51">B772-50</f>
        <v>25500</v>
      </c>
      <c r="C773" s="19">
        <f t="array" ref="C773">MATCH(MIN(ABS('LUT Implementation'!$F$9:$F$136-B773)),ABS('LUT Implementation'!$F$9:$F$136-B773),0)</f>
        <v>3</v>
      </c>
      <c r="D773">
        <f>INDEX('LUT Implementation'!$F$9:$F$136,C773)-INDEX('LUT Implementation'!$F$9:$F$136,C773+1)</f>
        <v>2147</v>
      </c>
      <c r="E773">
        <f>INDEX('LUT Implementation'!$C$9:$C$136,'Error plots'!C773)</f>
        <v>364</v>
      </c>
      <c r="F773">
        <f>TRUNC('LUT Implementation'!$C$4*(INDEX('LUT Implementation'!$F$9:$F$136,C773)-B773)/D773,0)</f>
        <v>12</v>
      </c>
      <c r="G773">
        <f t="shared" si="48"/>
        <v>376</v>
      </c>
      <c r="H773" s="20">
        <f>Theory!$D$4/(SIN(RADIANS(Theory!$D$6*360*(('LUT Implementation'!$C$3*B773)/1000000000))))</f>
        <v>376.08924283177083</v>
      </c>
      <c r="I773" s="23">
        <f t="shared" si="49"/>
        <v>12.089242831770832</v>
      </c>
      <c r="J773" s="23">
        <f t="shared" si="50"/>
        <v>8.9242831770832254E-2</v>
      </c>
    </row>
    <row r="774" spans="2:10">
      <c r="B774">
        <f t="shared" si="51"/>
        <v>25450</v>
      </c>
      <c r="C774" s="19">
        <f t="array" ref="C774">MATCH(MIN(ABS('LUT Implementation'!$F$9:$F$136-B774)),ABS('LUT Implementation'!$F$9:$F$136-B774),0)</f>
        <v>3</v>
      </c>
      <c r="D774">
        <f>INDEX('LUT Implementation'!$F$9:$F$136,C774)-INDEX('LUT Implementation'!$F$9:$F$136,C774+1)</f>
        <v>2147</v>
      </c>
      <c r="E774">
        <f>INDEX('LUT Implementation'!$C$9:$C$136,'Error plots'!C774)</f>
        <v>364</v>
      </c>
      <c r="F774">
        <f>TRUNC('LUT Implementation'!$C$4*(INDEX('LUT Implementation'!$F$9:$F$136,C774)-B774)/D774,0)</f>
        <v>13</v>
      </c>
      <c r="G774">
        <f t="shared" si="48"/>
        <v>377</v>
      </c>
      <c r="H774" s="20">
        <f>Theory!$D$4/(SIN(RADIANS(Theory!$D$6*360*(('LUT Implementation'!$C$3*B774)/1000000000))))</f>
        <v>376.82179439249984</v>
      </c>
      <c r="I774" s="23">
        <f t="shared" si="49"/>
        <v>12.821794392499839</v>
      </c>
      <c r="J774" s="23">
        <f t="shared" si="50"/>
        <v>0.17820560750016057</v>
      </c>
    </row>
    <row r="775" spans="2:10">
      <c r="B775">
        <f t="shared" si="51"/>
        <v>25400</v>
      </c>
      <c r="C775" s="19">
        <f t="array" ref="C775">MATCH(MIN(ABS('LUT Implementation'!$F$9:$F$136-B775)),ABS('LUT Implementation'!$F$9:$F$136-B775),0)</f>
        <v>3</v>
      </c>
      <c r="D775">
        <f>INDEX('LUT Implementation'!$F$9:$F$136,C775)-INDEX('LUT Implementation'!$F$9:$F$136,C775+1)</f>
        <v>2147</v>
      </c>
      <c r="E775">
        <f>INDEX('LUT Implementation'!$C$9:$C$136,'Error plots'!C775)</f>
        <v>364</v>
      </c>
      <c r="F775">
        <f>TRUNC('LUT Implementation'!$C$4*(INDEX('LUT Implementation'!$F$9:$F$136,C775)-B775)/D775,0)</f>
        <v>14</v>
      </c>
      <c r="G775">
        <f t="shared" si="48"/>
        <v>378</v>
      </c>
      <c r="H775" s="20">
        <f>Theory!$D$4/(SIN(RADIANS(Theory!$D$6*360*(('LUT Implementation'!$C$3*B775)/1000000000))))</f>
        <v>377.5572426058518</v>
      </c>
      <c r="I775" s="23">
        <f t="shared" si="49"/>
        <v>13.557242605851798</v>
      </c>
      <c r="J775" s="23">
        <f t="shared" si="50"/>
        <v>0.44275739414820237</v>
      </c>
    </row>
    <row r="776" spans="2:10">
      <c r="B776">
        <f t="shared" si="51"/>
        <v>25350</v>
      </c>
      <c r="C776" s="19">
        <f t="array" ref="C776">MATCH(MIN(ABS('LUT Implementation'!$F$9:$F$136-B776)),ABS('LUT Implementation'!$F$9:$F$136-B776),0)</f>
        <v>3</v>
      </c>
      <c r="D776">
        <f>INDEX('LUT Implementation'!$F$9:$F$136,C776)-INDEX('LUT Implementation'!$F$9:$F$136,C776+1)</f>
        <v>2147</v>
      </c>
      <c r="E776">
        <f>INDEX('LUT Implementation'!$C$9:$C$136,'Error plots'!C776)</f>
        <v>364</v>
      </c>
      <c r="F776">
        <f>TRUNC('LUT Implementation'!$C$4*(INDEX('LUT Implementation'!$F$9:$F$136,C776)-B776)/D776,0)</f>
        <v>14</v>
      </c>
      <c r="G776">
        <f t="shared" si="48"/>
        <v>378</v>
      </c>
      <c r="H776" s="20">
        <f>Theory!$D$4/(SIN(RADIANS(Theory!$D$6*360*(('LUT Implementation'!$C$3*B776)/1000000000))))</f>
        <v>378.29560461090074</v>
      </c>
      <c r="I776" s="23">
        <f t="shared" si="49"/>
        <v>14.295604610900739</v>
      </c>
      <c r="J776" s="23">
        <f t="shared" si="50"/>
        <v>0.29560461090073886</v>
      </c>
    </row>
    <row r="777" spans="2:10">
      <c r="B777">
        <f t="shared" si="51"/>
        <v>25300</v>
      </c>
      <c r="C777" s="19">
        <f t="array" ref="C777">MATCH(MIN(ABS('LUT Implementation'!$F$9:$F$136-B777)),ABS('LUT Implementation'!$F$9:$F$136-B777),0)</f>
        <v>3</v>
      </c>
      <c r="D777">
        <f>INDEX('LUT Implementation'!$F$9:$F$136,C777)-INDEX('LUT Implementation'!$F$9:$F$136,C777+1)</f>
        <v>2147</v>
      </c>
      <c r="E777">
        <f>INDEX('LUT Implementation'!$C$9:$C$136,'Error plots'!C777)</f>
        <v>364</v>
      </c>
      <c r="F777">
        <f>TRUNC('LUT Implementation'!$C$4*(INDEX('LUT Implementation'!$F$9:$F$136,C777)-B777)/D777,0)</f>
        <v>15</v>
      </c>
      <c r="G777">
        <f t="shared" si="48"/>
        <v>379</v>
      </c>
      <c r="H777" s="20">
        <f>Theory!$D$4/(SIN(RADIANS(Theory!$D$6*360*(('LUT Implementation'!$C$3*B777)/1000000000))))</f>
        <v>379.03689768220892</v>
      </c>
      <c r="I777" s="23">
        <f t="shared" si="49"/>
        <v>15.036897682208917</v>
      </c>
      <c r="J777" s="23">
        <f t="shared" si="50"/>
        <v>3.6897682208916649E-2</v>
      </c>
    </row>
    <row r="778" spans="2:10">
      <c r="B778">
        <f t="shared" si="51"/>
        <v>25250</v>
      </c>
      <c r="C778" s="19">
        <f t="array" ref="C778">MATCH(MIN(ABS('LUT Implementation'!$F$9:$F$136-B778)),ABS('LUT Implementation'!$F$9:$F$136-B778),0)</f>
        <v>4</v>
      </c>
      <c r="D778">
        <f>INDEX('LUT Implementation'!$F$9:$F$136,C778)-INDEX('LUT Implementation'!$F$9:$F$136,C778+1)</f>
        <v>1823</v>
      </c>
      <c r="E778">
        <f>INDEX('LUT Implementation'!$C$9:$C$136,'Error plots'!C778)</f>
        <v>396</v>
      </c>
      <c r="F778">
        <f>TRUNC('LUT Implementation'!$C$4*(INDEX('LUT Implementation'!$F$9:$F$136,C778)-B778)/D778,0)</f>
        <v>-18</v>
      </c>
      <c r="G778">
        <f t="shared" si="48"/>
        <v>378</v>
      </c>
      <c r="H778" s="20">
        <f>Theory!$D$4/(SIN(RADIANS(Theory!$D$6*360*(('LUT Implementation'!$C$3*B778)/1000000000))))</f>
        <v>379.78113923116859</v>
      </c>
      <c r="I778" s="23">
        <f t="shared" si="49"/>
        <v>16.218860768831405</v>
      </c>
      <c r="J778" s="23">
        <f t="shared" si="50"/>
        <v>1.781139231168595</v>
      </c>
    </row>
    <row r="779" spans="2:10">
      <c r="B779">
        <f t="shared" si="51"/>
        <v>25200</v>
      </c>
      <c r="C779" s="19">
        <f t="array" ref="C779">MATCH(MIN(ABS('LUT Implementation'!$F$9:$F$136-B779)),ABS('LUT Implementation'!$F$9:$F$136-B779),0)</f>
        <v>4</v>
      </c>
      <c r="D779">
        <f>INDEX('LUT Implementation'!$F$9:$F$136,C779)-INDEX('LUT Implementation'!$F$9:$F$136,C779+1)</f>
        <v>1823</v>
      </c>
      <c r="E779">
        <f>INDEX('LUT Implementation'!$C$9:$C$136,'Error plots'!C779)</f>
        <v>396</v>
      </c>
      <c r="F779">
        <f>TRUNC('LUT Implementation'!$C$4*(INDEX('LUT Implementation'!$F$9:$F$136,C779)-B779)/D779,0)</f>
        <v>-17</v>
      </c>
      <c r="G779">
        <f t="shared" si="48"/>
        <v>379</v>
      </c>
      <c r="H779" s="20">
        <f>Theory!$D$4/(SIN(RADIANS(Theory!$D$6*360*(('LUT Implementation'!$C$3*B779)/1000000000))))</f>
        <v>380.52834680735975</v>
      </c>
      <c r="I779" s="23">
        <f t="shared" si="49"/>
        <v>15.471653192640247</v>
      </c>
      <c r="J779" s="23">
        <f t="shared" si="50"/>
        <v>1.5283468073597533</v>
      </c>
    </row>
    <row r="780" spans="2:10">
      <c r="B780">
        <f t="shared" si="51"/>
        <v>25150</v>
      </c>
      <c r="C780" s="19">
        <f t="array" ref="C780">MATCH(MIN(ABS('LUT Implementation'!$F$9:$F$136-B780)),ABS('LUT Implementation'!$F$9:$F$136-B780),0)</f>
        <v>4</v>
      </c>
      <c r="D780">
        <f>INDEX('LUT Implementation'!$F$9:$F$136,C780)-INDEX('LUT Implementation'!$F$9:$F$136,C780+1)</f>
        <v>1823</v>
      </c>
      <c r="E780">
        <f>INDEX('LUT Implementation'!$C$9:$C$136,'Error plots'!C780)</f>
        <v>396</v>
      </c>
      <c r="F780">
        <f>TRUNC('LUT Implementation'!$C$4*(INDEX('LUT Implementation'!$F$9:$F$136,C780)-B780)/D780,0)</f>
        <v>-16</v>
      </c>
      <c r="G780">
        <f t="shared" si="48"/>
        <v>380</v>
      </c>
      <c r="H780" s="20">
        <f>Theory!$D$4/(SIN(RADIANS(Theory!$D$6*360*(('LUT Implementation'!$C$3*B780)/1000000000))))</f>
        <v>381.2785380999232</v>
      </c>
      <c r="I780" s="23">
        <f t="shared" si="49"/>
        <v>14.721461900076804</v>
      </c>
      <c r="J780" s="23">
        <f t="shared" si="50"/>
        <v>1.2785380999231961</v>
      </c>
    </row>
    <row r="781" spans="2:10">
      <c r="B781">
        <f t="shared" si="51"/>
        <v>25100</v>
      </c>
      <c r="C781" s="19">
        <f t="array" ref="C781">MATCH(MIN(ABS('LUT Implementation'!$F$9:$F$136-B781)),ABS('LUT Implementation'!$F$9:$F$136-B781),0)</f>
        <v>4</v>
      </c>
      <c r="D781">
        <f>INDEX('LUT Implementation'!$F$9:$F$136,C781)-INDEX('LUT Implementation'!$F$9:$F$136,C781+1)</f>
        <v>1823</v>
      </c>
      <c r="E781">
        <f>INDEX('LUT Implementation'!$C$9:$C$136,'Error plots'!C781)</f>
        <v>396</v>
      </c>
      <c r="F781">
        <f>TRUNC('LUT Implementation'!$C$4*(INDEX('LUT Implementation'!$F$9:$F$136,C781)-B781)/D781,0)</f>
        <v>-15</v>
      </c>
      <c r="G781">
        <f t="shared" si="48"/>
        <v>381</v>
      </c>
      <c r="H781" s="20">
        <f>Theory!$D$4/(SIN(RADIANS(Theory!$D$6*360*(('LUT Implementation'!$C$3*B781)/1000000000))))</f>
        <v>382.03173093895094</v>
      </c>
      <c r="I781" s="23">
        <f t="shared" si="49"/>
        <v>13.968269061049057</v>
      </c>
      <c r="J781" s="23">
        <f t="shared" si="50"/>
        <v>1.0317309389509433</v>
      </c>
    </row>
    <row r="782" spans="2:10">
      <c r="B782">
        <f t="shared" si="51"/>
        <v>25050</v>
      </c>
      <c r="C782" s="19">
        <f t="array" ref="C782">MATCH(MIN(ABS('LUT Implementation'!$F$9:$F$136-B782)),ABS('LUT Implementation'!$F$9:$F$136-B782),0)</f>
        <v>4</v>
      </c>
      <c r="D782">
        <f>INDEX('LUT Implementation'!$F$9:$F$136,C782)-INDEX('LUT Implementation'!$F$9:$F$136,C782+1)</f>
        <v>1823</v>
      </c>
      <c r="E782">
        <f>INDEX('LUT Implementation'!$C$9:$C$136,'Error plots'!C782)</f>
        <v>396</v>
      </c>
      <c r="F782">
        <f>TRUNC('LUT Implementation'!$C$4*(INDEX('LUT Implementation'!$F$9:$F$136,C782)-B782)/D782,0)</f>
        <v>-14</v>
      </c>
      <c r="G782">
        <f t="shared" si="48"/>
        <v>382</v>
      </c>
      <c r="H782" s="20">
        <f>Theory!$D$4/(SIN(RADIANS(Theory!$D$6*360*(('LUT Implementation'!$C$3*B782)/1000000000))))</f>
        <v>382.78794329689271</v>
      </c>
      <c r="I782" s="23">
        <f t="shared" si="49"/>
        <v>13.212056703107294</v>
      </c>
      <c r="J782" s="23">
        <f t="shared" si="50"/>
        <v>0.78794329689270626</v>
      </c>
    </row>
    <row r="783" spans="2:10">
      <c r="B783">
        <f t="shared" si="51"/>
        <v>25000</v>
      </c>
      <c r="C783" s="19">
        <f t="array" ref="C783">MATCH(MIN(ABS('LUT Implementation'!$F$9:$F$136-B783)),ABS('LUT Implementation'!$F$9:$F$136-B783),0)</f>
        <v>4</v>
      </c>
      <c r="D783">
        <f>INDEX('LUT Implementation'!$F$9:$F$136,C783)-INDEX('LUT Implementation'!$F$9:$F$136,C783+1)</f>
        <v>1823</v>
      </c>
      <c r="E783">
        <f>INDEX('LUT Implementation'!$C$9:$C$136,'Error plots'!C783)</f>
        <v>396</v>
      </c>
      <c r="F783">
        <f>TRUNC('LUT Implementation'!$C$4*(INDEX('LUT Implementation'!$F$9:$F$136,C783)-B783)/D783,0)</f>
        <v>-13</v>
      </c>
      <c r="G783">
        <f t="shared" si="48"/>
        <v>383</v>
      </c>
      <c r="H783" s="20">
        <f>Theory!$D$4/(SIN(RADIANS(Theory!$D$6*360*(('LUT Implementation'!$C$3*B783)/1000000000))))</f>
        <v>383.5471932899797</v>
      </c>
      <c r="I783" s="23">
        <f t="shared" si="49"/>
        <v>12.452806710020297</v>
      </c>
      <c r="J783" s="23">
        <f t="shared" si="50"/>
        <v>0.54719328997970251</v>
      </c>
    </row>
    <row r="784" spans="2:10">
      <c r="B784">
        <f t="shared" si="51"/>
        <v>24950</v>
      </c>
      <c r="C784" s="19">
        <f t="array" ref="C784">MATCH(MIN(ABS('LUT Implementation'!$F$9:$F$136-B784)),ABS('LUT Implementation'!$F$9:$F$136-B784),0)</f>
        <v>4</v>
      </c>
      <c r="D784">
        <f>INDEX('LUT Implementation'!$F$9:$F$136,C784)-INDEX('LUT Implementation'!$F$9:$F$136,C784+1)</f>
        <v>1823</v>
      </c>
      <c r="E784">
        <f>INDEX('LUT Implementation'!$C$9:$C$136,'Error plots'!C784)</f>
        <v>396</v>
      </c>
      <c r="F784">
        <f>TRUNC('LUT Implementation'!$C$4*(INDEX('LUT Implementation'!$F$9:$F$136,C784)-B784)/D784,0)</f>
        <v>-13</v>
      </c>
      <c r="G784">
        <f t="shared" si="48"/>
        <v>383</v>
      </c>
      <c r="H784" s="20">
        <f>Theory!$D$4/(SIN(RADIANS(Theory!$D$6*360*(('LUT Implementation'!$C$3*B784)/1000000000))))</f>
        <v>384.30949917966541</v>
      </c>
      <c r="I784" s="23">
        <f t="shared" si="49"/>
        <v>11.690500820334591</v>
      </c>
      <c r="J784" s="23">
        <f t="shared" si="50"/>
        <v>1.3094991796654085</v>
      </c>
    </row>
    <row r="785" spans="2:10">
      <c r="B785">
        <f t="shared" si="51"/>
        <v>24900</v>
      </c>
      <c r="C785" s="19">
        <f t="array" ref="C785">MATCH(MIN(ABS('LUT Implementation'!$F$9:$F$136-B785)),ABS('LUT Implementation'!$F$9:$F$136-B785),0)</f>
        <v>4</v>
      </c>
      <c r="D785">
        <f>INDEX('LUT Implementation'!$F$9:$F$136,C785)-INDEX('LUT Implementation'!$F$9:$F$136,C785+1)</f>
        <v>1823</v>
      </c>
      <c r="E785">
        <f>INDEX('LUT Implementation'!$C$9:$C$136,'Error plots'!C785)</f>
        <v>396</v>
      </c>
      <c r="F785">
        <f>TRUNC('LUT Implementation'!$C$4*(INDEX('LUT Implementation'!$F$9:$F$136,C785)-B785)/D785,0)</f>
        <v>-12</v>
      </c>
      <c r="G785">
        <f t="shared" si="48"/>
        <v>384</v>
      </c>
      <c r="H785" s="20">
        <f>Theory!$D$4/(SIN(RADIANS(Theory!$D$6*360*(('LUT Implementation'!$C$3*B785)/1000000000))))</f>
        <v>385.0748793740832</v>
      </c>
      <c r="I785" s="23">
        <f t="shared" si="49"/>
        <v>10.925120625916804</v>
      </c>
      <c r="J785" s="23">
        <f t="shared" si="50"/>
        <v>1.0748793740831957</v>
      </c>
    </row>
    <row r="786" spans="2:10">
      <c r="B786">
        <f t="shared" si="51"/>
        <v>24850</v>
      </c>
      <c r="C786" s="19">
        <f t="array" ref="C786">MATCH(MIN(ABS('LUT Implementation'!$F$9:$F$136-B786)),ABS('LUT Implementation'!$F$9:$F$136-B786),0)</f>
        <v>4</v>
      </c>
      <c r="D786">
        <f>INDEX('LUT Implementation'!$F$9:$F$136,C786)-INDEX('LUT Implementation'!$F$9:$F$136,C786+1)</f>
        <v>1823</v>
      </c>
      <c r="E786">
        <f>INDEX('LUT Implementation'!$C$9:$C$136,'Error plots'!C786)</f>
        <v>396</v>
      </c>
      <c r="F786">
        <f>TRUNC('LUT Implementation'!$C$4*(INDEX('LUT Implementation'!$F$9:$F$136,C786)-B786)/D786,0)</f>
        <v>-11</v>
      </c>
      <c r="G786">
        <f t="shared" si="48"/>
        <v>385</v>
      </c>
      <c r="H786" s="20">
        <f>Theory!$D$4/(SIN(RADIANS(Theory!$D$6*360*(('LUT Implementation'!$C$3*B786)/1000000000))))</f>
        <v>385.84335242952238</v>
      </c>
      <c r="I786" s="23">
        <f t="shared" si="49"/>
        <v>10.156647570477617</v>
      </c>
      <c r="J786" s="23">
        <f t="shared" si="50"/>
        <v>0.84335242952238332</v>
      </c>
    </row>
    <row r="787" spans="2:10">
      <c r="B787">
        <f t="shared" si="51"/>
        <v>24800</v>
      </c>
      <c r="C787" s="19">
        <f t="array" ref="C787">MATCH(MIN(ABS('LUT Implementation'!$F$9:$F$136-B787)),ABS('LUT Implementation'!$F$9:$F$136-B787),0)</f>
        <v>4</v>
      </c>
      <c r="D787">
        <f>INDEX('LUT Implementation'!$F$9:$F$136,C787)-INDEX('LUT Implementation'!$F$9:$F$136,C787+1)</f>
        <v>1823</v>
      </c>
      <c r="E787">
        <f>INDEX('LUT Implementation'!$C$9:$C$136,'Error plots'!C787)</f>
        <v>396</v>
      </c>
      <c r="F787">
        <f>TRUNC('LUT Implementation'!$C$4*(INDEX('LUT Implementation'!$F$9:$F$136,C787)-B787)/D787,0)</f>
        <v>-10</v>
      </c>
      <c r="G787">
        <f t="shared" si="48"/>
        <v>386</v>
      </c>
      <c r="H787" s="20">
        <f>Theory!$D$4/(SIN(RADIANS(Theory!$D$6*360*(('LUT Implementation'!$C$3*B787)/1000000000))))</f>
        <v>386.61493705192146</v>
      </c>
      <c r="I787" s="23">
        <f t="shared" si="49"/>
        <v>9.3850629480785415</v>
      </c>
      <c r="J787" s="23">
        <f t="shared" si="50"/>
        <v>0.61493705192145853</v>
      </c>
    </row>
    <row r="788" spans="2:10">
      <c r="B788">
        <f t="shared" si="51"/>
        <v>24750</v>
      </c>
      <c r="C788" s="19">
        <f t="array" ref="C788">MATCH(MIN(ABS('LUT Implementation'!$F$9:$F$136-B788)),ABS('LUT Implementation'!$F$9:$F$136-B788),0)</f>
        <v>4</v>
      </c>
      <c r="D788">
        <f>INDEX('LUT Implementation'!$F$9:$F$136,C788)-INDEX('LUT Implementation'!$F$9:$F$136,C788+1)</f>
        <v>1823</v>
      </c>
      <c r="E788">
        <f>INDEX('LUT Implementation'!$C$9:$C$136,'Error plots'!C788)</f>
        <v>396</v>
      </c>
      <c r="F788">
        <f>TRUNC('LUT Implementation'!$C$4*(INDEX('LUT Implementation'!$F$9:$F$136,C788)-B788)/D788,0)</f>
        <v>-9</v>
      </c>
      <c r="G788">
        <f t="shared" si="48"/>
        <v>387</v>
      </c>
      <c r="H788" s="20">
        <f>Theory!$D$4/(SIN(RADIANS(Theory!$D$6*360*(('LUT Implementation'!$C$3*B788)/1000000000))))</f>
        <v>387.38965209838022</v>
      </c>
      <c r="I788" s="23">
        <f t="shared" si="49"/>
        <v>8.6103479016197753</v>
      </c>
      <c r="J788" s="23">
        <f t="shared" si="50"/>
        <v>0.38965209838022474</v>
      </c>
    </row>
    <row r="789" spans="2:10">
      <c r="B789">
        <f t="shared" si="51"/>
        <v>24700</v>
      </c>
      <c r="C789" s="19">
        <f t="array" ref="C789">MATCH(MIN(ABS('LUT Implementation'!$F$9:$F$136-B789)),ABS('LUT Implementation'!$F$9:$F$136-B789),0)</f>
        <v>4</v>
      </c>
      <c r="D789">
        <f>INDEX('LUT Implementation'!$F$9:$F$136,C789)-INDEX('LUT Implementation'!$F$9:$F$136,C789+1)</f>
        <v>1823</v>
      </c>
      <c r="E789">
        <f>INDEX('LUT Implementation'!$C$9:$C$136,'Error plots'!C789)</f>
        <v>396</v>
      </c>
      <c r="F789">
        <f>TRUNC('LUT Implementation'!$C$4*(INDEX('LUT Implementation'!$F$9:$F$136,C789)-B789)/D789,0)</f>
        <v>-8</v>
      </c>
      <c r="G789">
        <f t="shared" si="48"/>
        <v>388</v>
      </c>
      <c r="H789" s="20">
        <f>Theory!$D$4/(SIN(RADIANS(Theory!$D$6*360*(('LUT Implementation'!$C$3*B789)/1000000000))))</f>
        <v>388.16751657868889</v>
      </c>
      <c r="I789" s="23">
        <f t="shared" si="49"/>
        <v>7.8324834213111103</v>
      </c>
      <c r="J789" s="23">
        <f t="shared" si="50"/>
        <v>0.16751657868888969</v>
      </c>
    </row>
    <row r="790" spans="2:10">
      <c r="B790">
        <f t="shared" si="51"/>
        <v>24650</v>
      </c>
      <c r="C790" s="19">
        <f t="array" ref="C790">MATCH(MIN(ABS('LUT Implementation'!$F$9:$F$136-B790)),ABS('LUT Implementation'!$F$9:$F$136-B790),0)</f>
        <v>4</v>
      </c>
      <c r="D790">
        <f>INDEX('LUT Implementation'!$F$9:$F$136,C790)-INDEX('LUT Implementation'!$F$9:$F$136,C790+1)</f>
        <v>1823</v>
      </c>
      <c r="E790">
        <f>INDEX('LUT Implementation'!$C$9:$C$136,'Error plots'!C790)</f>
        <v>396</v>
      </c>
      <c r="F790">
        <f>TRUNC('LUT Implementation'!$C$4*(INDEX('LUT Implementation'!$F$9:$F$136,C790)-B790)/D790,0)</f>
        <v>-7</v>
      </c>
      <c r="G790">
        <f t="shared" si="48"/>
        <v>389</v>
      </c>
      <c r="H790" s="20">
        <f>Theory!$D$4/(SIN(RADIANS(Theory!$D$6*360*(('LUT Implementation'!$C$3*B790)/1000000000))))</f>
        <v>388.94854965687733</v>
      </c>
      <c r="I790" s="23">
        <f t="shared" si="49"/>
        <v>7.0514503431226672</v>
      </c>
      <c r="J790" s="23">
        <f t="shared" si="50"/>
        <v>5.1450343122667164E-2</v>
      </c>
    </row>
    <row r="791" spans="2:10">
      <c r="B791">
        <f t="shared" si="51"/>
        <v>24600</v>
      </c>
      <c r="C791" s="19">
        <f t="array" ref="C791">MATCH(MIN(ABS('LUT Implementation'!$F$9:$F$136-B791)),ABS('LUT Implementation'!$F$9:$F$136-B791),0)</f>
        <v>4</v>
      </c>
      <c r="D791">
        <f>INDEX('LUT Implementation'!$F$9:$F$136,C791)-INDEX('LUT Implementation'!$F$9:$F$136,C791+1)</f>
        <v>1823</v>
      </c>
      <c r="E791">
        <f>INDEX('LUT Implementation'!$C$9:$C$136,'Error plots'!C791)</f>
        <v>396</v>
      </c>
      <c r="F791">
        <f>TRUNC('LUT Implementation'!$C$4*(INDEX('LUT Implementation'!$F$9:$F$136,C791)-B791)/D791,0)</f>
        <v>-6</v>
      </c>
      <c r="G791">
        <f t="shared" si="48"/>
        <v>390</v>
      </c>
      <c r="H791" s="20">
        <f>Theory!$D$4/(SIN(RADIANS(Theory!$D$6*360*(('LUT Implementation'!$C$3*B791)/1000000000))))</f>
        <v>389.73277065278245</v>
      </c>
      <c r="I791" s="23">
        <f t="shared" si="49"/>
        <v>6.2672293472175511</v>
      </c>
      <c r="J791" s="23">
        <f t="shared" si="50"/>
        <v>0.26722934721755109</v>
      </c>
    </row>
    <row r="792" spans="2:10">
      <c r="B792">
        <f t="shared" si="51"/>
        <v>24550</v>
      </c>
      <c r="C792" s="19">
        <f t="array" ref="C792">MATCH(MIN(ABS('LUT Implementation'!$F$9:$F$136-B792)),ABS('LUT Implementation'!$F$9:$F$136-B792),0)</f>
        <v>4</v>
      </c>
      <c r="D792">
        <f>INDEX('LUT Implementation'!$F$9:$F$136,C792)-INDEX('LUT Implementation'!$F$9:$F$136,C792+1)</f>
        <v>1823</v>
      </c>
      <c r="E792">
        <f>INDEX('LUT Implementation'!$C$9:$C$136,'Error plots'!C792)</f>
        <v>396</v>
      </c>
      <c r="F792">
        <f>TRUNC('LUT Implementation'!$C$4*(INDEX('LUT Implementation'!$F$9:$F$136,C792)-B792)/D792,0)</f>
        <v>-6</v>
      </c>
      <c r="G792">
        <f t="shared" si="48"/>
        <v>390</v>
      </c>
      <c r="H792" s="20">
        <f>Theory!$D$4/(SIN(RADIANS(Theory!$D$6*360*(('LUT Implementation'!$C$3*B792)/1000000000))))</f>
        <v>390.52019904363465</v>
      </c>
      <c r="I792" s="23">
        <f t="shared" si="49"/>
        <v>5.4798009563653522</v>
      </c>
      <c r="J792" s="23">
        <f t="shared" si="50"/>
        <v>0.52019904363464775</v>
      </c>
    </row>
    <row r="793" spans="2:10">
      <c r="B793">
        <f t="shared" si="51"/>
        <v>24500</v>
      </c>
      <c r="C793" s="19">
        <f t="array" ref="C793">MATCH(MIN(ABS('LUT Implementation'!$F$9:$F$136-B793)),ABS('LUT Implementation'!$F$9:$F$136-B793),0)</f>
        <v>4</v>
      </c>
      <c r="D793">
        <f>INDEX('LUT Implementation'!$F$9:$F$136,C793)-INDEX('LUT Implementation'!$F$9:$F$136,C793+1)</f>
        <v>1823</v>
      </c>
      <c r="E793">
        <f>INDEX('LUT Implementation'!$C$9:$C$136,'Error plots'!C793)</f>
        <v>396</v>
      </c>
      <c r="F793">
        <f>TRUNC('LUT Implementation'!$C$4*(INDEX('LUT Implementation'!$F$9:$F$136,C793)-B793)/D793,0)</f>
        <v>-5</v>
      </c>
      <c r="G793">
        <f t="shared" si="48"/>
        <v>391</v>
      </c>
      <c r="H793" s="20">
        <f>Theory!$D$4/(SIN(RADIANS(Theory!$D$6*360*(('LUT Implementation'!$C$3*B793)/1000000000))))</f>
        <v>391.31085446566397</v>
      </c>
      <c r="I793" s="23">
        <f t="shared" si="49"/>
        <v>4.6891455343360349</v>
      </c>
      <c r="J793" s="23">
        <f t="shared" si="50"/>
        <v>0.31085446566396513</v>
      </c>
    </row>
    <row r="794" spans="2:10">
      <c r="B794">
        <f t="shared" si="51"/>
        <v>24450</v>
      </c>
      <c r="C794" s="19">
        <f t="array" ref="C794">MATCH(MIN(ABS('LUT Implementation'!$F$9:$F$136-B794)),ABS('LUT Implementation'!$F$9:$F$136-B794),0)</f>
        <v>4</v>
      </c>
      <c r="D794">
        <f>INDEX('LUT Implementation'!$F$9:$F$136,C794)-INDEX('LUT Implementation'!$F$9:$F$136,C794+1)</f>
        <v>1823</v>
      </c>
      <c r="E794">
        <f>INDEX('LUT Implementation'!$C$9:$C$136,'Error plots'!C794)</f>
        <v>396</v>
      </c>
      <c r="F794">
        <f>TRUNC('LUT Implementation'!$C$4*(INDEX('LUT Implementation'!$F$9:$F$136,C794)-B794)/D794,0)</f>
        <v>-4</v>
      </c>
      <c r="G794">
        <f t="shared" si="48"/>
        <v>392</v>
      </c>
      <c r="H794" s="20">
        <f>Theory!$D$4/(SIN(RADIANS(Theory!$D$6*360*(('LUT Implementation'!$C$3*B794)/1000000000))))</f>
        <v>392.10475671572596</v>
      </c>
      <c r="I794" s="23">
        <f t="shared" si="49"/>
        <v>3.895243284274045</v>
      </c>
      <c r="J794" s="23">
        <f t="shared" si="50"/>
        <v>0.10475671572595502</v>
      </c>
    </row>
    <row r="795" spans="2:10">
      <c r="B795">
        <f t="shared" si="51"/>
        <v>24400</v>
      </c>
      <c r="C795" s="19">
        <f t="array" ref="C795">MATCH(MIN(ABS('LUT Implementation'!$F$9:$F$136-B795)),ABS('LUT Implementation'!$F$9:$F$136-B795),0)</f>
        <v>4</v>
      </c>
      <c r="D795">
        <f>INDEX('LUT Implementation'!$F$9:$F$136,C795)-INDEX('LUT Implementation'!$F$9:$F$136,C795+1)</f>
        <v>1823</v>
      </c>
      <c r="E795">
        <f>INDEX('LUT Implementation'!$C$9:$C$136,'Error plots'!C795)</f>
        <v>396</v>
      </c>
      <c r="F795">
        <f>TRUNC('LUT Implementation'!$C$4*(INDEX('LUT Implementation'!$F$9:$F$136,C795)-B795)/D795,0)</f>
        <v>-3</v>
      </c>
      <c r="G795">
        <f t="shared" si="48"/>
        <v>393</v>
      </c>
      <c r="H795" s="20">
        <f>Theory!$D$4/(SIN(RADIANS(Theory!$D$6*360*(('LUT Implementation'!$C$3*B795)/1000000000))))</f>
        <v>392.90192575294725</v>
      </c>
      <c r="I795" s="23">
        <f t="shared" si="49"/>
        <v>3.0980742470527503</v>
      </c>
      <c r="J795" s="23">
        <f t="shared" si="50"/>
        <v>9.8074247052750252E-2</v>
      </c>
    </row>
    <row r="796" spans="2:10">
      <c r="B796">
        <f t="shared" si="51"/>
        <v>24350</v>
      </c>
      <c r="C796" s="19">
        <f t="array" ref="C796">MATCH(MIN(ABS('LUT Implementation'!$F$9:$F$136-B796)),ABS('LUT Implementation'!$F$9:$F$136-B796),0)</f>
        <v>4</v>
      </c>
      <c r="D796">
        <f>INDEX('LUT Implementation'!$F$9:$F$136,C796)-INDEX('LUT Implementation'!$F$9:$F$136,C796+1)</f>
        <v>1823</v>
      </c>
      <c r="E796">
        <f>INDEX('LUT Implementation'!$C$9:$C$136,'Error plots'!C796)</f>
        <v>396</v>
      </c>
      <c r="F796">
        <f>TRUNC('LUT Implementation'!$C$4*(INDEX('LUT Implementation'!$F$9:$F$136,C796)-B796)/D796,0)</f>
        <v>-2</v>
      </c>
      <c r="G796">
        <f t="shared" si="48"/>
        <v>394</v>
      </c>
      <c r="H796" s="20">
        <f>Theory!$D$4/(SIN(RADIANS(Theory!$D$6*360*(('LUT Implementation'!$C$3*B796)/1000000000))))</f>
        <v>393.70238170039141</v>
      </c>
      <c r="I796" s="23">
        <f t="shared" si="49"/>
        <v>2.2976182996085868</v>
      </c>
      <c r="J796" s="23">
        <f t="shared" si="50"/>
        <v>0.29761829960858677</v>
      </c>
    </row>
    <row r="797" spans="2:10">
      <c r="B797">
        <f t="shared" si="51"/>
        <v>24300</v>
      </c>
      <c r="C797" s="19">
        <f t="array" ref="C797">MATCH(MIN(ABS('LUT Implementation'!$F$9:$F$136-B797)),ABS('LUT Implementation'!$F$9:$F$136-B797),0)</f>
        <v>4</v>
      </c>
      <c r="D797">
        <f>INDEX('LUT Implementation'!$F$9:$F$136,C797)-INDEX('LUT Implementation'!$F$9:$F$136,C797+1)</f>
        <v>1823</v>
      </c>
      <c r="E797">
        <f>INDEX('LUT Implementation'!$C$9:$C$136,'Error plots'!C797)</f>
        <v>396</v>
      </c>
      <c r="F797">
        <f>TRUNC('LUT Implementation'!$C$4*(INDEX('LUT Implementation'!$F$9:$F$136,C797)-B797)/D797,0)</f>
        <v>-1</v>
      </c>
      <c r="G797">
        <f t="shared" si="48"/>
        <v>395</v>
      </c>
      <c r="H797" s="20">
        <f>Theory!$D$4/(SIN(RADIANS(Theory!$D$6*360*(('LUT Implementation'!$C$3*B797)/1000000000))))</f>
        <v>394.50614484674639</v>
      </c>
      <c r="I797" s="23">
        <f t="shared" si="49"/>
        <v>1.4938551532536053</v>
      </c>
      <c r="J797" s="23">
        <f t="shared" si="50"/>
        <v>0.49385515325360529</v>
      </c>
    </row>
    <row r="798" spans="2:10">
      <c r="B798">
        <f t="shared" si="51"/>
        <v>24250</v>
      </c>
      <c r="C798" s="19">
        <f t="array" ref="C798">MATCH(MIN(ABS('LUT Implementation'!$F$9:$F$136-B798)),ABS('LUT Implementation'!$F$9:$F$136-B798),0)</f>
        <v>4</v>
      </c>
      <c r="D798">
        <f>INDEX('LUT Implementation'!$F$9:$F$136,C798)-INDEX('LUT Implementation'!$F$9:$F$136,C798+1)</f>
        <v>1823</v>
      </c>
      <c r="E798">
        <f>INDEX('LUT Implementation'!$C$9:$C$136,'Error plots'!C798)</f>
        <v>396</v>
      </c>
      <c r="F798">
        <f>TRUNC('LUT Implementation'!$C$4*(INDEX('LUT Implementation'!$F$9:$F$136,C798)-B798)/D798,0)</f>
        <v>0</v>
      </c>
      <c r="G798">
        <f t="shared" si="48"/>
        <v>396</v>
      </c>
      <c r="H798" s="20">
        <f>Theory!$D$4/(SIN(RADIANS(Theory!$D$6*360*(('LUT Implementation'!$C$3*B798)/1000000000))))</f>
        <v>395.31323564803068</v>
      </c>
      <c r="I798" s="23">
        <f t="shared" si="49"/>
        <v>0.68676435196931607</v>
      </c>
      <c r="J798" s="23">
        <f t="shared" si="50"/>
        <v>0.68676435196931607</v>
      </c>
    </row>
    <row r="799" spans="2:10">
      <c r="B799">
        <f t="shared" si="51"/>
        <v>24200</v>
      </c>
      <c r="C799" s="19">
        <f t="array" ref="C799">MATCH(MIN(ABS('LUT Implementation'!$F$9:$F$136-B799)),ABS('LUT Implementation'!$F$9:$F$136-B799),0)</f>
        <v>4</v>
      </c>
      <c r="D799">
        <f>INDEX('LUT Implementation'!$F$9:$F$136,C799)-INDEX('LUT Implementation'!$F$9:$F$136,C799+1)</f>
        <v>1823</v>
      </c>
      <c r="E799">
        <f>INDEX('LUT Implementation'!$C$9:$C$136,'Error plots'!C799)</f>
        <v>396</v>
      </c>
      <c r="F799">
        <f>TRUNC('LUT Implementation'!$C$4*(INDEX('LUT Implementation'!$F$9:$F$136,C799)-B799)/D799,0)</f>
        <v>0</v>
      </c>
      <c r="G799">
        <f t="shared" si="48"/>
        <v>396</v>
      </c>
      <c r="H799" s="20">
        <f>Theory!$D$4/(SIN(RADIANS(Theory!$D$6*360*(('LUT Implementation'!$C$3*B799)/1000000000))))</f>
        <v>396.12367472932317</v>
      </c>
      <c r="I799" s="23">
        <f t="shared" si="49"/>
        <v>0.12367472932317014</v>
      </c>
      <c r="J799" s="23">
        <f t="shared" si="50"/>
        <v>0.12367472932317014</v>
      </c>
    </row>
    <row r="800" spans="2:10">
      <c r="B800">
        <f t="shared" si="51"/>
        <v>24150</v>
      </c>
      <c r="C800" s="19">
        <f t="array" ref="C800">MATCH(MIN(ABS('LUT Implementation'!$F$9:$F$136-B800)),ABS('LUT Implementation'!$F$9:$F$136-B800),0)</f>
        <v>4</v>
      </c>
      <c r="D800">
        <f>INDEX('LUT Implementation'!$F$9:$F$136,C800)-INDEX('LUT Implementation'!$F$9:$F$136,C800+1)</f>
        <v>1823</v>
      </c>
      <c r="E800">
        <f>INDEX('LUT Implementation'!$C$9:$C$136,'Error plots'!C800)</f>
        <v>396</v>
      </c>
      <c r="F800">
        <f>TRUNC('LUT Implementation'!$C$4*(INDEX('LUT Implementation'!$F$9:$F$136,C800)-B800)/D800,0)</f>
        <v>1</v>
      </c>
      <c r="G800">
        <f t="shared" si="48"/>
        <v>397</v>
      </c>
      <c r="H800" s="20">
        <f>Theory!$D$4/(SIN(RADIANS(Theory!$D$6*360*(('LUT Implementation'!$C$3*B800)/1000000000))))</f>
        <v>396.93748288651244</v>
      </c>
      <c r="I800" s="23">
        <f t="shared" si="49"/>
        <v>0.93748288651244138</v>
      </c>
      <c r="J800" s="23">
        <f t="shared" si="50"/>
        <v>6.2517113487558618E-2</v>
      </c>
    </row>
    <row r="801" spans="2:10">
      <c r="B801">
        <f t="shared" si="51"/>
        <v>24100</v>
      </c>
      <c r="C801" s="19">
        <f t="array" ref="C801">MATCH(MIN(ABS('LUT Implementation'!$F$9:$F$136-B801)),ABS('LUT Implementation'!$F$9:$F$136-B801),0)</f>
        <v>4</v>
      </c>
      <c r="D801">
        <f>INDEX('LUT Implementation'!$F$9:$F$136,C801)-INDEX('LUT Implementation'!$F$9:$F$136,C801+1)</f>
        <v>1823</v>
      </c>
      <c r="E801">
        <f>INDEX('LUT Implementation'!$C$9:$C$136,'Error plots'!C801)</f>
        <v>396</v>
      </c>
      <c r="F801">
        <f>TRUNC('LUT Implementation'!$C$4*(INDEX('LUT Implementation'!$F$9:$F$136,C801)-B801)/D801,0)</f>
        <v>1</v>
      </c>
      <c r="G801">
        <f t="shared" si="48"/>
        <v>397</v>
      </c>
      <c r="H801" s="20">
        <f>Theory!$D$4/(SIN(RADIANS(Theory!$D$6*360*(('LUT Implementation'!$C$3*B801)/1000000000))))</f>
        <v>397.75468108806905</v>
      </c>
      <c r="I801" s="23">
        <f t="shared" si="49"/>
        <v>1.7546810880690487</v>
      </c>
      <c r="J801" s="23">
        <f t="shared" si="50"/>
        <v>0.75468108806904866</v>
      </c>
    </row>
    <row r="802" spans="2:10">
      <c r="B802">
        <f t="shared" si="51"/>
        <v>24050</v>
      </c>
      <c r="C802" s="19">
        <f t="array" ref="C802">MATCH(MIN(ABS('LUT Implementation'!$F$9:$F$136-B802)),ABS('LUT Implementation'!$F$9:$F$136-B802),0)</f>
        <v>4</v>
      </c>
      <c r="D802">
        <f>INDEX('LUT Implementation'!$F$9:$F$136,C802)-INDEX('LUT Implementation'!$F$9:$F$136,C802+1)</f>
        <v>1823</v>
      </c>
      <c r="E802">
        <f>INDEX('LUT Implementation'!$C$9:$C$136,'Error plots'!C802)</f>
        <v>396</v>
      </c>
      <c r="F802">
        <f>TRUNC('LUT Implementation'!$C$4*(INDEX('LUT Implementation'!$F$9:$F$136,C802)-B802)/D802,0)</f>
        <v>2</v>
      </c>
      <c r="G802">
        <f t="shared" si="48"/>
        <v>398</v>
      </c>
      <c r="H802" s="20">
        <f>Theory!$D$4/(SIN(RADIANS(Theory!$D$6*360*(('LUT Implementation'!$C$3*B802)/1000000000))))</f>
        <v>398.57529047683937</v>
      </c>
      <c r="I802" s="23">
        <f t="shared" si="49"/>
        <v>2.5752904768393705</v>
      </c>
      <c r="J802" s="23">
        <f t="shared" si="50"/>
        <v>0.57529047683937051</v>
      </c>
    </row>
    <row r="803" spans="2:10">
      <c r="B803">
        <f t="shared" si="51"/>
        <v>24000</v>
      </c>
      <c r="C803" s="19">
        <f t="array" ref="C803">MATCH(MIN(ABS('LUT Implementation'!$F$9:$F$136-B803)),ABS('LUT Implementation'!$F$9:$F$136-B803),0)</f>
        <v>4</v>
      </c>
      <c r="D803">
        <f>INDEX('LUT Implementation'!$F$9:$F$136,C803)-INDEX('LUT Implementation'!$F$9:$F$136,C803+1)</f>
        <v>1823</v>
      </c>
      <c r="E803">
        <f>INDEX('LUT Implementation'!$C$9:$C$136,'Error plots'!C803)</f>
        <v>396</v>
      </c>
      <c r="F803">
        <f>TRUNC('LUT Implementation'!$C$4*(INDEX('LUT Implementation'!$F$9:$F$136,C803)-B803)/D803,0)</f>
        <v>3</v>
      </c>
      <c r="G803">
        <f t="shared" si="48"/>
        <v>399</v>
      </c>
      <c r="H803" s="20">
        <f>Theory!$D$4/(SIN(RADIANS(Theory!$D$6*360*(('LUT Implementation'!$C$3*B803)/1000000000))))</f>
        <v>399.39933237186187</v>
      </c>
      <c r="I803" s="23">
        <f t="shared" si="49"/>
        <v>3.399332371861874</v>
      </c>
      <c r="J803" s="23">
        <f t="shared" si="50"/>
        <v>0.39933237186187398</v>
      </c>
    </row>
    <row r="804" spans="2:10">
      <c r="B804">
        <f t="shared" si="51"/>
        <v>23950</v>
      </c>
      <c r="C804" s="19">
        <f t="array" ref="C804">MATCH(MIN(ABS('LUT Implementation'!$F$9:$F$136-B804)),ABS('LUT Implementation'!$F$9:$F$136-B804),0)</f>
        <v>4</v>
      </c>
      <c r="D804">
        <f>INDEX('LUT Implementation'!$F$9:$F$136,C804)-INDEX('LUT Implementation'!$F$9:$F$136,C804+1)</f>
        <v>1823</v>
      </c>
      <c r="E804">
        <f>INDEX('LUT Implementation'!$C$9:$C$136,'Error plots'!C804)</f>
        <v>396</v>
      </c>
      <c r="F804">
        <f>TRUNC('LUT Implementation'!$C$4*(INDEX('LUT Implementation'!$F$9:$F$136,C804)-B804)/D804,0)</f>
        <v>4</v>
      </c>
      <c r="G804">
        <f t="shared" si="48"/>
        <v>400</v>
      </c>
      <c r="H804" s="20">
        <f>Theory!$D$4/(SIN(RADIANS(Theory!$D$6*360*(('LUT Implementation'!$C$3*B804)/1000000000))))</f>
        <v>400.22682827020674</v>
      </c>
      <c r="I804" s="23">
        <f t="shared" si="49"/>
        <v>4.2268282702067381</v>
      </c>
      <c r="J804" s="23">
        <f t="shared" si="50"/>
        <v>0.22682827020673813</v>
      </c>
    </row>
    <row r="805" spans="2:10">
      <c r="B805">
        <f t="shared" si="51"/>
        <v>23900</v>
      </c>
      <c r="C805" s="19">
        <f t="array" ref="C805">MATCH(MIN(ABS('LUT Implementation'!$F$9:$F$136-B805)),ABS('LUT Implementation'!$F$9:$F$136-B805),0)</f>
        <v>4</v>
      </c>
      <c r="D805">
        <f>INDEX('LUT Implementation'!$F$9:$F$136,C805)-INDEX('LUT Implementation'!$F$9:$F$136,C805+1)</f>
        <v>1823</v>
      </c>
      <c r="E805">
        <f>INDEX('LUT Implementation'!$C$9:$C$136,'Error plots'!C805)</f>
        <v>396</v>
      </c>
      <c r="F805">
        <f>TRUNC('LUT Implementation'!$C$4*(INDEX('LUT Implementation'!$F$9:$F$136,C805)-B805)/D805,0)</f>
        <v>5</v>
      </c>
      <c r="G805">
        <f t="shared" si="48"/>
        <v>401</v>
      </c>
      <c r="H805" s="20">
        <f>Theory!$D$4/(SIN(RADIANS(Theory!$D$6*360*(('LUT Implementation'!$C$3*B805)/1000000000))))</f>
        <v>401.05779984883759</v>
      </c>
      <c r="I805" s="23">
        <f t="shared" si="49"/>
        <v>5.0577998488375897</v>
      </c>
      <c r="J805" s="23">
        <f t="shared" si="50"/>
        <v>5.7799848837589707E-2</v>
      </c>
    </row>
    <row r="806" spans="2:10">
      <c r="B806">
        <f t="shared" si="51"/>
        <v>23850</v>
      </c>
      <c r="C806" s="19">
        <f t="array" ref="C806">MATCH(MIN(ABS('LUT Implementation'!$F$9:$F$136-B806)),ABS('LUT Implementation'!$F$9:$F$136-B806),0)</f>
        <v>4</v>
      </c>
      <c r="D806">
        <f>INDEX('LUT Implementation'!$F$9:$F$136,C806)-INDEX('LUT Implementation'!$F$9:$F$136,C806+1)</f>
        <v>1823</v>
      </c>
      <c r="E806">
        <f>INDEX('LUT Implementation'!$C$9:$C$136,'Error plots'!C806)</f>
        <v>396</v>
      </c>
      <c r="F806">
        <f>TRUNC('LUT Implementation'!$C$4*(INDEX('LUT Implementation'!$F$9:$F$136,C806)-B806)/D806,0)</f>
        <v>6</v>
      </c>
      <c r="G806">
        <f t="shared" si="48"/>
        <v>402</v>
      </c>
      <c r="H806" s="20">
        <f>Theory!$D$4/(SIN(RADIANS(Theory!$D$6*360*(('LUT Implementation'!$C$3*B806)/1000000000))))</f>
        <v>401.8922689664978</v>
      </c>
      <c r="I806" s="23">
        <f t="shared" si="49"/>
        <v>5.8922689664977952</v>
      </c>
      <c r="J806" s="23">
        <f t="shared" si="50"/>
        <v>0.10773103350220481</v>
      </c>
    </row>
    <row r="807" spans="2:10">
      <c r="B807">
        <f t="shared" si="51"/>
        <v>23800</v>
      </c>
      <c r="C807" s="19">
        <f t="array" ref="C807">MATCH(MIN(ABS('LUT Implementation'!$F$9:$F$136-B807)),ABS('LUT Implementation'!$F$9:$F$136-B807),0)</f>
        <v>4</v>
      </c>
      <c r="D807">
        <f>INDEX('LUT Implementation'!$F$9:$F$136,C807)-INDEX('LUT Implementation'!$F$9:$F$136,C807+1)</f>
        <v>1823</v>
      </c>
      <c r="E807">
        <f>INDEX('LUT Implementation'!$C$9:$C$136,'Error plots'!C807)</f>
        <v>396</v>
      </c>
      <c r="F807">
        <f>TRUNC('LUT Implementation'!$C$4*(INDEX('LUT Implementation'!$F$9:$F$136,C807)-B807)/D807,0)</f>
        <v>7</v>
      </c>
      <c r="G807">
        <f t="shared" si="48"/>
        <v>403</v>
      </c>
      <c r="H807" s="20">
        <f>Theory!$D$4/(SIN(RADIANS(Theory!$D$6*360*(('LUT Implementation'!$C$3*B807)/1000000000))))</f>
        <v>402.73025766561886</v>
      </c>
      <c r="I807" s="23">
        <f t="shared" si="49"/>
        <v>6.7302576656188648</v>
      </c>
      <c r="J807" s="23">
        <f t="shared" si="50"/>
        <v>0.26974233438113515</v>
      </c>
    </row>
    <row r="808" spans="2:10">
      <c r="B808">
        <f t="shared" si="51"/>
        <v>23750</v>
      </c>
      <c r="C808" s="19">
        <f t="array" ref="C808">MATCH(MIN(ABS('LUT Implementation'!$F$9:$F$136-B808)),ABS('LUT Implementation'!$F$9:$F$136-B808),0)</f>
        <v>4</v>
      </c>
      <c r="D808">
        <f>INDEX('LUT Implementation'!$F$9:$F$136,C808)-INDEX('LUT Implementation'!$F$9:$F$136,C808+1)</f>
        <v>1823</v>
      </c>
      <c r="E808">
        <f>INDEX('LUT Implementation'!$C$9:$C$136,'Error plots'!C808)</f>
        <v>396</v>
      </c>
      <c r="F808">
        <f>TRUNC('LUT Implementation'!$C$4*(INDEX('LUT Implementation'!$F$9:$F$136,C808)-B808)/D808,0)</f>
        <v>8</v>
      </c>
      <c r="G808">
        <f t="shared" si="48"/>
        <v>404</v>
      </c>
      <c r="H808" s="20">
        <f>Theory!$D$4/(SIN(RADIANS(Theory!$D$6*360*(('LUT Implementation'!$C$3*B808)/1000000000))))</f>
        <v>403.57178817425552</v>
      </c>
      <c r="I808" s="23">
        <f t="shared" si="49"/>
        <v>7.5717881742555164</v>
      </c>
      <c r="J808" s="23">
        <f t="shared" si="50"/>
        <v>0.42821182574448358</v>
      </c>
    </row>
    <row r="809" spans="2:10">
      <c r="B809">
        <f t="shared" si="51"/>
        <v>23700</v>
      </c>
      <c r="C809" s="19">
        <f t="array" ref="C809">MATCH(MIN(ABS('LUT Implementation'!$F$9:$F$136-B809)),ABS('LUT Implementation'!$F$9:$F$136-B809),0)</f>
        <v>4</v>
      </c>
      <c r="D809">
        <f>INDEX('LUT Implementation'!$F$9:$F$136,C809)-INDEX('LUT Implementation'!$F$9:$F$136,C809+1)</f>
        <v>1823</v>
      </c>
      <c r="E809">
        <f>INDEX('LUT Implementation'!$C$9:$C$136,'Error plots'!C809)</f>
        <v>396</v>
      </c>
      <c r="F809">
        <f>TRUNC('LUT Implementation'!$C$4*(INDEX('LUT Implementation'!$F$9:$F$136,C809)-B809)/D809,0)</f>
        <v>8</v>
      </c>
      <c r="G809">
        <f t="shared" si="48"/>
        <v>404</v>
      </c>
      <c r="H809" s="20">
        <f>Theory!$D$4/(SIN(RADIANS(Theory!$D$6*360*(('LUT Implementation'!$C$3*B809)/1000000000))))</f>
        <v>404.416882908042</v>
      </c>
      <c r="I809" s="23">
        <f t="shared" si="49"/>
        <v>8.4168829080419982</v>
      </c>
      <c r="J809" s="23">
        <f t="shared" si="50"/>
        <v>0.41688290804199823</v>
      </c>
    </row>
    <row r="810" spans="2:10">
      <c r="B810">
        <f t="shared" si="51"/>
        <v>23650</v>
      </c>
      <c r="C810" s="19">
        <f t="array" ref="C810">MATCH(MIN(ABS('LUT Implementation'!$F$9:$F$136-B810)),ABS('LUT Implementation'!$F$9:$F$136-B810),0)</f>
        <v>4</v>
      </c>
      <c r="D810">
        <f>INDEX('LUT Implementation'!$F$9:$F$136,C810)-INDEX('LUT Implementation'!$F$9:$F$136,C810+1)</f>
        <v>1823</v>
      </c>
      <c r="E810">
        <f>INDEX('LUT Implementation'!$C$9:$C$136,'Error plots'!C810)</f>
        <v>396</v>
      </c>
      <c r="F810">
        <f>TRUNC('LUT Implementation'!$C$4*(INDEX('LUT Implementation'!$F$9:$F$136,C810)-B810)/D810,0)</f>
        <v>9</v>
      </c>
      <c r="G810">
        <f t="shared" si="48"/>
        <v>405</v>
      </c>
      <c r="H810" s="20">
        <f>Theory!$D$4/(SIN(RADIANS(Theory!$D$6*360*(('LUT Implementation'!$C$3*B810)/1000000000))))</f>
        <v>405.26556447217655</v>
      </c>
      <c r="I810" s="23">
        <f t="shared" si="49"/>
        <v>9.2655644721765498</v>
      </c>
      <c r="J810" s="23">
        <f t="shared" si="50"/>
        <v>0.26556447217654977</v>
      </c>
    </row>
    <row r="811" spans="2:10">
      <c r="B811">
        <f t="shared" si="51"/>
        <v>23600</v>
      </c>
      <c r="C811" s="19">
        <f t="array" ref="C811">MATCH(MIN(ABS('LUT Implementation'!$F$9:$F$136-B811)),ABS('LUT Implementation'!$F$9:$F$136-B811),0)</f>
        <v>4</v>
      </c>
      <c r="D811">
        <f>INDEX('LUT Implementation'!$F$9:$F$136,C811)-INDEX('LUT Implementation'!$F$9:$F$136,C811+1)</f>
        <v>1823</v>
      </c>
      <c r="E811">
        <f>INDEX('LUT Implementation'!$C$9:$C$136,'Error plots'!C811)</f>
        <v>396</v>
      </c>
      <c r="F811">
        <f>TRUNC('LUT Implementation'!$C$4*(INDEX('LUT Implementation'!$F$9:$F$136,C811)-B811)/D811,0)</f>
        <v>10</v>
      </c>
      <c r="G811">
        <f t="shared" si="48"/>
        <v>406</v>
      </c>
      <c r="H811" s="20">
        <f>Theory!$D$4/(SIN(RADIANS(Theory!$D$6*360*(('LUT Implementation'!$C$3*B811)/1000000000))))</f>
        <v>406.11785566342832</v>
      </c>
      <c r="I811" s="23">
        <f t="shared" si="49"/>
        <v>10.117855663428315</v>
      </c>
      <c r="J811" s="23">
        <f t="shared" si="50"/>
        <v>0.11785566342831544</v>
      </c>
    </row>
    <row r="812" spans="2:10">
      <c r="B812">
        <f t="shared" si="51"/>
        <v>23550</v>
      </c>
      <c r="C812" s="19">
        <f t="array" ref="C812">MATCH(MIN(ABS('LUT Implementation'!$F$9:$F$136-B812)),ABS('LUT Implementation'!$F$9:$F$136-B812),0)</f>
        <v>4</v>
      </c>
      <c r="D812">
        <f>INDEX('LUT Implementation'!$F$9:$F$136,C812)-INDEX('LUT Implementation'!$F$9:$F$136,C812+1)</f>
        <v>1823</v>
      </c>
      <c r="E812">
        <f>INDEX('LUT Implementation'!$C$9:$C$136,'Error plots'!C812)</f>
        <v>396</v>
      </c>
      <c r="F812">
        <f>TRUNC('LUT Implementation'!$C$4*(INDEX('LUT Implementation'!$F$9:$F$136,C812)-B812)/D812,0)</f>
        <v>11</v>
      </c>
      <c r="G812">
        <f t="shared" si="48"/>
        <v>407</v>
      </c>
      <c r="H812" s="20">
        <f>Theory!$D$4/(SIN(RADIANS(Theory!$D$6*360*(('LUT Implementation'!$C$3*B812)/1000000000))))</f>
        <v>406.97377947217194</v>
      </c>
      <c r="I812" s="23">
        <f t="shared" si="49"/>
        <v>10.973779472171941</v>
      </c>
      <c r="J812" s="23">
        <f t="shared" si="50"/>
        <v>2.6220527828058948E-2</v>
      </c>
    </row>
    <row r="813" spans="2:10">
      <c r="B813">
        <f t="shared" si="51"/>
        <v>23500</v>
      </c>
      <c r="C813" s="19">
        <f t="array" ref="C813">MATCH(MIN(ABS('LUT Implementation'!$F$9:$F$136-B813)),ABS('LUT Implementation'!$F$9:$F$136-B813),0)</f>
        <v>4</v>
      </c>
      <c r="D813">
        <f>INDEX('LUT Implementation'!$F$9:$F$136,C813)-INDEX('LUT Implementation'!$F$9:$F$136,C813+1)</f>
        <v>1823</v>
      </c>
      <c r="E813">
        <f>INDEX('LUT Implementation'!$C$9:$C$136,'Error plots'!C813)</f>
        <v>396</v>
      </c>
      <c r="F813">
        <f>TRUNC('LUT Implementation'!$C$4*(INDEX('LUT Implementation'!$F$9:$F$136,C813)-B813)/D813,0)</f>
        <v>12</v>
      </c>
      <c r="G813">
        <f t="shared" si="48"/>
        <v>408</v>
      </c>
      <c r="H813" s="20">
        <f>Theory!$D$4/(SIN(RADIANS(Theory!$D$6*360*(('LUT Implementation'!$C$3*B813)/1000000000))))</f>
        <v>407.83335908444627</v>
      </c>
      <c r="I813" s="23">
        <f t="shared" si="49"/>
        <v>11.833359084446272</v>
      </c>
      <c r="J813" s="23">
        <f t="shared" si="50"/>
        <v>0.16664091555372806</v>
      </c>
    </row>
    <row r="814" spans="2:10">
      <c r="B814">
        <f t="shared" si="51"/>
        <v>23450</v>
      </c>
      <c r="C814" s="19">
        <f t="array" ref="C814">MATCH(MIN(ABS('LUT Implementation'!$F$9:$F$136-B814)),ABS('LUT Implementation'!$F$9:$F$136-B814),0)</f>
        <v>4</v>
      </c>
      <c r="D814">
        <f>INDEX('LUT Implementation'!$F$9:$F$136,C814)-INDEX('LUT Implementation'!$F$9:$F$136,C814+1)</f>
        <v>1823</v>
      </c>
      <c r="E814">
        <f>INDEX('LUT Implementation'!$C$9:$C$136,'Error plots'!C814)</f>
        <v>396</v>
      </c>
      <c r="F814">
        <f>TRUNC('LUT Implementation'!$C$4*(INDEX('LUT Implementation'!$F$9:$F$136,C814)-B814)/D814,0)</f>
        <v>13</v>
      </c>
      <c r="G814">
        <f t="shared" si="48"/>
        <v>409</v>
      </c>
      <c r="H814" s="20">
        <f>Theory!$D$4/(SIN(RADIANS(Theory!$D$6*360*(('LUT Implementation'!$C$3*B814)/1000000000))))</f>
        <v>408.69661788404125</v>
      </c>
      <c r="I814" s="23">
        <f t="shared" si="49"/>
        <v>12.696617884041245</v>
      </c>
      <c r="J814" s="23">
        <f t="shared" si="50"/>
        <v>0.30338211595875464</v>
      </c>
    </row>
    <row r="815" spans="2:10">
      <c r="B815">
        <f t="shared" si="51"/>
        <v>23400</v>
      </c>
      <c r="C815" s="19">
        <f t="array" ref="C815">MATCH(MIN(ABS('LUT Implementation'!$F$9:$F$136-B815)),ABS('LUT Implementation'!$F$9:$F$136-B815),0)</f>
        <v>4</v>
      </c>
      <c r="D815">
        <f>INDEX('LUT Implementation'!$F$9:$F$136,C815)-INDEX('LUT Implementation'!$F$9:$F$136,C815+1)</f>
        <v>1823</v>
      </c>
      <c r="E815">
        <f>INDEX('LUT Implementation'!$C$9:$C$136,'Error plots'!C815)</f>
        <v>396</v>
      </c>
      <c r="F815">
        <f>TRUNC('LUT Implementation'!$C$4*(INDEX('LUT Implementation'!$F$9:$F$136,C815)-B815)/D815,0)</f>
        <v>14</v>
      </c>
      <c r="G815">
        <f t="shared" si="48"/>
        <v>410</v>
      </c>
      <c r="H815" s="20">
        <f>Theory!$D$4/(SIN(RADIANS(Theory!$D$6*360*(('LUT Implementation'!$C$3*B815)/1000000000))))</f>
        <v>409.56357945460991</v>
      </c>
      <c r="I815" s="23">
        <f t="shared" si="49"/>
        <v>13.563579454609908</v>
      </c>
      <c r="J815" s="23">
        <f t="shared" si="50"/>
        <v>0.43642054539009223</v>
      </c>
    </row>
    <row r="816" spans="2:10">
      <c r="B816">
        <f t="shared" si="51"/>
        <v>23350</v>
      </c>
      <c r="C816" s="19">
        <f t="array" ref="C816">MATCH(MIN(ABS('LUT Implementation'!$F$9:$F$136-B816)),ABS('LUT Implementation'!$F$9:$F$136-B816),0)</f>
        <v>4</v>
      </c>
      <c r="D816">
        <f>INDEX('LUT Implementation'!$F$9:$F$136,C816)-INDEX('LUT Implementation'!$F$9:$F$136,C816+1)</f>
        <v>1823</v>
      </c>
      <c r="E816">
        <f>INDEX('LUT Implementation'!$C$9:$C$136,'Error plots'!C816)</f>
        <v>396</v>
      </c>
      <c r="F816">
        <f>TRUNC('LUT Implementation'!$C$4*(INDEX('LUT Implementation'!$F$9:$F$136,C816)-B816)/D816,0)</f>
        <v>15</v>
      </c>
      <c r="G816">
        <f t="shared" si="48"/>
        <v>411</v>
      </c>
      <c r="H816" s="20">
        <f>Theory!$D$4/(SIN(RADIANS(Theory!$D$6*360*(('LUT Implementation'!$C$3*B816)/1000000000))))</f>
        <v>410.43426758180857</v>
      </c>
      <c r="I816" s="23">
        <f t="shared" si="49"/>
        <v>14.43426758180857</v>
      </c>
      <c r="J816" s="23">
        <f t="shared" si="50"/>
        <v>0.5657324181914305</v>
      </c>
    </row>
    <row r="817" spans="2:10">
      <c r="B817">
        <f t="shared" si="51"/>
        <v>23300</v>
      </c>
      <c r="C817" s="19">
        <f t="array" ref="C817">MATCH(MIN(ABS('LUT Implementation'!$F$9:$F$136-B817)),ABS('LUT Implementation'!$F$9:$F$136-B817),0)</f>
        <v>4</v>
      </c>
      <c r="D817">
        <f>INDEX('LUT Implementation'!$F$9:$F$136,C817)-INDEX('LUT Implementation'!$F$9:$F$136,C817+1)</f>
        <v>1823</v>
      </c>
      <c r="E817">
        <f>INDEX('LUT Implementation'!$C$9:$C$136,'Error plots'!C817)</f>
        <v>396</v>
      </c>
      <c r="F817">
        <f>TRUNC('LUT Implementation'!$C$4*(INDEX('LUT Implementation'!$F$9:$F$136,C817)-B817)/D817,0)</f>
        <v>15</v>
      </c>
      <c r="G817">
        <f t="shared" si="48"/>
        <v>411</v>
      </c>
      <c r="H817" s="20">
        <f>Theory!$D$4/(SIN(RADIANS(Theory!$D$6*360*(('LUT Implementation'!$C$3*B817)/1000000000))))</f>
        <v>411.30870625546413</v>
      </c>
      <c r="I817" s="23">
        <f t="shared" si="49"/>
        <v>15.308706255464131</v>
      </c>
      <c r="J817" s="23">
        <f t="shared" si="50"/>
        <v>0.30870625546413066</v>
      </c>
    </row>
    <row r="818" spans="2:10">
      <c r="B818">
        <f t="shared" si="51"/>
        <v>23250</v>
      </c>
      <c r="C818" s="19">
        <f t="array" ref="C818">MATCH(MIN(ABS('LUT Implementation'!$F$9:$F$136-B818)),ABS('LUT Implementation'!$F$9:$F$136-B818),0)</f>
        <v>5</v>
      </c>
      <c r="D818">
        <f>INDEX('LUT Implementation'!$F$9:$F$136,C818)-INDEX('LUT Implementation'!$F$9:$F$136,C818+1)</f>
        <v>1566</v>
      </c>
      <c r="E818">
        <f>INDEX('LUT Implementation'!$C$9:$C$136,'Error plots'!C818)</f>
        <v>428</v>
      </c>
      <c r="F818">
        <f>TRUNC('LUT Implementation'!$C$4*(INDEX('LUT Implementation'!$F$9:$F$136,C818)-B818)/D818,0)</f>
        <v>-17</v>
      </c>
      <c r="G818">
        <f t="shared" si="48"/>
        <v>411</v>
      </c>
      <c r="H818" s="20">
        <f>Theory!$D$4/(SIN(RADIANS(Theory!$D$6*360*(('LUT Implementation'!$C$3*B818)/1000000000))))</f>
        <v>412.18691967176966</v>
      </c>
      <c r="I818" s="23">
        <f t="shared" si="49"/>
        <v>15.813080328230342</v>
      </c>
      <c r="J818" s="23">
        <f t="shared" si="50"/>
        <v>1.1869196717696582</v>
      </c>
    </row>
    <row r="819" spans="2:10">
      <c r="B819">
        <f t="shared" si="51"/>
        <v>23200</v>
      </c>
      <c r="C819" s="19">
        <f t="array" ref="C819">MATCH(MIN(ABS('LUT Implementation'!$F$9:$F$136-B819)),ABS('LUT Implementation'!$F$9:$F$136-B819),0)</f>
        <v>5</v>
      </c>
      <c r="D819">
        <f>INDEX('LUT Implementation'!$F$9:$F$136,C819)-INDEX('LUT Implementation'!$F$9:$F$136,C819+1)</f>
        <v>1566</v>
      </c>
      <c r="E819">
        <f>INDEX('LUT Implementation'!$C$9:$C$136,'Error plots'!C819)</f>
        <v>428</v>
      </c>
      <c r="F819">
        <f>TRUNC('LUT Implementation'!$C$4*(INDEX('LUT Implementation'!$F$9:$F$136,C819)-B819)/D819,0)</f>
        <v>-16</v>
      </c>
      <c r="G819">
        <f t="shared" si="48"/>
        <v>412</v>
      </c>
      <c r="H819" s="20">
        <f>Theory!$D$4/(SIN(RADIANS(Theory!$D$6*360*(('LUT Implementation'!$C$3*B819)/1000000000))))</f>
        <v>413.06893223550793</v>
      </c>
      <c r="I819" s="23">
        <f t="shared" si="49"/>
        <v>14.93106776449207</v>
      </c>
      <c r="J819" s="23">
        <f t="shared" si="50"/>
        <v>1.0689322355079298</v>
      </c>
    </row>
    <row r="820" spans="2:10">
      <c r="B820">
        <f t="shared" si="51"/>
        <v>23150</v>
      </c>
      <c r="C820" s="19">
        <f t="array" ref="C820">MATCH(MIN(ABS('LUT Implementation'!$F$9:$F$136-B820)),ABS('LUT Implementation'!$F$9:$F$136-B820),0)</f>
        <v>5</v>
      </c>
      <c r="D820">
        <f>INDEX('LUT Implementation'!$F$9:$F$136,C820)-INDEX('LUT Implementation'!$F$9:$F$136,C820+1)</f>
        <v>1566</v>
      </c>
      <c r="E820">
        <f>INDEX('LUT Implementation'!$C$9:$C$136,'Error plots'!C820)</f>
        <v>428</v>
      </c>
      <c r="F820">
        <f>TRUNC('LUT Implementation'!$C$4*(INDEX('LUT Implementation'!$F$9:$F$136,C820)-B820)/D820,0)</f>
        <v>-15</v>
      </c>
      <c r="G820">
        <f t="shared" si="48"/>
        <v>413</v>
      </c>
      <c r="H820" s="20">
        <f>Theory!$D$4/(SIN(RADIANS(Theory!$D$6*360*(('LUT Implementation'!$C$3*B820)/1000000000))))</f>
        <v>413.95476856230437</v>
      </c>
      <c r="I820" s="23">
        <f t="shared" si="49"/>
        <v>14.045231437695634</v>
      </c>
      <c r="J820" s="23">
        <f t="shared" si="50"/>
        <v>0.95476856230436624</v>
      </c>
    </row>
    <row r="821" spans="2:10">
      <c r="B821">
        <f t="shared" si="51"/>
        <v>23100</v>
      </c>
      <c r="C821" s="19">
        <f t="array" ref="C821">MATCH(MIN(ABS('LUT Implementation'!$F$9:$F$136-B821)),ABS('LUT Implementation'!$F$9:$F$136-B821),0)</f>
        <v>5</v>
      </c>
      <c r="D821">
        <f>INDEX('LUT Implementation'!$F$9:$F$136,C821)-INDEX('LUT Implementation'!$F$9:$F$136,C821+1)</f>
        <v>1566</v>
      </c>
      <c r="E821">
        <f>INDEX('LUT Implementation'!$C$9:$C$136,'Error plots'!C821)</f>
        <v>428</v>
      </c>
      <c r="F821">
        <f>TRUNC('LUT Implementation'!$C$4*(INDEX('LUT Implementation'!$F$9:$F$136,C821)-B821)/D821,0)</f>
        <v>-14</v>
      </c>
      <c r="G821">
        <f t="shared" si="48"/>
        <v>414</v>
      </c>
      <c r="H821" s="20">
        <f>Theory!$D$4/(SIN(RADIANS(Theory!$D$6*360*(('LUT Implementation'!$C$3*B821)/1000000000))))</f>
        <v>414.84445348090804</v>
      </c>
      <c r="I821" s="23">
        <f t="shared" si="49"/>
        <v>13.155546519091956</v>
      </c>
      <c r="J821" s="23">
        <f t="shared" si="50"/>
        <v>0.84445348090804373</v>
      </c>
    </row>
    <row r="822" spans="2:10">
      <c r="B822">
        <f t="shared" si="51"/>
        <v>23050</v>
      </c>
      <c r="C822" s="19">
        <f t="array" ref="C822">MATCH(MIN(ABS('LUT Implementation'!$F$9:$F$136-B822)),ABS('LUT Implementation'!$F$9:$F$136-B822),0)</f>
        <v>5</v>
      </c>
      <c r="D822">
        <f>INDEX('LUT Implementation'!$F$9:$F$136,C822)-INDEX('LUT Implementation'!$F$9:$F$136,C822+1)</f>
        <v>1566</v>
      </c>
      <c r="E822">
        <f>INDEX('LUT Implementation'!$C$9:$C$136,'Error plots'!C822)</f>
        <v>428</v>
      </c>
      <c r="F822">
        <f>TRUNC('LUT Implementation'!$C$4*(INDEX('LUT Implementation'!$F$9:$F$136,C822)-B822)/D822,0)</f>
        <v>-13</v>
      </c>
      <c r="G822">
        <f t="shared" si="48"/>
        <v>415</v>
      </c>
      <c r="H822" s="20">
        <f>Theory!$D$4/(SIN(RADIANS(Theory!$D$6*360*(('LUT Implementation'!$C$3*B822)/1000000000))))</f>
        <v>415.73801203550465</v>
      </c>
      <c r="I822" s="23">
        <f t="shared" si="49"/>
        <v>12.261987964495347</v>
      </c>
      <c r="J822" s="23">
        <f t="shared" si="50"/>
        <v>0.73801203550465289</v>
      </c>
    </row>
    <row r="823" spans="2:10">
      <c r="B823">
        <f t="shared" si="51"/>
        <v>23000</v>
      </c>
      <c r="C823" s="19">
        <f t="array" ref="C823">MATCH(MIN(ABS('LUT Implementation'!$F$9:$F$136-B823)),ABS('LUT Implementation'!$F$9:$F$136-B823),0)</f>
        <v>5</v>
      </c>
      <c r="D823">
        <f>INDEX('LUT Implementation'!$F$9:$F$136,C823)-INDEX('LUT Implementation'!$F$9:$F$136,C823+1)</f>
        <v>1566</v>
      </c>
      <c r="E823">
        <f>INDEX('LUT Implementation'!$C$9:$C$136,'Error plots'!C823)</f>
        <v>428</v>
      </c>
      <c r="F823">
        <f>TRUNC('LUT Implementation'!$C$4*(INDEX('LUT Implementation'!$F$9:$F$136,C823)-B823)/D823,0)</f>
        <v>-12</v>
      </c>
      <c r="G823">
        <f t="shared" si="48"/>
        <v>416</v>
      </c>
      <c r="H823" s="20">
        <f>Theory!$D$4/(SIN(RADIANS(Theory!$D$6*360*(('LUT Implementation'!$C$3*B823)/1000000000))))</f>
        <v>416.63546948805651</v>
      </c>
      <c r="I823" s="23">
        <f t="shared" si="49"/>
        <v>11.364530511943485</v>
      </c>
      <c r="J823" s="23">
        <f t="shared" si="50"/>
        <v>0.63546948805651482</v>
      </c>
    </row>
    <row r="824" spans="2:10">
      <c r="B824">
        <f t="shared" si="51"/>
        <v>22950</v>
      </c>
      <c r="C824" s="19">
        <f t="array" ref="C824">MATCH(MIN(ABS('LUT Implementation'!$F$9:$F$136-B824)),ABS('LUT Implementation'!$F$9:$F$136-B824),0)</f>
        <v>5</v>
      </c>
      <c r="D824">
        <f>INDEX('LUT Implementation'!$F$9:$F$136,C824)-INDEX('LUT Implementation'!$F$9:$F$136,C824+1)</f>
        <v>1566</v>
      </c>
      <c r="E824">
        <f>INDEX('LUT Implementation'!$C$9:$C$136,'Error plots'!C824)</f>
        <v>428</v>
      </c>
      <c r="F824">
        <f>TRUNC('LUT Implementation'!$C$4*(INDEX('LUT Implementation'!$F$9:$F$136,C824)-B824)/D824,0)</f>
        <v>-11</v>
      </c>
      <c r="G824">
        <f t="shared" si="48"/>
        <v>417</v>
      </c>
      <c r="H824" s="20">
        <f>Theory!$D$4/(SIN(RADIANS(Theory!$D$6*360*(('LUT Implementation'!$C$3*B824)/1000000000))))</f>
        <v>417.53685132067631</v>
      </c>
      <c r="I824" s="23">
        <f t="shared" si="49"/>
        <v>10.463148679323695</v>
      </c>
      <c r="J824" s="23">
        <f t="shared" si="50"/>
        <v>0.53685132067630548</v>
      </c>
    </row>
    <row r="825" spans="2:10">
      <c r="B825">
        <f t="shared" si="51"/>
        <v>22900</v>
      </c>
      <c r="C825" s="19">
        <f t="array" ref="C825">MATCH(MIN(ABS('LUT Implementation'!$F$9:$F$136-B825)),ABS('LUT Implementation'!$F$9:$F$136-B825),0)</f>
        <v>5</v>
      </c>
      <c r="D825">
        <f>INDEX('LUT Implementation'!$F$9:$F$136,C825)-INDEX('LUT Implementation'!$F$9:$F$136,C825+1)</f>
        <v>1566</v>
      </c>
      <c r="E825">
        <f>INDEX('LUT Implementation'!$C$9:$C$136,'Error plots'!C825)</f>
        <v>428</v>
      </c>
      <c r="F825">
        <f>TRUNC('LUT Implementation'!$C$4*(INDEX('LUT Implementation'!$F$9:$F$136,C825)-B825)/D825,0)</f>
        <v>-10</v>
      </c>
      <c r="G825">
        <f t="shared" si="48"/>
        <v>418</v>
      </c>
      <c r="H825" s="20">
        <f>Theory!$D$4/(SIN(RADIANS(Theory!$D$6*360*(('LUT Implementation'!$C$3*B825)/1000000000))))</f>
        <v>418.44218323802977</v>
      </c>
      <c r="I825" s="23">
        <f t="shared" si="49"/>
        <v>9.5578167619702299</v>
      </c>
      <c r="J825" s="23">
        <f t="shared" si="50"/>
        <v>0.44218323802977011</v>
      </c>
    </row>
    <row r="826" spans="2:10">
      <c r="B826">
        <f t="shared" si="51"/>
        <v>22850</v>
      </c>
      <c r="C826" s="19">
        <f t="array" ref="C826">MATCH(MIN(ABS('LUT Implementation'!$F$9:$F$136-B826)),ABS('LUT Implementation'!$F$9:$F$136-B826),0)</f>
        <v>5</v>
      </c>
      <c r="D826">
        <f>INDEX('LUT Implementation'!$F$9:$F$136,C826)-INDEX('LUT Implementation'!$F$9:$F$136,C826+1)</f>
        <v>1566</v>
      </c>
      <c r="E826">
        <f>INDEX('LUT Implementation'!$C$9:$C$136,'Error plots'!C826)</f>
        <v>428</v>
      </c>
      <c r="F826">
        <f>TRUNC('LUT Implementation'!$C$4*(INDEX('LUT Implementation'!$F$9:$F$136,C826)-B826)/D826,0)</f>
        <v>-9</v>
      </c>
      <c r="G826">
        <f t="shared" si="48"/>
        <v>419</v>
      </c>
      <c r="H826" s="20">
        <f>Theory!$D$4/(SIN(RADIANS(Theory!$D$6*360*(('LUT Implementation'!$C$3*B826)/1000000000))))</f>
        <v>419.3514911697705</v>
      </c>
      <c r="I826" s="23">
        <f t="shared" si="49"/>
        <v>8.6485088302295026</v>
      </c>
      <c r="J826" s="23">
        <f t="shared" si="50"/>
        <v>0.35149116977049744</v>
      </c>
    </row>
    <row r="827" spans="2:10">
      <c r="B827">
        <f t="shared" si="51"/>
        <v>22800</v>
      </c>
      <c r="C827" s="19">
        <f t="array" ref="C827">MATCH(MIN(ABS('LUT Implementation'!$F$9:$F$136-B827)),ABS('LUT Implementation'!$F$9:$F$136-B827),0)</f>
        <v>5</v>
      </c>
      <c r="D827">
        <f>INDEX('LUT Implementation'!$F$9:$F$136,C827)-INDEX('LUT Implementation'!$F$9:$F$136,C827+1)</f>
        <v>1566</v>
      </c>
      <c r="E827">
        <f>INDEX('LUT Implementation'!$C$9:$C$136,'Error plots'!C827)</f>
        <v>428</v>
      </c>
      <c r="F827">
        <f>TRUNC('LUT Implementation'!$C$4*(INDEX('LUT Implementation'!$F$9:$F$136,C827)-B827)/D827,0)</f>
        <v>-8</v>
      </c>
      <c r="G827">
        <f t="shared" si="48"/>
        <v>420</v>
      </c>
      <c r="H827" s="20">
        <f>Theory!$D$4/(SIN(RADIANS(Theory!$D$6*360*(('LUT Implementation'!$C$3*B827)/1000000000))))</f>
        <v>420.26480127300732</v>
      </c>
      <c r="I827" s="23">
        <f t="shared" si="49"/>
        <v>7.7351987269926781</v>
      </c>
      <c r="J827" s="23">
        <f t="shared" si="50"/>
        <v>0.26480127300732192</v>
      </c>
    </row>
    <row r="828" spans="2:10">
      <c r="B828">
        <f t="shared" si="51"/>
        <v>22750</v>
      </c>
      <c r="C828" s="19">
        <f t="array" ref="C828">MATCH(MIN(ABS('LUT Implementation'!$F$9:$F$136-B828)),ABS('LUT Implementation'!$F$9:$F$136-B828),0)</f>
        <v>5</v>
      </c>
      <c r="D828">
        <f>INDEX('LUT Implementation'!$F$9:$F$136,C828)-INDEX('LUT Implementation'!$F$9:$F$136,C828+1)</f>
        <v>1566</v>
      </c>
      <c r="E828">
        <f>INDEX('LUT Implementation'!$C$9:$C$136,'Error plots'!C828)</f>
        <v>428</v>
      </c>
      <c r="F828">
        <f>TRUNC('LUT Implementation'!$C$4*(INDEX('LUT Implementation'!$F$9:$F$136,C828)-B828)/D828,0)</f>
        <v>-7</v>
      </c>
      <c r="G828">
        <f t="shared" si="48"/>
        <v>421</v>
      </c>
      <c r="H828" s="20">
        <f>Theory!$D$4/(SIN(RADIANS(Theory!$D$6*360*(('LUT Implementation'!$C$3*B828)/1000000000))))</f>
        <v>421.18213993480362</v>
      </c>
      <c r="I828" s="23">
        <f t="shared" si="49"/>
        <v>6.8178600651963848</v>
      </c>
      <c r="J828" s="23">
        <f t="shared" si="50"/>
        <v>0.18213993480361523</v>
      </c>
    </row>
    <row r="829" spans="2:10">
      <c r="B829">
        <f t="shared" si="51"/>
        <v>22700</v>
      </c>
      <c r="C829" s="19">
        <f t="array" ref="C829">MATCH(MIN(ABS('LUT Implementation'!$F$9:$F$136-B829)),ABS('LUT Implementation'!$F$9:$F$136-B829),0)</f>
        <v>5</v>
      </c>
      <c r="D829">
        <f>INDEX('LUT Implementation'!$F$9:$F$136,C829)-INDEX('LUT Implementation'!$F$9:$F$136,C829+1)</f>
        <v>1566</v>
      </c>
      <c r="E829">
        <f>INDEX('LUT Implementation'!$C$9:$C$136,'Error plots'!C829)</f>
        <v>428</v>
      </c>
      <c r="F829">
        <f>TRUNC('LUT Implementation'!$C$4*(INDEX('LUT Implementation'!$F$9:$F$136,C829)-B829)/D829,0)</f>
        <v>-6</v>
      </c>
      <c r="G829">
        <f t="shared" si="48"/>
        <v>422</v>
      </c>
      <c r="H829" s="20">
        <f>Theory!$D$4/(SIN(RADIANS(Theory!$D$6*360*(('LUT Implementation'!$C$3*B829)/1000000000))))</f>
        <v>422.10353377471012</v>
      </c>
      <c r="I829" s="23">
        <f t="shared" si="49"/>
        <v>5.8964662252898847</v>
      </c>
      <c r="J829" s="23">
        <f t="shared" si="50"/>
        <v>0.10353377471011527</v>
      </c>
    </row>
    <row r="830" spans="2:10">
      <c r="B830">
        <f t="shared" si="51"/>
        <v>22650</v>
      </c>
      <c r="C830" s="19">
        <f t="array" ref="C830">MATCH(MIN(ABS('LUT Implementation'!$F$9:$F$136-B830)),ABS('LUT Implementation'!$F$9:$F$136-B830),0)</f>
        <v>5</v>
      </c>
      <c r="D830">
        <f>INDEX('LUT Implementation'!$F$9:$F$136,C830)-INDEX('LUT Implementation'!$F$9:$F$136,C830+1)</f>
        <v>1566</v>
      </c>
      <c r="E830">
        <f>INDEX('LUT Implementation'!$C$9:$C$136,'Error plots'!C830)</f>
        <v>428</v>
      </c>
      <c r="F830">
        <f>TRUNC('LUT Implementation'!$C$4*(INDEX('LUT Implementation'!$F$9:$F$136,C830)-B830)/D830,0)</f>
        <v>-5</v>
      </c>
      <c r="G830">
        <f t="shared" si="48"/>
        <v>423</v>
      </c>
      <c r="H830" s="20">
        <f>Theory!$D$4/(SIN(RADIANS(Theory!$D$6*360*(('LUT Implementation'!$C$3*B830)/1000000000))))</f>
        <v>423.02900964733021</v>
      </c>
      <c r="I830" s="23">
        <f t="shared" si="49"/>
        <v>4.9709903526697872</v>
      </c>
      <c r="J830" s="23">
        <f t="shared" si="50"/>
        <v>2.9009647330212829E-2</v>
      </c>
    </row>
    <row r="831" spans="2:10">
      <c r="B831">
        <f t="shared" si="51"/>
        <v>22600</v>
      </c>
      <c r="C831" s="19">
        <f t="array" ref="C831">MATCH(MIN(ABS('LUT Implementation'!$F$9:$F$136-B831)),ABS('LUT Implementation'!$F$9:$F$136-B831),0)</f>
        <v>5</v>
      </c>
      <c r="D831">
        <f>INDEX('LUT Implementation'!$F$9:$F$136,C831)-INDEX('LUT Implementation'!$F$9:$F$136,C831+1)</f>
        <v>1566</v>
      </c>
      <c r="E831">
        <f>INDEX('LUT Implementation'!$C$9:$C$136,'Error plots'!C831)</f>
        <v>428</v>
      </c>
      <c r="F831">
        <f>TRUNC('LUT Implementation'!$C$4*(INDEX('LUT Implementation'!$F$9:$F$136,C831)-B831)/D831,0)</f>
        <v>-4</v>
      </c>
      <c r="G831">
        <f t="shared" si="48"/>
        <v>424</v>
      </c>
      <c r="H831" s="20">
        <f>Theory!$D$4/(SIN(RADIANS(Theory!$D$6*360*(('LUT Implementation'!$C$3*B831)/1000000000))))</f>
        <v>423.95859464492111</v>
      </c>
      <c r="I831" s="23">
        <f t="shared" si="49"/>
        <v>4.0414053550788935</v>
      </c>
      <c r="J831" s="23">
        <f t="shared" si="50"/>
        <v>4.1405355078893535E-2</v>
      </c>
    </row>
    <row r="832" spans="2:10">
      <c r="B832">
        <f t="shared" si="51"/>
        <v>22550</v>
      </c>
      <c r="C832" s="19">
        <f t="array" ref="C832">MATCH(MIN(ABS('LUT Implementation'!$F$9:$F$136-B832)),ABS('LUT Implementation'!$F$9:$F$136-B832),0)</f>
        <v>5</v>
      </c>
      <c r="D832">
        <f>INDEX('LUT Implementation'!$F$9:$F$136,C832)-INDEX('LUT Implementation'!$F$9:$F$136,C832+1)</f>
        <v>1566</v>
      </c>
      <c r="E832">
        <f>INDEX('LUT Implementation'!$C$9:$C$136,'Error plots'!C832)</f>
        <v>428</v>
      </c>
      <c r="F832">
        <f>TRUNC('LUT Implementation'!$C$4*(INDEX('LUT Implementation'!$F$9:$F$136,C832)-B832)/D832,0)</f>
        <v>-3</v>
      </c>
      <c r="G832">
        <f t="shared" si="48"/>
        <v>425</v>
      </c>
      <c r="H832" s="20">
        <f>Theory!$D$4/(SIN(RADIANS(Theory!$D$6*360*(('LUT Implementation'!$C$3*B832)/1000000000))))</f>
        <v>424.89231610002776</v>
      </c>
      <c r="I832" s="23">
        <f t="shared" si="49"/>
        <v>3.107683899972244</v>
      </c>
      <c r="J832" s="23">
        <f t="shared" si="50"/>
        <v>0.10768389997224403</v>
      </c>
    </row>
    <row r="833" spans="2:10">
      <c r="B833">
        <f t="shared" si="51"/>
        <v>22500</v>
      </c>
      <c r="C833" s="19">
        <f t="array" ref="C833">MATCH(MIN(ABS('LUT Implementation'!$F$9:$F$136-B833)),ABS('LUT Implementation'!$F$9:$F$136-B833),0)</f>
        <v>5</v>
      </c>
      <c r="D833">
        <f>INDEX('LUT Implementation'!$F$9:$F$136,C833)-INDEX('LUT Implementation'!$F$9:$F$136,C833+1)</f>
        <v>1566</v>
      </c>
      <c r="E833">
        <f>INDEX('LUT Implementation'!$C$9:$C$136,'Error plots'!C833)</f>
        <v>428</v>
      </c>
      <c r="F833">
        <f>TRUNC('LUT Implementation'!$C$4*(INDEX('LUT Implementation'!$F$9:$F$136,C833)-B833)/D833,0)</f>
        <v>-2</v>
      </c>
      <c r="G833">
        <f t="shared" si="48"/>
        <v>426</v>
      </c>
      <c r="H833" s="20">
        <f>Theory!$D$4/(SIN(RADIANS(Theory!$D$6*360*(('LUT Implementation'!$C$3*B833)/1000000000))))</f>
        <v>425.8302015881535</v>
      </c>
      <c r="I833" s="23">
        <f t="shared" si="49"/>
        <v>2.1697984118465001</v>
      </c>
      <c r="J833" s="23">
        <f t="shared" si="50"/>
        <v>0.16979841184650013</v>
      </c>
    </row>
    <row r="834" spans="2:10">
      <c r="B834">
        <f t="shared" si="51"/>
        <v>22450</v>
      </c>
      <c r="C834" s="19">
        <f t="array" ref="C834">MATCH(MIN(ABS('LUT Implementation'!$F$9:$F$136-B834)),ABS('LUT Implementation'!$F$9:$F$136-B834),0)</f>
        <v>5</v>
      </c>
      <c r="D834">
        <f>INDEX('LUT Implementation'!$F$9:$F$136,C834)-INDEX('LUT Implementation'!$F$9:$F$136,C834+1)</f>
        <v>1566</v>
      </c>
      <c r="E834">
        <f>INDEX('LUT Implementation'!$C$9:$C$136,'Error plots'!C834)</f>
        <v>428</v>
      </c>
      <c r="F834">
        <f>TRUNC('LUT Implementation'!$C$4*(INDEX('LUT Implementation'!$F$9:$F$136,C834)-B834)/D834,0)</f>
        <v>-1</v>
      </c>
      <c r="G834">
        <f t="shared" si="48"/>
        <v>427</v>
      </c>
      <c r="H834" s="20">
        <f>Theory!$D$4/(SIN(RADIANS(Theory!$D$6*360*(('LUT Implementation'!$C$3*B834)/1000000000))))</f>
        <v>426.77227893046478</v>
      </c>
      <c r="I834" s="23">
        <f t="shared" si="49"/>
        <v>1.227721069535221</v>
      </c>
      <c r="J834" s="23">
        <f t="shared" si="50"/>
        <v>0.22772106953522098</v>
      </c>
    </row>
    <row r="835" spans="2:10">
      <c r="B835">
        <f t="shared" si="51"/>
        <v>22400</v>
      </c>
      <c r="C835" s="19">
        <f t="array" ref="C835">MATCH(MIN(ABS('LUT Implementation'!$F$9:$F$136-B835)),ABS('LUT Implementation'!$F$9:$F$136-B835),0)</f>
        <v>5</v>
      </c>
      <c r="D835">
        <f>INDEX('LUT Implementation'!$F$9:$F$136,C835)-INDEX('LUT Implementation'!$F$9:$F$136,C835+1)</f>
        <v>1566</v>
      </c>
      <c r="E835">
        <f>INDEX('LUT Implementation'!$C$9:$C$136,'Error plots'!C835)</f>
        <v>428</v>
      </c>
      <c r="F835">
        <f>TRUNC('LUT Implementation'!$C$4*(INDEX('LUT Implementation'!$F$9:$F$136,C835)-B835)/D835,0)</f>
        <v>0</v>
      </c>
      <c r="G835">
        <f t="shared" si="48"/>
        <v>428</v>
      </c>
      <c r="H835" s="20">
        <f>Theory!$D$4/(SIN(RADIANS(Theory!$D$6*360*(('LUT Implementation'!$C$3*B835)/1000000000))))</f>
        <v>427.71857619653349</v>
      </c>
      <c r="I835" s="23">
        <f t="shared" si="49"/>
        <v>0.28142380346650953</v>
      </c>
      <c r="J835" s="23">
        <f t="shared" si="50"/>
        <v>0.28142380346650953</v>
      </c>
    </row>
    <row r="836" spans="2:10">
      <c r="B836">
        <f t="shared" si="51"/>
        <v>22350</v>
      </c>
      <c r="C836" s="19">
        <f t="array" ref="C836">MATCH(MIN(ABS('LUT Implementation'!$F$9:$F$136-B836)),ABS('LUT Implementation'!$F$9:$F$136-B836),0)</f>
        <v>5</v>
      </c>
      <c r="D836">
        <f>INDEX('LUT Implementation'!$F$9:$F$136,C836)-INDEX('LUT Implementation'!$F$9:$F$136,C836+1)</f>
        <v>1566</v>
      </c>
      <c r="E836">
        <f>INDEX('LUT Implementation'!$C$9:$C$136,'Error plots'!C836)</f>
        <v>428</v>
      </c>
      <c r="F836">
        <f>TRUNC('LUT Implementation'!$C$4*(INDEX('LUT Implementation'!$F$9:$F$136,C836)-B836)/D836,0)</f>
        <v>0</v>
      </c>
      <c r="G836">
        <f t="shared" ref="G836:G899" si="52">E836+F836</f>
        <v>428</v>
      </c>
      <c r="H836" s="20">
        <f>Theory!$D$4/(SIN(RADIANS(Theory!$D$6*360*(('LUT Implementation'!$C$3*B836)/1000000000))))</f>
        <v>428.66912170711532</v>
      </c>
      <c r="I836" s="23">
        <f t="shared" ref="I836:I899" si="53">ABS(E836-H836)</f>
        <v>0.66912170711532326</v>
      </c>
      <c r="J836" s="23">
        <f t="shared" ref="J836:J899" si="54">ABS(G836-H836)</f>
        <v>0.66912170711532326</v>
      </c>
    </row>
    <row r="837" spans="2:10">
      <c r="B837">
        <f t="shared" ref="B837:B900" si="55">B836-50</f>
        <v>22300</v>
      </c>
      <c r="C837" s="19">
        <f t="array" ref="C837">MATCH(MIN(ABS('LUT Implementation'!$F$9:$F$136-B837)),ABS('LUT Implementation'!$F$9:$F$136-B837),0)</f>
        <v>5</v>
      </c>
      <c r="D837">
        <f>INDEX('LUT Implementation'!$F$9:$F$136,C837)-INDEX('LUT Implementation'!$F$9:$F$136,C837+1)</f>
        <v>1566</v>
      </c>
      <c r="E837">
        <f>INDEX('LUT Implementation'!$C$9:$C$136,'Error plots'!C837)</f>
        <v>428</v>
      </c>
      <c r="F837">
        <f>TRUNC('LUT Implementation'!$C$4*(INDEX('LUT Implementation'!$F$9:$F$136,C837)-B837)/D837,0)</f>
        <v>1</v>
      </c>
      <c r="G837">
        <f t="shared" si="52"/>
        <v>429</v>
      </c>
      <c r="H837" s="20">
        <f>Theory!$D$4/(SIN(RADIANS(Theory!$D$6*360*(('LUT Implementation'!$C$3*B837)/1000000000))))</f>
        <v>429.62394403696561</v>
      </c>
      <c r="I837" s="23">
        <f t="shared" si="53"/>
        <v>1.6239440369656108</v>
      </c>
      <c r="J837" s="23">
        <f t="shared" si="54"/>
        <v>0.62394403696561085</v>
      </c>
    </row>
    <row r="838" spans="2:10">
      <c r="B838">
        <f t="shared" si="55"/>
        <v>22250</v>
      </c>
      <c r="C838" s="19">
        <f t="array" ref="C838">MATCH(MIN(ABS('LUT Implementation'!$F$9:$F$136-B838)),ABS('LUT Implementation'!$F$9:$F$136-B838),0)</f>
        <v>5</v>
      </c>
      <c r="D838">
        <f>INDEX('LUT Implementation'!$F$9:$F$136,C838)-INDEX('LUT Implementation'!$F$9:$F$136,C838+1)</f>
        <v>1566</v>
      </c>
      <c r="E838">
        <f>INDEX('LUT Implementation'!$C$9:$C$136,'Error plots'!C838)</f>
        <v>428</v>
      </c>
      <c r="F838">
        <f>TRUNC('LUT Implementation'!$C$4*(INDEX('LUT Implementation'!$F$9:$F$136,C838)-B838)/D838,0)</f>
        <v>2</v>
      </c>
      <c r="G838">
        <f t="shared" si="52"/>
        <v>430</v>
      </c>
      <c r="H838" s="20">
        <f>Theory!$D$4/(SIN(RADIANS(Theory!$D$6*360*(('LUT Implementation'!$C$3*B838)/1000000000))))</f>
        <v>430.58307201769384</v>
      </c>
      <c r="I838" s="23">
        <f t="shared" si="53"/>
        <v>2.5830720176938371</v>
      </c>
      <c r="J838" s="23">
        <f t="shared" si="54"/>
        <v>0.5830720176938371</v>
      </c>
    </row>
    <row r="839" spans="2:10">
      <c r="B839">
        <f t="shared" si="55"/>
        <v>22200</v>
      </c>
      <c r="C839" s="19">
        <f t="array" ref="C839">MATCH(MIN(ABS('LUT Implementation'!$F$9:$F$136-B839)),ABS('LUT Implementation'!$F$9:$F$136-B839),0)</f>
        <v>5</v>
      </c>
      <c r="D839">
        <f>INDEX('LUT Implementation'!$F$9:$F$136,C839)-INDEX('LUT Implementation'!$F$9:$F$136,C839+1)</f>
        <v>1566</v>
      </c>
      <c r="E839">
        <f>INDEX('LUT Implementation'!$C$9:$C$136,'Error plots'!C839)</f>
        <v>428</v>
      </c>
      <c r="F839">
        <f>TRUNC('LUT Implementation'!$C$4*(INDEX('LUT Implementation'!$F$9:$F$136,C839)-B839)/D839,0)</f>
        <v>3</v>
      </c>
      <c r="G839">
        <f t="shared" si="52"/>
        <v>431</v>
      </c>
      <c r="H839" s="20">
        <f>Theory!$D$4/(SIN(RADIANS(Theory!$D$6*360*(('LUT Implementation'!$C$3*B839)/1000000000))))</f>
        <v>431.54653474065543</v>
      </c>
      <c r="I839" s="23">
        <f t="shared" si="53"/>
        <v>3.5465347406554315</v>
      </c>
      <c r="J839" s="23">
        <f t="shared" si="54"/>
        <v>0.54653474065543151</v>
      </c>
    </row>
    <row r="840" spans="2:10">
      <c r="B840">
        <f t="shared" si="55"/>
        <v>22150</v>
      </c>
      <c r="C840" s="19">
        <f t="array" ref="C840">MATCH(MIN(ABS('LUT Implementation'!$F$9:$F$136-B840)),ABS('LUT Implementation'!$F$9:$F$136-B840),0)</f>
        <v>5</v>
      </c>
      <c r="D840">
        <f>INDEX('LUT Implementation'!$F$9:$F$136,C840)-INDEX('LUT Implementation'!$F$9:$F$136,C840+1)</f>
        <v>1566</v>
      </c>
      <c r="E840">
        <f>INDEX('LUT Implementation'!$C$9:$C$136,'Error plots'!C840)</f>
        <v>428</v>
      </c>
      <c r="F840">
        <f>TRUNC('LUT Implementation'!$C$4*(INDEX('LUT Implementation'!$F$9:$F$136,C840)-B840)/D840,0)</f>
        <v>4</v>
      </c>
      <c r="G840">
        <f t="shared" si="52"/>
        <v>432</v>
      </c>
      <c r="H840" s="20">
        <f>Theory!$D$4/(SIN(RADIANS(Theory!$D$6*360*(('LUT Implementation'!$C$3*B840)/1000000000))))</f>
        <v>432.51436155988375</v>
      </c>
      <c r="I840" s="23">
        <f t="shared" si="53"/>
        <v>4.5143615598837528</v>
      </c>
      <c r="J840" s="23">
        <f t="shared" si="54"/>
        <v>0.51436155988375276</v>
      </c>
    </row>
    <row r="841" spans="2:10">
      <c r="B841">
        <f t="shared" si="55"/>
        <v>22100</v>
      </c>
      <c r="C841" s="19">
        <f t="array" ref="C841">MATCH(MIN(ABS('LUT Implementation'!$F$9:$F$136-B841)),ABS('LUT Implementation'!$F$9:$F$136-B841),0)</f>
        <v>5</v>
      </c>
      <c r="D841">
        <f>INDEX('LUT Implementation'!$F$9:$F$136,C841)-INDEX('LUT Implementation'!$F$9:$F$136,C841+1)</f>
        <v>1566</v>
      </c>
      <c r="E841">
        <f>INDEX('LUT Implementation'!$C$9:$C$136,'Error plots'!C841)</f>
        <v>428</v>
      </c>
      <c r="F841">
        <f>TRUNC('LUT Implementation'!$C$4*(INDEX('LUT Implementation'!$F$9:$F$136,C841)-B841)/D841,0)</f>
        <v>5</v>
      </c>
      <c r="G841">
        <f t="shared" si="52"/>
        <v>433</v>
      </c>
      <c r="H841" s="20">
        <f>Theory!$D$4/(SIN(RADIANS(Theory!$D$6*360*(('LUT Implementation'!$C$3*B841)/1000000000))))</f>
        <v>433.48658209506181</v>
      </c>
      <c r="I841" s="23">
        <f t="shared" si="53"/>
        <v>5.4865820950618058</v>
      </c>
      <c r="J841" s="23">
        <f t="shared" si="54"/>
        <v>0.48658209506180583</v>
      </c>
    </row>
    <row r="842" spans="2:10">
      <c r="B842">
        <f t="shared" si="55"/>
        <v>22050</v>
      </c>
      <c r="C842" s="19">
        <f t="array" ref="C842">MATCH(MIN(ABS('LUT Implementation'!$F$9:$F$136-B842)),ABS('LUT Implementation'!$F$9:$F$136-B842),0)</f>
        <v>5</v>
      </c>
      <c r="D842">
        <f>INDEX('LUT Implementation'!$F$9:$F$136,C842)-INDEX('LUT Implementation'!$F$9:$F$136,C842+1)</f>
        <v>1566</v>
      </c>
      <c r="E842">
        <f>INDEX('LUT Implementation'!$C$9:$C$136,'Error plots'!C842)</f>
        <v>428</v>
      </c>
      <c r="F842">
        <f>TRUNC('LUT Implementation'!$C$4*(INDEX('LUT Implementation'!$F$9:$F$136,C842)-B842)/D842,0)</f>
        <v>6</v>
      </c>
      <c r="G842">
        <f t="shared" si="52"/>
        <v>434</v>
      </c>
      <c r="H842" s="20">
        <f>Theory!$D$4/(SIN(RADIANS(Theory!$D$6*360*(('LUT Implementation'!$C$3*B842)/1000000000))))</f>
        <v>434.46322623453358</v>
      </c>
      <c r="I842" s="23">
        <f t="shared" si="53"/>
        <v>6.4632262345335789</v>
      </c>
      <c r="J842" s="23">
        <f t="shared" si="54"/>
        <v>0.46322623453357892</v>
      </c>
    </row>
    <row r="843" spans="2:10">
      <c r="B843">
        <f t="shared" si="55"/>
        <v>22000</v>
      </c>
      <c r="C843" s="19">
        <f t="array" ref="C843">MATCH(MIN(ABS('LUT Implementation'!$F$9:$F$136-B843)),ABS('LUT Implementation'!$F$9:$F$136-B843),0)</f>
        <v>5</v>
      </c>
      <c r="D843">
        <f>INDEX('LUT Implementation'!$F$9:$F$136,C843)-INDEX('LUT Implementation'!$F$9:$F$136,C843+1)</f>
        <v>1566</v>
      </c>
      <c r="E843">
        <f>INDEX('LUT Implementation'!$C$9:$C$136,'Error plots'!C843)</f>
        <v>428</v>
      </c>
      <c r="F843">
        <f>TRUNC('LUT Implementation'!$C$4*(INDEX('LUT Implementation'!$F$9:$F$136,C843)-B843)/D843,0)</f>
        <v>7</v>
      </c>
      <c r="G843">
        <f t="shared" si="52"/>
        <v>435</v>
      </c>
      <c r="H843" s="20">
        <f>Theory!$D$4/(SIN(RADIANS(Theory!$D$6*360*(('LUT Implementation'!$C$3*B843)/1000000000))))</f>
        <v>435.44432413835716</v>
      </c>
      <c r="I843" s="23">
        <f t="shared" si="53"/>
        <v>7.4443241383571603</v>
      </c>
      <c r="J843" s="23">
        <f t="shared" si="54"/>
        <v>0.44432413835716034</v>
      </c>
    </row>
    <row r="844" spans="2:10">
      <c r="B844">
        <f t="shared" si="55"/>
        <v>21950</v>
      </c>
      <c r="C844" s="19">
        <f t="array" ref="C844">MATCH(MIN(ABS('LUT Implementation'!$F$9:$F$136-B844)),ABS('LUT Implementation'!$F$9:$F$136-B844),0)</f>
        <v>5</v>
      </c>
      <c r="D844">
        <f>INDEX('LUT Implementation'!$F$9:$F$136,C844)-INDEX('LUT Implementation'!$F$9:$F$136,C844+1)</f>
        <v>1566</v>
      </c>
      <c r="E844">
        <f>INDEX('LUT Implementation'!$C$9:$C$136,'Error plots'!C844)</f>
        <v>428</v>
      </c>
      <c r="F844">
        <f>TRUNC('LUT Implementation'!$C$4*(INDEX('LUT Implementation'!$F$9:$F$136,C844)-B844)/D844,0)</f>
        <v>8</v>
      </c>
      <c r="G844">
        <f t="shared" si="52"/>
        <v>436</v>
      </c>
      <c r="H844" s="20">
        <f>Theory!$D$4/(SIN(RADIANS(Theory!$D$6*360*(('LUT Implementation'!$C$3*B844)/1000000000))))</f>
        <v>436.42990624140026</v>
      </c>
      <c r="I844" s="23">
        <f t="shared" si="53"/>
        <v>8.4299062414002606</v>
      </c>
      <c r="J844" s="23">
        <f t="shared" si="54"/>
        <v>0.42990624140026057</v>
      </c>
    </row>
    <row r="845" spans="2:10">
      <c r="B845">
        <f t="shared" si="55"/>
        <v>21900</v>
      </c>
      <c r="C845" s="19">
        <f t="array" ref="C845">MATCH(MIN(ABS('LUT Implementation'!$F$9:$F$136-B845)),ABS('LUT Implementation'!$F$9:$F$136-B845),0)</f>
        <v>5</v>
      </c>
      <c r="D845">
        <f>INDEX('LUT Implementation'!$F$9:$F$136,C845)-INDEX('LUT Implementation'!$F$9:$F$136,C845+1)</f>
        <v>1566</v>
      </c>
      <c r="E845">
        <f>INDEX('LUT Implementation'!$C$9:$C$136,'Error plots'!C845)</f>
        <v>428</v>
      </c>
      <c r="F845">
        <f>TRUNC('LUT Implementation'!$C$4*(INDEX('LUT Implementation'!$F$9:$F$136,C845)-B845)/D845,0)</f>
        <v>9</v>
      </c>
      <c r="G845">
        <f t="shared" si="52"/>
        <v>437</v>
      </c>
      <c r="H845" s="20">
        <f>Theory!$D$4/(SIN(RADIANS(Theory!$D$6*360*(('LUT Implementation'!$C$3*B845)/1000000000))))</f>
        <v>437.42000325647592</v>
      </c>
      <c r="I845" s="23">
        <f t="shared" si="53"/>
        <v>9.4200032564759226</v>
      </c>
      <c r="J845" s="23">
        <f t="shared" si="54"/>
        <v>0.42000325647592263</v>
      </c>
    </row>
    <row r="846" spans="2:10">
      <c r="B846">
        <f t="shared" si="55"/>
        <v>21850</v>
      </c>
      <c r="C846" s="19">
        <f t="array" ref="C846">MATCH(MIN(ABS('LUT Implementation'!$F$9:$F$136-B846)),ABS('LUT Implementation'!$F$9:$F$136-B846),0)</f>
        <v>5</v>
      </c>
      <c r="D846">
        <f>INDEX('LUT Implementation'!$F$9:$F$136,C846)-INDEX('LUT Implementation'!$F$9:$F$136,C846+1)</f>
        <v>1566</v>
      </c>
      <c r="E846">
        <f>INDEX('LUT Implementation'!$C$9:$C$136,'Error plots'!C846)</f>
        <v>428</v>
      </c>
      <c r="F846">
        <f>TRUNC('LUT Implementation'!$C$4*(INDEX('LUT Implementation'!$F$9:$F$136,C846)-B846)/D846,0)</f>
        <v>10</v>
      </c>
      <c r="G846">
        <f t="shared" si="52"/>
        <v>438</v>
      </c>
      <c r="H846" s="20">
        <f>Theory!$D$4/(SIN(RADIANS(Theory!$D$6*360*(('LUT Implementation'!$C$3*B846)/1000000000))))</f>
        <v>438.41464617752393</v>
      </c>
      <c r="I846" s="23">
        <f t="shared" si="53"/>
        <v>10.414646177523935</v>
      </c>
      <c r="J846" s="23">
        <f t="shared" si="54"/>
        <v>0.41464617752393451</v>
      </c>
    </row>
    <row r="847" spans="2:10">
      <c r="B847">
        <f t="shared" si="55"/>
        <v>21800</v>
      </c>
      <c r="C847" s="19">
        <f t="array" ref="C847">MATCH(MIN(ABS('LUT Implementation'!$F$9:$F$136-B847)),ABS('LUT Implementation'!$F$9:$F$136-B847),0)</f>
        <v>5</v>
      </c>
      <c r="D847">
        <f>INDEX('LUT Implementation'!$F$9:$F$136,C847)-INDEX('LUT Implementation'!$F$9:$F$136,C847+1)</f>
        <v>1566</v>
      </c>
      <c r="E847">
        <f>INDEX('LUT Implementation'!$C$9:$C$136,'Error plots'!C847)</f>
        <v>428</v>
      </c>
      <c r="F847">
        <f>TRUNC('LUT Implementation'!$C$4*(INDEX('LUT Implementation'!$F$9:$F$136,C847)-B847)/D847,0)</f>
        <v>11</v>
      </c>
      <c r="G847">
        <f t="shared" si="52"/>
        <v>439</v>
      </c>
      <c r="H847" s="20">
        <f>Theory!$D$4/(SIN(RADIANS(Theory!$D$6*360*(('LUT Implementation'!$C$3*B847)/1000000000))))</f>
        <v>439.41386628283362</v>
      </c>
      <c r="I847" s="23">
        <f t="shared" si="53"/>
        <v>11.413866282833624</v>
      </c>
      <c r="J847" s="23">
        <f t="shared" si="54"/>
        <v>0.4138662828336237</v>
      </c>
    </row>
    <row r="848" spans="2:10">
      <c r="B848">
        <f t="shared" si="55"/>
        <v>21750</v>
      </c>
      <c r="C848" s="19">
        <f t="array" ref="C848">MATCH(MIN(ABS('LUT Implementation'!$F$9:$F$136-B848)),ABS('LUT Implementation'!$F$9:$F$136-B848),0)</f>
        <v>5</v>
      </c>
      <c r="D848">
        <f>INDEX('LUT Implementation'!$F$9:$F$136,C848)-INDEX('LUT Implementation'!$F$9:$F$136,C848+1)</f>
        <v>1566</v>
      </c>
      <c r="E848">
        <f>INDEX('LUT Implementation'!$C$9:$C$136,'Error plots'!C848)</f>
        <v>428</v>
      </c>
      <c r="F848">
        <f>TRUNC('LUT Implementation'!$C$4*(INDEX('LUT Implementation'!$F$9:$F$136,C848)-B848)/D848,0)</f>
        <v>12</v>
      </c>
      <c r="G848">
        <f t="shared" si="52"/>
        <v>440</v>
      </c>
      <c r="H848" s="20">
        <f>Theory!$D$4/(SIN(RADIANS(Theory!$D$6*360*(('LUT Implementation'!$C$3*B848)/1000000000))))</f>
        <v>440.41769513831332</v>
      </c>
      <c r="I848" s="23">
        <f t="shared" si="53"/>
        <v>12.41769513831332</v>
      </c>
      <c r="J848" s="23">
        <f t="shared" si="54"/>
        <v>0.41769513831332006</v>
      </c>
    </row>
    <row r="849" spans="2:10">
      <c r="B849">
        <f t="shared" si="55"/>
        <v>21700</v>
      </c>
      <c r="C849" s="19">
        <f t="array" ref="C849">MATCH(MIN(ABS('LUT Implementation'!$F$9:$F$136-B849)),ABS('LUT Implementation'!$F$9:$F$136-B849),0)</f>
        <v>5</v>
      </c>
      <c r="D849">
        <f>INDEX('LUT Implementation'!$F$9:$F$136,C849)-INDEX('LUT Implementation'!$F$9:$F$136,C849+1)</f>
        <v>1566</v>
      </c>
      <c r="E849">
        <f>INDEX('LUT Implementation'!$C$9:$C$136,'Error plots'!C849)</f>
        <v>428</v>
      </c>
      <c r="F849">
        <f>TRUNC('LUT Implementation'!$C$4*(INDEX('LUT Implementation'!$F$9:$F$136,C849)-B849)/D849,0)</f>
        <v>13</v>
      </c>
      <c r="G849">
        <f t="shared" si="52"/>
        <v>441</v>
      </c>
      <c r="H849" s="20">
        <f>Theory!$D$4/(SIN(RADIANS(Theory!$D$6*360*(('LUT Implementation'!$C$3*B849)/1000000000))))</f>
        <v>441.4261646008033</v>
      </c>
      <c r="I849" s="23">
        <f t="shared" si="53"/>
        <v>13.426164600803304</v>
      </c>
      <c r="J849" s="23">
        <f t="shared" si="54"/>
        <v>0.42616460080330398</v>
      </c>
    </row>
    <row r="850" spans="2:10">
      <c r="B850">
        <f t="shared" si="55"/>
        <v>21650</v>
      </c>
      <c r="C850" s="19">
        <f t="array" ref="C850">MATCH(MIN(ABS('LUT Implementation'!$F$9:$F$136-B850)),ABS('LUT Implementation'!$F$9:$F$136-B850),0)</f>
        <v>5</v>
      </c>
      <c r="D850">
        <f>INDEX('LUT Implementation'!$F$9:$F$136,C850)-INDEX('LUT Implementation'!$F$9:$F$136,C850+1)</f>
        <v>1566</v>
      </c>
      <c r="E850">
        <f>INDEX('LUT Implementation'!$C$9:$C$136,'Error plots'!C850)</f>
        <v>428</v>
      </c>
      <c r="F850">
        <f>TRUNC('LUT Implementation'!$C$4*(INDEX('LUT Implementation'!$F$9:$F$136,C850)-B850)/D850,0)</f>
        <v>15</v>
      </c>
      <c r="G850">
        <f t="shared" si="52"/>
        <v>443</v>
      </c>
      <c r="H850" s="20">
        <f>Theory!$D$4/(SIN(RADIANS(Theory!$D$6*360*(('LUT Implementation'!$C$3*B850)/1000000000))))</f>
        <v>442.43930682143542</v>
      </c>
      <c r="I850" s="23">
        <f t="shared" si="53"/>
        <v>14.439306821435423</v>
      </c>
      <c r="J850" s="23">
        <f t="shared" si="54"/>
        <v>0.56069317856457701</v>
      </c>
    </row>
    <row r="851" spans="2:10">
      <c r="B851">
        <f t="shared" si="55"/>
        <v>21600</v>
      </c>
      <c r="C851" s="19">
        <f t="array" ref="C851">MATCH(MIN(ABS('LUT Implementation'!$F$9:$F$136-B851)),ABS('LUT Implementation'!$F$9:$F$136-B851),0)</f>
        <v>6</v>
      </c>
      <c r="D851">
        <f>INDEX('LUT Implementation'!$F$9:$F$136,C851)-INDEX('LUT Implementation'!$F$9:$F$136,C851+1)</f>
        <v>1361</v>
      </c>
      <c r="E851">
        <f>INDEX('LUT Implementation'!$C$9:$C$136,'Error plots'!C851)</f>
        <v>460</v>
      </c>
      <c r="F851">
        <f>TRUNC('LUT Implementation'!$C$4*(INDEX('LUT Implementation'!$F$9:$F$136,C851)-B851)/D851,0)</f>
        <v>-18</v>
      </c>
      <c r="G851">
        <f t="shared" si="52"/>
        <v>442</v>
      </c>
      <c r="H851" s="20">
        <f>Theory!$D$4/(SIN(RADIANS(Theory!$D$6*360*(('LUT Implementation'!$C$3*B851)/1000000000))))</f>
        <v>443.45715424903909</v>
      </c>
      <c r="I851" s="23">
        <f t="shared" si="53"/>
        <v>16.542845750960907</v>
      </c>
      <c r="J851" s="23">
        <f t="shared" si="54"/>
        <v>1.4571542490390925</v>
      </c>
    </row>
    <row r="852" spans="2:10">
      <c r="B852">
        <f t="shared" si="55"/>
        <v>21550</v>
      </c>
      <c r="C852" s="19">
        <f t="array" ref="C852">MATCH(MIN(ABS('LUT Implementation'!$F$9:$F$136-B852)),ABS('LUT Implementation'!$F$9:$F$136-B852),0)</f>
        <v>6</v>
      </c>
      <c r="D852">
        <f>INDEX('LUT Implementation'!$F$9:$F$136,C852)-INDEX('LUT Implementation'!$F$9:$F$136,C852+1)</f>
        <v>1361</v>
      </c>
      <c r="E852">
        <f>INDEX('LUT Implementation'!$C$9:$C$136,'Error plots'!C852)</f>
        <v>460</v>
      </c>
      <c r="F852">
        <f>TRUNC('LUT Implementation'!$C$4*(INDEX('LUT Implementation'!$F$9:$F$136,C852)-B852)/D852,0)</f>
        <v>-17</v>
      </c>
      <c r="G852">
        <f t="shared" si="52"/>
        <v>443</v>
      </c>
      <c r="H852" s="20">
        <f>Theory!$D$4/(SIN(RADIANS(Theory!$D$6*360*(('LUT Implementation'!$C$3*B852)/1000000000))))</f>
        <v>444.47973963359533</v>
      </c>
      <c r="I852" s="23">
        <f t="shared" si="53"/>
        <v>15.520260366404671</v>
      </c>
      <c r="J852" s="23">
        <f t="shared" si="54"/>
        <v>1.4797396335953295</v>
      </c>
    </row>
    <row r="853" spans="2:10">
      <c r="B853">
        <f t="shared" si="55"/>
        <v>21500</v>
      </c>
      <c r="C853" s="19">
        <f t="array" ref="C853">MATCH(MIN(ABS('LUT Implementation'!$F$9:$F$136-B853)),ABS('LUT Implementation'!$F$9:$F$136-B853),0)</f>
        <v>6</v>
      </c>
      <c r="D853">
        <f>INDEX('LUT Implementation'!$F$9:$F$136,C853)-INDEX('LUT Implementation'!$F$9:$F$136,C853+1)</f>
        <v>1361</v>
      </c>
      <c r="E853">
        <f>INDEX('LUT Implementation'!$C$9:$C$136,'Error plots'!C853)</f>
        <v>460</v>
      </c>
      <c r="F853">
        <f>TRUNC('LUT Implementation'!$C$4*(INDEX('LUT Implementation'!$F$9:$F$136,C853)-B853)/D853,0)</f>
        <v>-16</v>
      </c>
      <c r="G853">
        <f t="shared" si="52"/>
        <v>444</v>
      </c>
      <c r="H853" s="20">
        <f>Theory!$D$4/(SIN(RADIANS(Theory!$D$6*360*(('LUT Implementation'!$C$3*B853)/1000000000))))</f>
        <v>445.50709602973797</v>
      </c>
      <c r="I853" s="23">
        <f t="shared" si="53"/>
        <v>14.492903970262034</v>
      </c>
      <c r="J853" s="23">
        <f t="shared" si="54"/>
        <v>1.5070960297379656</v>
      </c>
    </row>
    <row r="854" spans="2:10">
      <c r="B854">
        <f t="shared" si="55"/>
        <v>21450</v>
      </c>
      <c r="C854" s="19">
        <f t="array" ref="C854">MATCH(MIN(ABS('LUT Implementation'!$F$9:$F$136-B854)),ABS('LUT Implementation'!$F$9:$F$136-B854),0)</f>
        <v>6</v>
      </c>
      <c r="D854">
        <f>INDEX('LUT Implementation'!$F$9:$F$136,C854)-INDEX('LUT Implementation'!$F$9:$F$136,C854+1)</f>
        <v>1361</v>
      </c>
      <c r="E854">
        <f>INDEX('LUT Implementation'!$C$9:$C$136,'Error plots'!C854)</f>
        <v>460</v>
      </c>
      <c r="F854">
        <f>TRUNC('LUT Implementation'!$C$4*(INDEX('LUT Implementation'!$F$9:$F$136,C854)-B854)/D854,0)</f>
        <v>-14</v>
      </c>
      <c r="G854">
        <f t="shared" si="52"/>
        <v>446</v>
      </c>
      <c r="H854" s="20">
        <f>Theory!$D$4/(SIN(RADIANS(Theory!$D$6*360*(('LUT Implementation'!$C$3*B854)/1000000000))))</f>
        <v>446.53925680030471</v>
      </c>
      <c r="I854" s="23">
        <f t="shared" si="53"/>
        <v>13.460743199695287</v>
      </c>
      <c r="J854" s="23">
        <f t="shared" si="54"/>
        <v>0.53925680030471312</v>
      </c>
    </row>
    <row r="855" spans="2:10">
      <c r="B855">
        <f t="shared" si="55"/>
        <v>21400</v>
      </c>
      <c r="C855" s="19">
        <f t="array" ref="C855">MATCH(MIN(ABS('LUT Implementation'!$F$9:$F$136-B855)),ABS('LUT Implementation'!$F$9:$F$136-B855),0)</f>
        <v>6</v>
      </c>
      <c r="D855">
        <f>INDEX('LUT Implementation'!$F$9:$F$136,C855)-INDEX('LUT Implementation'!$F$9:$F$136,C855+1)</f>
        <v>1361</v>
      </c>
      <c r="E855">
        <f>INDEX('LUT Implementation'!$C$9:$C$136,'Error plots'!C855)</f>
        <v>460</v>
      </c>
      <c r="F855">
        <f>TRUNC('LUT Implementation'!$C$4*(INDEX('LUT Implementation'!$F$9:$F$136,C855)-B855)/D855,0)</f>
        <v>-13</v>
      </c>
      <c r="G855">
        <f t="shared" si="52"/>
        <v>447</v>
      </c>
      <c r="H855" s="20">
        <f>Theory!$D$4/(SIN(RADIANS(Theory!$D$6*360*(('LUT Implementation'!$C$3*B855)/1000000000))))</f>
        <v>447.5762556199378</v>
      </c>
      <c r="I855" s="23">
        <f t="shared" si="53"/>
        <v>12.423744380062203</v>
      </c>
      <c r="J855" s="23">
        <f t="shared" si="54"/>
        <v>0.57625561993779684</v>
      </c>
    </row>
    <row r="856" spans="2:10">
      <c r="B856">
        <f t="shared" si="55"/>
        <v>21350</v>
      </c>
      <c r="C856" s="19">
        <f t="array" ref="C856">MATCH(MIN(ABS('LUT Implementation'!$F$9:$F$136-B856)),ABS('LUT Implementation'!$F$9:$F$136-B856),0)</f>
        <v>6</v>
      </c>
      <c r="D856">
        <f>INDEX('LUT Implementation'!$F$9:$F$136,C856)-INDEX('LUT Implementation'!$F$9:$F$136,C856+1)</f>
        <v>1361</v>
      </c>
      <c r="E856">
        <f>INDEX('LUT Implementation'!$C$9:$C$136,'Error plots'!C856)</f>
        <v>460</v>
      </c>
      <c r="F856">
        <f>TRUNC('LUT Implementation'!$C$4*(INDEX('LUT Implementation'!$F$9:$F$136,C856)-B856)/D856,0)</f>
        <v>-12</v>
      </c>
      <c r="G856">
        <f t="shared" si="52"/>
        <v>448</v>
      </c>
      <c r="H856" s="20">
        <f>Theory!$D$4/(SIN(RADIANS(Theory!$D$6*360*(('LUT Implementation'!$C$3*B856)/1000000000))))</f>
        <v>448.61812647873444</v>
      </c>
      <c r="I856" s="23">
        <f t="shared" si="53"/>
        <v>11.381873521265561</v>
      </c>
      <c r="J856" s="23">
        <f t="shared" si="54"/>
        <v>0.61812647873443893</v>
      </c>
    </row>
    <row r="857" spans="2:10">
      <c r="B857">
        <f t="shared" si="55"/>
        <v>21300</v>
      </c>
      <c r="C857" s="19">
        <f t="array" ref="C857">MATCH(MIN(ABS('LUT Implementation'!$F$9:$F$136-B857)),ABS('LUT Implementation'!$F$9:$F$136-B857),0)</f>
        <v>6</v>
      </c>
      <c r="D857">
        <f>INDEX('LUT Implementation'!$F$9:$F$136,C857)-INDEX('LUT Implementation'!$F$9:$F$136,C857+1)</f>
        <v>1361</v>
      </c>
      <c r="E857">
        <f>INDEX('LUT Implementation'!$C$9:$C$136,'Error plots'!C857)</f>
        <v>460</v>
      </c>
      <c r="F857">
        <f>TRUNC('LUT Implementation'!$C$4*(INDEX('LUT Implementation'!$F$9:$F$136,C857)-B857)/D857,0)</f>
        <v>-11</v>
      </c>
      <c r="G857">
        <f t="shared" si="52"/>
        <v>449</v>
      </c>
      <c r="H857" s="20">
        <f>Theory!$D$4/(SIN(RADIANS(Theory!$D$6*360*(('LUT Implementation'!$C$3*B857)/1000000000))))</f>
        <v>449.66490368595026</v>
      </c>
      <c r="I857" s="23">
        <f t="shared" si="53"/>
        <v>10.335096314049736</v>
      </c>
      <c r="J857" s="23">
        <f t="shared" si="54"/>
        <v>0.66490368595026439</v>
      </c>
    </row>
    <row r="858" spans="2:10">
      <c r="B858">
        <f t="shared" si="55"/>
        <v>21250</v>
      </c>
      <c r="C858" s="19">
        <f t="array" ref="C858">MATCH(MIN(ABS('LUT Implementation'!$F$9:$F$136-B858)),ABS('LUT Implementation'!$F$9:$F$136-B858),0)</f>
        <v>6</v>
      </c>
      <c r="D858">
        <f>INDEX('LUT Implementation'!$F$9:$F$136,C858)-INDEX('LUT Implementation'!$F$9:$F$136,C858+1)</f>
        <v>1361</v>
      </c>
      <c r="E858">
        <f>INDEX('LUT Implementation'!$C$9:$C$136,'Error plots'!C858)</f>
        <v>460</v>
      </c>
      <c r="F858">
        <f>TRUNC('LUT Implementation'!$C$4*(INDEX('LUT Implementation'!$F$9:$F$136,C858)-B858)/D858,0)</f>
        <v>-10</v>
      </c>
      <c r="G858">
        <f t="shared" si="52"/>
        <v>450</v>
      </c>
      <c r="H858" s="20">
        <f>Theory!$D$4/(SIN(RADIANS(Theory!$D$6*360*(('LUT Implementation'!$C$3*B858)/1000000000))))</f>
        <v>450.71662187375324</v>
      </c>
      <c r="I858" s="23">
        <f t="shared" si="53"/>
        <v>9.2833781262467596</v>
      </c>
      <c r="J858" s="23">
        <f t="shared" si="54"/>
        <v>0.71662187375324038</v>
      </c>
    </row>
    <row r="859" spans="2:10">
      <c r="B859">
        <f t="shared" si="55"/>
        <v>21200</v>
      </c>
      <c r="C859" s="19">
        <f t="array" ref="C859">MATCH(MIN(ABS('LUT Implementation'!$F$9:$F$136-B859)),ABS('LUT Implementation'!$F$9:$F$136-B859),0)</f>
        <v>6</v>
      </c>
      <c r="D859">
        <f>INDEX('LUT Implementation'!$F$9:$F$136,C859)-INDEX('LUT Implementation'!$F$9:$F$136,C859+1)</f>
        <v>1361</v>
      </c>
      <c r="E859">
        <f>INDEX('LUT Implementation'!$C$9:$C$136,'Error plots'!C859)</f>
        <v>460</v>
      </c>
      <c r="F859">
        <f>TRUNC('LUT Implementation'!$C$4*(INDEX('LUT Implementation'!$F$9:$F$136,C859)-B859)/D859,0)</f>
        <v>-8</v>
      </c>
      <c r="G859">
        <f t="shared" si="52"/>
        <v>452</v>
      </c>
      <c r="H859" s="20">
        <f>Theory!$D$4/(SIN(RADIANS(Theory!$D$6*360*(('LUT Implementation'!$C$3*B859)/1000000000))))</f>
        <v>451.77331600103224</v>
      </c>
      <c r="I859" s="23">
        <f t="shared" si="53"/>
        <v>8.2266839989677578</v>
      </c>
      <c r="J859" s="23">
        <f t="shared" si="54"/>
        <v>0.22668399896775782</v>
      </c>
    </row>
    <row r="860" spans="2:10">
      <c r="B860">
        <f t="shared" si="55"/>
        <v>21150</v>
      </c>
      <c r="C860" s="19">
        <f t="array" ref="C860">MATCH(MIN(ABS('LUT Implementation'!$F$9:$F$136-B860)),ABS('LUT Implementation'!$F$9:$F$136-B860),0)</f>
        <v>6</v>
      </c>
      <c r="D860">
        <f>INDEX('LUT Implementation'!$F$9:$F$136,C860)-INDEX('LUT Implementation'!$F$9:$F$136,C860+1)</f>
        <v>1361</v>
      </c>
      <c r="E860">
        <f>INDEX('LUT Implementation'!$C$9:$C$136,'Error plots'!C860)</f>
        <v>460</v>
      </c>
      <c r="F860">
        <f>TRUNC('LUT Implementation'!$C$4*(INDEX('LUT Implementation'!$F$9:$F$136,C860)-B860)/D860,0)</f>
        <v>-7</v>
      </c>
      <c r="G860">
        <f t="shared" si="52"/>
        <v>453</v>
      </c>
      <c r="H860" s="20">
        <f>Theory!$D$4/(SIN(RADIANS(Theory!$D$6*360*(('LUT Implementation'!$C$3*B860)/1000000000))))</f>
        <v>452.8350213572586</v>
      </c>
      <c r="I860" s="23">
        <f t="shared" si="53"/>
        <v>7.1649786427414028</v>
      </c>
      <c r="J860" s="23">
        <f t="shared" si="54"/>
        <v>0.16497864274140284</v>
      </c>
    </row>
    <row r="861" spans="2:10">
      <c r="B861">
        <f t="shared" si="55"/>
        <v>21100</v>
      </c>
      <c r="C861" s="19">
        <f t="array" ref="C861">MATCH(MIN(ABS('LUT Implementation'!$F$9:$F$136-B861)),ABS('LUT Implementation'!$F$9:$F$136-B861),0)</f>
        <v>6</v>
      </c>
      <c r="D861">
        <f>INDEX('LUT Implementation'!$F$9:$F$136,C861)-INDEX('LUT Implementation'!$F$9:$F$136,C861+1)</f>
        <v>1361</v>
      </c>
      <c r="E861">
        <f>INDEX('LUT Implementation'!$C$9:$C$136,'Error plots'!C861)</f>
        <v>460</v>
      </c>
      <c r="F861">
        <f>TRUNC('LUT Implementation'!$C$4*(INDEX('LUT Implementation'!$F$9:$F$136,C861)-B861)/D861,0)</f>
        <v>-6</v>
      </c>
      <c r="G861">
        <f t="shared" si="52"/>
        <v>454</v>
      </c>
      <c r="H861" s="20">
        <f>Theory!$D$4/(SIN(RADIANS(Theory!$D$6*360*(('LUT Implementation'!$C$3*B861)/1000000000))))</f>
        <v>453.90177356640351</v>
      </c>
      <c r="I861" s="23">
        <f t="shared" si="53"/>
        <v>6.0982264335964942</v>
      </c>
      <c r="J861" s="23">
        <f t="shared" si="54"/>
        <v>9.8226433596494189E-2</v>
      </c>
    </row>
    <row r="862" spans="2:10">
      <c r="B862">
        <f t="shared" si="55"/>
        <v>21050</v>
      </c>
      <c r="C862" s="19">
        <f t="array" ref="C862">MATCH(MIN(ABS('LUT Implementation'!$F$9:$F$136-B862)),ABS('LUT Implementation'!$F$9:$F$136-B862),0)</f>
        <v>6</v>
      </c>
      <c r="D862">
        <f>INDEX('LUT Implementation'!$F$9:$F$136,C862)-INDEX('LUT Implementation'!$F$9:$F$136,C862+1)</f>
        <v>1361</v>
      </c>
      <c r="E862">
        <f>INDEX('LUT Implementation'!$C$9:$C$136,'Error plots'!C862)</f>
        <v>460</v>
      </c>
      <c r="F862">
        <f>TRUNC('LUT Implementation'!$C$4*(INDEX('LUT Implementation'!$F$9:$F$136,C862)-B862)/D862,0)</f>
        <v>-5</v>
      </c>
      <c r="G862">
        <f t="shared" si="52"/>
        <v>455</v>
      </c>
      <c r="H862" s="20">
        <f>Theory!$D$4/(SIN(RADIANS(Theory!$D$6*360*(('LUT Implementation'!$C$3*B862)/1000000000))))</f>
        <v>454.97360859090952</v>
      </c>
      <c r="I862" s="23">
        <f t="shared" si="53"/>
        <v>5.0263914090904791</v>
      </c>
      <c r="J862" s="23">
        <f t="shared" si="54"/>
        <v>2.6391409090479101E-2</v>
      </c>
    </row>
    <row r="863" spans="2:10">
      <c r="B863">
        <f t="shared" si="55"/>
        <v>21000</v>
      </c>
      <c r="C863" s="19">
        <f t="array" ref="C863">MATCH(MIN(ABS('LUT Implementation'!$F$9:$F$136-B863)),ABS('LUT Implementation'!$F$9:$F$136-B863),0)</f>
        <v>6</v>
      </c>
      <c r="D863">
        <f>INDEX('LUT Implementation'!$F$9:$F$136,C863)-INDEX('LUT Implementation'!$F$9:$F$136,C863+1)</f>
        <v>1361</v>
      </c>
      <c r="E863">
        <f>INDEX('LUT Implementation'!$C$9:$C$136,'Error plots'!C863)</f>
        <v>460</v>
      </c>
      <c r="F863">
        <f>TRUNC('LUT Implementation'!$C$4*(INDEX('LUT Implementation'!$F$9:$F$136,C863)-B863)/D863,0)</f>
        <v>-4</v>
      </c>
      <c r="G863">
        <f t="shared" si="52"/>
        <v>456</v>
      </c>
      <c r="H863" s="20">
        <f>Theory!$D$4/(SIN(RADIANS(Theory!$D$6*360*(('LUT Implementation'!$C$3*B863)/1000000000))))</f>
        <v>456.05056273572171</v>
      </c>
      <c r="I863" s="23">
        <f t="shared" si="53"/>
        <v>3.9494372642782878</v>
      </c>
      <c r="J863" s="23">
        <f t="shared" si="54"/>
        <v>5.0562735721712215E-2</v>
      </c>
    </row>
    <row r="864" spans="2:10">
      <c r="B864">
        <f t="shared" si="55"/>
        <v>20950</v>
      </c>
      <c r="C864" s="19">
        <f t="array" ref="C864">MATCH(MIN(ABS('LUT Implementation'!$F$9:$F$136-B864)),ABS('LUT Implementation'!$F$9:$F$136-B864),0)</f>
        <v>6</v>
      </c>
      <c r="D864">
        <f>INDEX('LUT Implementation'!$F$9:$F$136,C864)-INDEX('LUT Implementation'!$F$9:$F$136,C864+1)</f>
        <v>1361</v>
      </c>
      <c r="E864">
        <f>INDEX('LUT Implementation'!$C$9:$C$136,'Error plots'!C864)</f>
        <v>460</v>
      </c>
      <c r="F864">
        <f>TRUNC('LUT Implementation'!$C$4*(INDEX('LUT Implementation'!$F$9:$F$136,C864)-B864)/D864,0)</f>
        <v>-3</v>
      </c>
      <c r="G864">
        <f t="shared" si="52"/>
        <v>457</v>
      </c>
      <c r="H864" s="20">
        <f>Theory!$D$4/(SIN(RADIANS(Theory!$D$6*360*(('LUT Implementation'!$C$3*B864)/1000000000))))</f>
        <v>457.13267265237323</v>
      </c>
      <c r="I864" s="23">
        <f t="shared" si="53"/>
        <v>2.8673273476267696</v>
      </c>
      <c r="J864" s="23">
        <f t="shared" si="54"/>
        <v>0.13267265237323045</v>
      </c>
    </row>
    <row r="865" spans="2:10">
      <c r="B865">
        <f t="shared" si="55"/>
        <v>20900</v>
      </c>
      <c r="C865" s="19">
        <f t="array" ref="C865">MATCH(MIN(ABS('LUT Implementation'!$F$9:$F$136-B865)),ABS('LUT Implementation'!$F$9:$F$136-B865),0)</f>
        <v>6</v>
      </c>
      <c r="D865">
        <f>INDEX('LUT Implementation'!$F$9:$F$136,C865)-INDEX('LUT Implementation'!$F$9:$F$136,C865+1)</f>
        <v>1361</v>
      </c>
      <c r="E865">
        <f>INDEX('LUT Implementation'!$C$9:$C$136,'Error plots'!C865)</f>
        <v>460</v>
      </c>
      <c r="F865">
        <f>TRUNC('LUT Implementation'!$C$4*(INDEX('LUT Implementation'!$F$9:$F$136,C865)-B865)/D865,0)</f>
        <v>-1</v>
      </c>
      <c r="G865">
        <f t="shared" si="52"/>
        <v>459</v>
      </c>
      <c r="H865" s="20">
        <f>Theory!$D$4/(SIN(RADIANS(Theory!$D$6*360*(('LUT Implementation'!$C$3*B865)/1000000000))))</f>
        <v>458.21997534313215</v>
      </c>
      <c r="I865" s="23">
        <f t="shared" si="53"/>
        <v>1.7800246568678517</v>
      </c>
      <c r="J865" s="23">
        <f t="shared" si="54"/>
        <v>0.78002465686785172</v>
      </c>
    </row>
    <row r="866" spans="2:10">
      <c r="B866">
        <f t="shared" si="55"/>
        <v>20850</v>
      </c>
      <c r="C866" s="19">
        <f t="array" ref="C866">MATCH(MIN(ABS('LUT Implementation'!$F$9:$F$136-B866)),ABS('LUT Implementation'!$F$9:$F$136-B866),0)</f>
        <v>6</v>
      </c>
      <c r="D866">
        <f>INDEX('LUT Implementation'!$F$9:$F$136,C866)-INDEX('LUT Implementation'!$F$9:$F$136,C866+1)</f>
        <v>1361</v>
      </c>
      <c r="E866">
        <f>INDEX('LUT Implementation'!$C$9:$C$136,'Error plots'!C866)</f>
        <v>460</v>
      </c>
      <c r="F866">
        <f>TRUNC('LUT Implementation'!$C$4*(INDEX('LUT Implementation'!$F$9:$F$136,C866)-B866)/D866,0)</f>
        <v>0</v>
      </c>
      <c r="G866">
        <f t="shared" si="52"/>
        <v>460</v>
      </c>
      <c r="H866" s="20">
        <f>Theory!$D$4/(SIN(RADIANS(Theory!$D$6*360*(('LUT Implementation'!$C$3*B866)/1000000000))))</f>
        <v>459.312508165206</v>
      </c>
      <c r="I866" s="23">
        <f t="shared" si="53"/>
        <v>0.68749183479400244</v>
      </c>
      <c r="J866" s="23">
        <f t="shared" si="54"/>
        <v>0.68749183479400244</v>
      </c>
    </row>
    <row r="867" spans="2:10">
      <c r="B867">
        <f t="shared" si="55"/>
        <v>20800</v>
      </c>
      <c r="C867" s="19">
        <f t="array" ref="C867">MATCH(MIN(ABS('LUT Implementation'!$F$9:$F$136-B867)),ABS('LUT Implementation'!$F$9:$F$136-B867),0)</f>
        <v>6</v>
      </c>
      <c r="D867">
        <f>INDEX('LUT Implementation'!$F$9:$F$136,C867)-INDEX('LUT Implementation'!$F$9:$F$136,C867+1)</f>
        <v>1361</v>
      </c>
      <c r="E867">
        <f>INDEX('LUT Implementation'!$C$9:$C$136,'Error plots'!C867)</f>
        <v>460</v>
      </c>
      <c r="F867">
        <f>TRUNC('LUT Implementation'!$C$4*(INDEX('LUT Implementation'!$F$9:$F$136,C867)-B867)/D867,0)</f>
        <v>0</v>
      </c>
      <c r="G867">
        <f t="shared" si="52"/>
        <v>460</v>
      </c>
      <c r="H867" s="20">
        <f>Theory!$D$4/(SIN(RADIANS(Theory!$D$6*360*(('LUT Implementation'!$C$3*B867)/1000000000))))</f>
        <v>460.41030883500883</v>
      </c>
      <c r="I867" s="23">
        <f t="shared" si="53"/>
        <v>0.41030883500883419</v>
      </c>
      <c r="J867" s="23">
        <f t="shared" si="54"/>
        <v>0.41030883500883419</v>
      </c>
    </row>
    <row r="868" spans="2:10">
      <c r="B868">
        <f t="shared" si="55"/>
        <v>20750</v>
      </c>
      <c r="C868" s="19">
        <f t="array" ref="C868">MATCH(MIN(ABS('LUT Implementation'!$F$9:$F$136-B868)),ABS('LUT Implementation'!$F$9:$F$136-B868),0)</f>
        <v>6</v>
      </c>
      <c r="D868">
        <f>INDEX('LUT Implementation'!$F$9:$F$136,C868)-INDEX('LUT Implementation'!$F$9:$F$136,C868+1)</f>
        <v>1361</v>
      </c>
      <c r="E868">
        <f>INDEX('LUT Implementation'!$C$9:$C$136,'Error plots'!C868)</f>
        <v>460</v>
      </c>
      <c r="F868">
        <f>TRUNC('LUT Implementation'!$C$4*(INDEX('LUT Implementation'!$F$9:$F$136,C868)-B868)/D868,0)</f>
        <v>1</v>
      </c>
      <c r="G868">
        <f t="shared" si="52"/>
        <v>461</v>
      </c>
      <c r="H868" s="20">
        <f>Theory!$D$4/(SIN(RADIANS(Theory!$D$6*360*(('LUT Implementation'!$C$3*B868)/1000000000))))</f>
        <v>461.51341543248833</v>
      </c>
      <c r="I868" s="23">
        <f t="shared" si="53"/>
        <v>1.5134154324883298</v>
      </c>
      <c r="J868" s="23">
        <f t="shared" si="54"/>
        <v>0.51341543248832977</v>
      </c>
    </row>
    <row r="869" spans="2:10">
      <c r="B869">
        <f t="shared" si="55"/>
        <v>20700</v>
      </c>
      <c r="C869" s="19">
        <f t="array" ref="C869">MATCH(MIN(ABS('LUT Implementation'!$F$9:$F$136-B869)),ABS('LUT Implementation'!$F$9:$F$136-B869),0)</f>
        <v>6</v>
      </c>
      <c r="D869">
        <f>INDEX('LUT Implementation'!$F$9:$F$136,C869)-INDEX('LUT Implementation'!$F$9:$F$136,C869+1)</f>
        <v>1361</v>
      </c>
      <c r="E869">
        <f>INDEX('LUT Implementation'!$C$9:$C$136,'Error plots'!C869)</f>
        <v>460</v>
      </c>
      <c r="F869">
        <f>TRUNC('LUT Implementation'!$C$4*(INDEX('LUT Implementation'!$F$9:$F$136,C869)-B869)/D869,0)</f>
        <v>2</v>
      </c>
      <c r="G869">
        <f t="shared" si="52"/>
        <v>462</v>
      </c>
      <c r="H869" s="20">
        <f>Theory!$D$4/(SIN(RADIANS(Theory!$D$6*360*(('LUT Implementation'!$C$3*B869)/1000000000))))</f>
        <v>462.62186640551676</v>
      </c>
      <c r="I869" s="23">
        <f t="shared" si="53"/>
        <v>2.6218664055167551</v>
      </c>
      <c r="J869" s="23">
        <f t="shared" si="54"/>
        <v>0.62186640551675509</v>
      </c>
    </row>
    <row r="870" spans="2:10">
      <c r="B870">
        <f t="shared" si="55"/>
        <v>20650</v>
      </c>
      <c r="C870" s="19">
        <f t="array" ref="C870">MATCH(MIN(ABS('LUT Implementation'!$F$9:$F$136-B870)),ABS('LUT Implementation'!$F$9:$F$136-B870),0)</f>
        <v>6</v>
      </c>
      <c r="D870">
        <f>INDEX('LUT Implementation'!$F$9:$F$136,C870)-INDEX('LUT Implementation'!$F$9:$F$136,C870+1)</f>
        <v>1361</v>
      </c>
      <c r="E870">
        <f>INDEX('LUT Implementation'!$C$9:$C$136,'Error plots'!C870)</f>
        <v>460</v>
      </c>
      <c r="F870">
        <f>TRUNC('LUT Implementation'!$C$4*(INDEX('LUT Implementation'!$F$9:$F$136,C870)-B870)/D870,0)</f>
        <v>3</v>
      </c>
      <c r="G870">
        <f t="shared" si="52"/>
        <v>463</v>
      </c>
      <c r="H870" s="20">
        <f>Theory!$D$4/(SIN(RADIANS(Theory!$D$6*360*(('LUT Implementation'!$C$3*B870)/1000000000))))</f>
        <v>463.73570057434449</v>
      </c>
      <c r="I870" s="23">
        <f t="shared" si="53"/>
        <v>3.7357005743444915</v>
      </c>
      <c r="J870" s="23">
        <f t="shared" si="54"/>
        <v>0.73570057434449154</v>
      </c>
    </row>
    <row r="871" spans="2:10">
      <c r="B871">
        <f t="shared" si="55"/>
        <v>20600</v>
      </c>
      <c r="C871" s="19">
        <f t="array" ref="C871">MATCH(MIN(ABS('LUT Implementation'!$F$9:$F$136-B871)),ABS('LUT Implementation'!$F$9:$F$136-B871),0)</f>
        <v>6</v>
      </c>
      <c r="D871">
        <f>INDEX('LUT Implementation'!$F$9:$F$136,C871)-INDEX('LUT Implementation'!$F$9:$F$136,C871+1)</f>
        <v>1361</v>
      </c>
      <c r="E871">
        <f>INDEX('LUT Implementation'!$C$9:$C$136,'Error plots'!C871)</f>
        <v>460</v>
      </c>
      <c r="F871">
        <f>TRUNC('LUT Implementation'!$C$4*(INDEX('LUT Implementation'!$F$9:$F$136,C871)-B871)/D871,0)</f>
        <v>5</v>
      </c>
      <c r="G871">
        <f t="shared" si="52"/>
        <v>465</v>
      </c>
      <c r="H871" s="20">
        <f>Theory!$D$4/(SIN(RADIANS(Theory!$D$6*360*(('LUT Implementation'!$C$3*B871)/1000000000))))</f>
        <v>464.85495713612045</v>
      </c>
      <c r="I871" s="23">
        <f t="shared" si="53"/>
        <v>4.8549571361204471</v>
      </c>
      <c r="J871" s="23">
        <f t="shared" si="54"/>
        <v>0.1450428638795529</v>
      </c>
    </row>
    <row r="872" spans="2:10">
      <c r="B872">
        <f t="shared" si="55"/>
        <v>20550</v>
      </c>
      <c r="C872" s="19">
        <f t="array" ref="C872">MATCH(MIN(ABS('LUT Implementation'!$F$9:$F$136-B872)),ABS('LUT Implementation'!$F$9:$F$136-B872),0)</f>
        <v>6</v>
      </c>
      <c r="D872">
        <f>INDEX('LUT Implementation'!$F$9:$F$136,C872)-INDEX('LUT Implementation'!$F$9:$F$136,C872+1)</f>
        <v>1361</v>
      </c>
      <c r="E872">
        <f>INDEX('LUT Implementation'!$C$9:$C$136,'Error plots'!C872)</f>
        <v>460</v>
      </c>
      <c r="F872">
        <f>TRUNC('LUT Implementation'!$C$4*(INDEX('LUT Implementation'!$F$9:$F$136,C872)-B872)/D872,0)</f>
        <v>6</v>
      </c>
      <c r="G872">
        <f t="shared" si="52"/>
        <v>466</v>
      </c>
      <c r="H872" s="20">
        <f>Theory!$D$4/(SIN(RADIANS(Theory!$D$6*360*(('LUT Implementation'!$C$3*B872)/1000000000))))</f>
        <v>465.97967566947591</v>
      </c>
      <c r="I872" s="23">
        <f t="shared" si="53"/>
        <v>5.9796756694759097</v>
      </c>
      <c r="J872" s="23">
        <f t="shared" si="54"/>
        <v>2.0324330524090328E-2</v>
      </c>
    </row>
    <row r="873" spans="2:10">
      <c r="B873">
        <f t="shared" si="55"/>
        <v>20500</v>
      </c>
      <c r="C873" s="19">
        <f t="array" ref="C873">MATCH(MIN(ABS('LUT Implementation'!$F$9:$F$136-B873)),ABS('LUT Implementation'!$F$9:$F$136-B873),0)</f>
        <v>6</v>
      </c>
      <c r="D873">
        <f>INDEX('LUT Implementation'!$F$9:$F$136,C873)-INDEX('LUT Implementation'!$F$9:$F$136,C873+1)</f>
        <v>1361</v>
      </c>
      <c r="E873">
        <f>INDEX('LUT Implementation'!$C$9:$C$136,'Error plots'!C873)</f>
        <v>460</v>
      </c>
      <c r="F873">
        <f>TRUNC('LUT Implementation'!$C$4*(INDEX('LUT Implementation'!$F$9:$F$136,C873)-B873)/D873,0)</f>
        <v>7</v>
      </c>
      <c r="G873">
        <f t="shared" si="52"/>
        <v>467</v>
      </c>
      <c r="H873" s="20">
        <f>Theory!$D$4/(SIN(RADIANS(Theory!$D$6*360*(('LUT Implementation'!$C$3*B873)/1000000000))))</f>
        <v>467.10989613917752</v>
      </c>
      <c r="I873" s="23">
        <f t="shared" si="53"/>
        <v>7.1098961391775219</v>
      </c>
      <c r="J873" s="23">
        <f t="shared" si="54"/>
        <v>0.10989613917752195</v>
      </c>
    </row>
    <row r="874" spans="2:10">
      <c r="B874">
        <f t="shared" si="55"/>
        <v>20450</v>
      </c>
      <c r="C874" s="19">
        <f t="array" ref="C874">MATCH(MIN(ABS('LUT Implementation'!$F$9:$F$136-B874)),ABS('LUT Implementation'!$F$9:$F$136-B874),0)</f>
        <v>6</v>
      </c>
      <c r="D874">
        <f>INDEX('LUT Implementation'!$F$9:$F$136,C874)-INDEX('LUT Implementation'!$F$9:$F$136,C874+1)</f>
        <v>1361</v>
      </c>
      <c r="E874">
        <f>INDEX('LUT Implementation'!$C$9:$C$136,'Error plots'!C874)</f>
        <v>460</v>
      </c>
      <c r="F874">
        <f>TRUNC('LUT Implementation'!$C$4*(INDEX('LUT Implementation'!$F$9:$F$136,C874)-B874)/D874,0)</f>
        <v>8</v>
      </c>
      <c r="G874">
        <f t="shared" si="52"/>
        <v>468</v>
      </c>
      <c r="H874" s="20">
        <f>Theory!$D$4/(SIN(RADIANS(Theory!$D$6*360*(('LUT Implementation'!$C$3*B874)/1000000000))))</f>
        <v>468.24565890084773</v>
      </c>
      <c r="I874" s="23">
        <f t="shared" si="53"/>
        <v>8.2456589008477295</v>
      </c>
      <c r="J874" s="23">
        <f t="shared" si="54"/>
        <v>0.24565890084772946</v>
      </c>
    </row>
    <row r="875" spans="2:10">
      <c r="B875">
        <f t="shared" si="55"/>
        <v>20400</v>
      </c>
      <c r="C875" s="19">
        <f t="array" ref="C875">MATCH(MIN(ABS('LUT Implementation'!$F$9:$F$136-B875)),ABS('LUT Implementation'!$F$9:$F$136-B875),0)</f>
        <v>6</v>
      </c>
      <c r="D875">
        <f>INDEX('LUT Implementation'!$F$9:$F$136,C875)-INDEX('LUT Implementation'!$F$9:$F$136,C875+1)</f>
        <v>1361</v>
      </c>
      <c r="E875">
        <f>INDEX('LUT Implementation'!$C$9:$C$136,'Error plots'!C875)</f>
        <v>460</v>
      </c>
      <c r="F875">
        <f>TRUNC('LUT Implementation'!$C$4*(INDEX('LUT Implementation'!$F$9:$F$136,C875)-B875)/D875,0)</f>
        <v>9</v>
      </c>
      <c r="G875">
        <f t="shared" si="52"/>
        <v>469</v>
      </c>
      <c r="H875" s="20">
        <f>Theory!$D$4/(SIN(RADIANS(Theory!$D$6*360*(('LUT Implementation'!$C$3*B875)/1000000000))))</f>
        <v>469.38700470575407</v>
      </c>
      <c r="I875" s="23">
        <f t="shared" si="53"/>
        <v>9.387004705754066</v>
      </c>
      <c r="J875" s="23">
        <f t="shared" si="54"/>
        <v>0.38700470575406598</v>
      </c>
    </row>
    <row r="876" spans="2:10">
      <c r="B876">
        <f t="shared" si="55"/>
        <v>20350</v>
      </c>
      <c r="C876" s="19">
        <f t="array" ref="C876">MATCH(MIN(ABS('LUT Implementation'!$F$9:$F$136-B876)),ABS('LUT Implementation'!$F$9:$F$136-B876),0)</f>
        <v>6</v>
      </c>
      <c r="D876">
        <f>INDEX('LUT Implementation'!$F$9:$F$136,C876)-INDEX('LUT Implementation'!$F$9:$F$136,C876+1)</f>
        <v>1361</v>
      </c>
      <c r="E876">
        <f>INDEX('LUT Implementation'!$C$9:$C$136,'Error plots'!C876)</f>
        <v>460</v>
      </c>
      <c r="F876">
        <f>TRUNC('LUT Implementation'!$C$4*(INDEX('LUT Implementation'!$F$9:$F$136,C876)-B876)/D876,0)</f>
        <v>11</v>
      </c>
      <c r="G876">
        <f t="shared" si="52"/>
        <v>471</v>
      </c>
      <c r="H876" s="20">
        <f>Theory!$D$4/(SIN(RADIANS(Theory!$D$6*360*(('LUT Implementation'!$C$3*B876)/1000000000))))</f>
        <v>470.53397470567069</v>
      </c>
      <c r="I876" s="23">
        <f t="shared" si="53"/>
        <v>10.533974705670687</v>
      </c>
      <c r="J876" s="23">
        <f t="shared" si="54"/>
        <v>0.46602529432931306</v>
      </c>
    </row>
    <row r="877" spans="2:10">
      <c r="B877">
        <f t="shared" si="55"/>
        <v>20300</v>
      </c>
      <c r="C877" s="19">
        <f t="array" ref="C877">MATCH(MIN(ABS('LUT Implementation'!$F$9:$F$136-B877)),ABS('LUT Implementation'!$F$9:$F$136-B877),0)</f>
        <v>6</v>
      </c>
      <c r="D877">
        <f>INDEX('LUT Implementation'!$F$9:$F$136,C877)-INDEX('LUT Implementation'!$F$9:$F$136,C877+1)</f>
        <v>1361</v>
      </c>
      <c r="E877">
        <f>INDEX('LUT Implementation'!$C$9:$C$136,'Error plots'!C877)</f>
        <v>460</v>
      </c>
      <c r="F877">
        <f>TRUNC('LUT Implementation'!$C$4*(INDEX('LUT Implementation'!$F$9:$F$136,C877)-B877)/D877,0)</f>
        <v>12</v>
      </c>
      <c r="G877">
        <f t="shared" si="52"/>
        <v>472</v>
      </c>
      <c r="H877" s="20">
        <f>Theory!$D$4/(SIN(RADIANS(Theory!$D$6*360*(('LUT Implementation'!$C$3*B877)/1000000000))))</f>
        <v>471.68661045780959</v>
      </c>
      <c r="I877" s="23">
        <f t="shared" si="53"/>
        <v>11.686610457809593</v>
      </c>
      <c r="J877" s="23">
        <f t="shared" si="54"/>
        <v>0.31338954219040716</v>
      </c>
    </row>
    <row r="878" spans="2:10">
      <c r="B878">
        <f t="shared" si="55"/>
        <v>20250</v>
      </c>
      <c r="C878" s="19">
        <f t="array" ref="C878">MATCH(MIN(ABS('LUT Implementation'!$F$9:$F$136-B878)),ABS('LUT Implementation'!$F$9:$F$136-B878),0)</f>
        <v>6</v>
      </c>
      <c r="D878">
        <f>INDEX('LUT Implementation'!$F$9:$F$136,C878)-INDEX('LUT Implementation'!$F$9:$F$136,C878+1)</f>
        <v>1361</v>
      </c>
      <c r="E878">
        <f>INDEX('LUT Implementation'!$C$9:$C$136,'Error plots'!C878)</f>
        <v>460</v>
      </c>
      <c r="F878">
        <f>TRUNC('LUT Implementation'!$C$4*(INDEX('LUT Implementation'!$F$9:$F$136,C878)-B878)/D878,0)</f>
        <v>13</v>
      </c>
      <c r="G878">
        <f t="shared" si="52"/>
        <v>473</v>
      </c>
      <c r="H878" s="20">
        <f>Theory!$D$4/(SIN(RADIANS(Theory!$D$6*360*(('LUT Implementation'!$C$3*B878)/1000000000))))</f>
        <v>472.84495392982711</v>
      </c>
      <c r="I878" s="23">
        <f t="shared" si="53"/>
        <v>12.844953929827113</v>
      </c>
      <c r="J878" s="23">
        <f t="shared" si="54"/>
        <v>0.15504607017288663</v>
      </c>
    </row>
    <row r="879" spans="2:10">
      <c r="B879">
        <f t="shared" si="55"/>
        <v>20200</v>
      </c>
      <c r="C879" s="19">
        <f t="array" ref="C879">MATCH(MIN(ABS('LUT Implementation'!$F$9:$F$136-B879)),ABS('LUT Implementation'!$F$9:$F$136-B879),0)</f>
        <v>6</v>
      </c>
      <c r="D879">
        <f>INDEX('LUT Implementation'!$F$9:$F$136,C879)-INDEX('LUT Implementation'!$F$9:$F$136,C879+1)</f>
        <v>1361</v>
      </c>
      <c r="E879">
        <f>INDEX('LUT Implementation'!$C$9:$C$136,'Error plots'!C879)</f>
        <v>460</v>
      </c>
      <c r="F879">
        <f>TRUNC('LUT Implementation'!$C$4*(INDEX('LUT Implementation'!$F$9:$F$136,C879)-B879)/D879,0)</f>
        <v>14</v>
      </c>
      <c r="G879">
        <f t="shared" si="52"/>
        <v>474</v>
      </c>
      <c r="H879" s="20">
        <f>Theory!$D$4/(SIN(RADIANS(Theory!$D$6*360*(('LUT Implementation'!$C$3*B879)/1000000000))))</f>
        <v>474.00904750490253</v>
      </c>
      <c r="I879" s="23">
        <f t="shared" si="53"/>
        <v>14.009047504902526</v>
      </c>
      <c r="J879" s="23">
        <f t="shared" si="54"/>
        <v>9.0475049025258159E-3</v>
      </c>
    </row>
    <row r="880" spans="2:10">
      <c r="B880">
        <f t="shared" si="55"/>
        <v>20150</v>
      </c>
      <c r="C880" s="19">
        <f t="array" ref="C880">MATCH(MIN(ABS('LUT Implementation'!$F$9:$F$136-B880)),ABS('LUT Implementation'!$F$9:$F$136-B880),0)</f>
        <v>6</v>
      </c>
      <c r="D880">
        <f>INDEX('LUT Implementation'!$F$9:$F$136,C880)-INDEX('LUT Implementation'!$F$9:$F$136,C880+1)</f>
        <v>1361</v>
      </c>
      <c r="E880">
        <f>INDEX('LUT Implementation'!$C$9:$C$136,'Error plots'!C880)</f>
        <v>460</v>
      </c>
      <c r="F880">
        <f>TRUNC('LUT Implementation'!$C$4*(INDEX('LUT Implementation'!$F$9:$F$136,C880)-B880)/D880,0)</f>
        <v>15</v>
      </c>
      <c r="G880">
        <f t="shared" si="52"/>
        <v>475</v>
      </c>
      <c r="H880" s="20">
        <f>Theory!$D$4/(SIN(RADIANS(Theory!$D$6*360*(('LUT Implementation'!$C$3*B880)/1000000000))))</f>
        <v>475.17893398689478</v>
      </c>
      <c r="I880" s="23">
        <f t="shared" si="53"/>
        <v>15.178933986894776</v>
      </c>
      <c r="J880" s="23">
        <f t="shared" si="54"/>
        <v>0.17893398689477635</v>
      </c>
    </row>
    <row r="881" spans="2:10">
      <c r="B881">
        <f t="shared" si="55"/>
        <v>20100</v>
      </c>
      <c r="C881" s="19">
        <f t="array" ref="C881">MATCH(MIN(ABS('LUT Implementation'!$F$9:$F$136-B881)),ABS('LUT Implementation'!$F$9:$F$136-B881),0)</f>
        <v>7</v>
      </c>
      <c r="D881">
        <f>INDEX('LUT Implementation'!$F$9:$F$136,C881)-INDEX('LUT Implementation'!$F$9:$F$136,C881+1)</f>
        <v>1194</v>
      </c>
      <c r="E881">
        <f>INDEX('LUT Implementation'!$C$9:$C$136,'Error plots'!C881)</f>
        <v>492</v>
      </c>
      <c r="F881">
        <f>TRUNC('LUT Implementation'!$C$4*(INDEX('LUT Implementation'!$F$9:$F$136,C881)-B881)/D881,0)</f>
        <v>-17</v>
      </c>
      <c r="G881">
        <f t="shared" si="52"/>
        <v>475</v>
      </c>
      <c r="H881" s="20">
        <f>Theory!$D$4/(SIN(RADIANS(Theory!$D$6*360*(('LUT Implementation'!$C$3*B881)/1000000000))))</f>
        <v>476.35465660557333</v>
      </c>
      <c r="I881" s="23">
        <f t="shared" si="53"/>
        <v>15.645343394426675</v>
      </c>
      <c r="J881" s="23">
        <f t="shared" si="54"/>
        <v>1.3546566055733251</v>
      </c>
    </row>
    <row r="882" spans="2:10">
      <c r="B882">
        <f t="shared" si="55"/>
        <v>20050</v>
      </c>
      <c r="C882" s="19">
        <f t="array" ref="C882">MATCH(MIN(ABS('LUT Implementation'!$F$9:$F$136-B882)),ABS('LUT Implementation'!$F$9:$F$136-B882),0)</f>
        <v>7</v>
      </c>
      <c r="D882">
        <f>INDEX('LUT Implementation'!$F$9:$F$136,C882)-INDEX('LUT Implementation'!$F$9:$F$136,C882+1)</f>
        <v>1194</v>
      </c>
      <c r="E882">
        <f>INDEX('LUT Implementation'!$C$9:$C$136,'Error plots'!C882)</f>
        <v>492</v>
      </c>
      <c r="F882">
        <f>TRUNC('LUT Implementation'!$C$4*(INDEX('LUT Implementation'!$F$9:$F$136,C882)-B882)/D882,0)</f>
        <v>-15</v>
      </c>
      <c r="G882">
        <f t="shared" si="52"/>
        <v>477</v>
      </c>
      <c r="H882" s="20">
        <f>Theory!$D$4/(SIN(RADIANS(Theory!$D$6*360*(('LUT Implementation'!$C$3*B882)/1000000000))))</f>
        <v>477.53625902192999</v>
      </c>
      <c r="I882" s="23">
        <f t="shared" si="53"/>
        <v>14.463740978070007</v>
      </c>
      <c r="J882" s="23">
        <f t="shared" si="54"/>
        <v>0.5362590219299932</v>
      </c>
    </row>
    <row r="883" spans="2:10">
      <c r="B883">
        <f t="shared" si="55"/>
        <v>20000</v>
      </c>
      <c r="C883" s="19">
        <f t="array" ref="C883">MATCH(MIN(ABS('LUT Implementation'!$F$9:$F$136-B883)),ABS('LUT Implementation'!$F$9:$F$136-B883),0)</f>
        <v>7</v>
      </c>
      <c r="D883">
        <f>INDEX('LUT Implementation'!$F$9:$F$136,C883)-INDEX('LUT Implementation'!$F$9:$F$136,C883+1)</f>
        <v>1194</v>
      </c>
      <c r="E883">
        <f>INDEX('LUT Implementation'!$C$9:$C$136,'Error plots'!C883)</f>
        <v>492</v>
      </c>
      <c r="F883">
        <f>TRUNC('LUT Implementation'!$C$4*(INDEX('LUT Implementation'!$F$9:$F$136,C883)-B883)/D883,0)</f>
        <v>-14</v>
      </c>
      <c r="G883">
        <f t="shared" si="52"/>
        <v>478</v>
      </c>
      <c r="H883" s="20">
        <f>Theory!$D$4/(SIN(RADIANS(Theory!$D$6*360*(('LUT Implementation'!$C$3*B883)/1000000000))))</f>
        <v>478.72378533356857</v>
      </c>
      <c r="I883" s="23">
        <f t="shared" si="53"/>
        <v>13.276214666431429</v>
      </c>
      <c r="J883" s="23">
        <f t="shared" si="54"/>
        <v>0.72378533356857133</v>
      </c>
    </row>
    <row r="884" spans="2:10">
      <c r="B884">
        <f t="shared" si="55"/>
        <v>19950</v>
      </c>
      <c r="C884" s="19">
        <f t="array" ref="C884">MATCH(MIN(ABS('LUT Implementation'!$F$9:$F$136-B884)),ABS('LUT Implementation'!$F$9:$F$136-B884),0)</f>
        <v>7</v>
      </c>
      <c r="D884">
        <f>INDEX('LUT Implementation'!$F$9:$F$136,C884)-INDEX('LUT Implementation'!$F$9:$F$136,C884+1)</f>
        <v>1194</v>
      </c>
      <c r="E884">
        <f>INDEX('LUT Implementation'!$C$9:$C$136,'Error plots'!C884)</f>
        <v>492</v>
      </c>
      <c r="F884">
        <f>TRUNC('LUT Implementation'!$C$4*(INDEX('LUT Implementation'!$F$9:$F$136,C884)-B884)/D884,0)</f>
        <v>-13</v>
      </c>
      <c r="G884">
        <f t="shared" si="52"/>
        <v>479</v>
      </c>
      <c r="H884" s="20">
        <f>Theory!$D$4/(SIN(RADIANS(Theory!$D$6*360*(('LUT Implementation'!$C$3*B884)/1000000000))))</f>
        <v>479.91728008017645</v>
      </c>
      <c r="I884" s="23">
        <f t="shared" si="53"/>
        <v>12.082719919823546</v>
      </c>
      <c r="J884" s="23">
        <f t="shared" si="54"/>
        <v>0.91728008017645379</v>
      </c>
    </row>
    <row r="885" spans="2:10">
      <c r="B885">
        <f t="shared" si="55"/>
        <v>19900</v>
      </c>
      <c r="C885" s="19">
        <f t="array" ref="C885">MATCH(MIN(ABS('LUT Implementation'!$F$9:$F$136-B885)),ABS('LUT Implementation'!$F$9:$F$136-B885),0)</f>
        <v>7</v>
      </c>
      <c r="D885">
        <f>INDEX('LUT Implementation'!$F$9:$F$136,C885)-INDEX('LUT Implementation'!$F$9:$F$136,C885+1)</f>
        <v>1194</v>
      </c>
      <c r="E885">
        <f>INDEX('LUT Implementation'!$C$9:$C$136,'Error plots'!C885)</f>
        <v>492</v>
      </c>
      <c r="F885">
        <f>TRUNC('LUT Implementation'!$C$4*(INDEX('LUT Implementation'!$F$9:$F$136,C885)-B885)/D885,0)</f>
        <v>-11</v>
      </c>
      <c r="G885">
        <f t="shared" si="52"/>
        <v>481</v>
      </c>
      <c r="H885" s="20">
        <f>Theory!$D$4/(SIN(RADIANS(Theory!$D$6*360*(('LUT Implementation'!$C$3*B885)/1000000000))))</f>
        <v>481.1167882490779</v>
      </c>
      <c r="I885" s="23">
        <f t="shared" si="53"/>
        <v>10.883211750922101</v>
      </c>
      <c r="J885" s="23">
        <f t="shared" si="54"/>
        <v>0.11678824907789931</v>
      </c>
    </row>
    <row r="886" spans="2:10">
      <c r="B886">
        <f t="shared" si="55"/>
        <v>19850</v>
      </c>
      <c r="C886" s="19">
        <f t="array" ref="C886">MATCH(MIN(ABS('LUT Implementation'!$F$9:$F$136-B886)),ABS('LUT Implementation'!$F$9:$F$136-B886),0)</f>
        <v>7</v>
      </c>
      <c r="D886">
        <f>INDEX('LUT Implementation'!$F$9:$F$136,C886)-INDEX('LUT Implementation'!$F$9:$F$136,C886+1)</f>
        <v>1194</v>
      </c>
      <c r="E886">
        <f>INDEX('LUT Implementation'!$C$9:$C$136,'Error plots'!C886)</f>
        <v>492</v>
      </c>
      <c r="F886">
        <f>TRUNC('LUT Implementation'!$C$4*(INDEX('LUT Implementation'!$F$9:$F$136,C886)-B886)/D886,0)</f>
        <v>-10</v>
      </c>
      <c r="G886">
        <f t="shared" si="52"/>
        <v>482</v>
      </c>
      <c r="H886" s="20">
        <f>Theory!$D$4/(SIN(RADIANS(Theory!$D$6*360*(('LUT Implementation'!$C$3*B886)/1000000000))))</f>
        <v>482.32235528087296</v>
      </c>
      <c r="I886" s="23">
        <f t="shared" si="53"/>
        <v>9.6776447191270449</v>
      </c>
      <c r="J886" s="23">
        <f t="shared" si="54"/>
        <v>0.32235528087295506</v>
      </c>
    </row>
    <row r="887" spans="2:10">
      <c r="B887">
        <f t="shared" si="55"/>
        <v>19800</v>
      </c>
      <c r="C887" s="19">
        <f t="array" ref="C887">MATCH(MIN(ABS('LUT Implementation'!$F$9:$F$136-B887)),ABS('LUT Implementation'!$F$9:$F$136-B887),0)</f>
        <v>7</v>
      </c>
      <c r="D887">
        <f>INDEX('LUT Implementation'!$F$9:$F$136,C887)-INDEX('LUT Implementation'!$F$9:$F$136,C887+1)</f>
        <v>1194</v>
      </c>
      <c r="E887">
        <f>INDEX('LUT Implementation'!$C$9:$C$136,'Error plots'!C887)</f>
        <v>492</v>
      </c>
      <c r="F887">
        <f>TRUNC('LUT Implementation'!$C$4*(INDEX('LUT Implementation'!$F$9:$F$136,C887)-B887)/D887,0)</f>
        <v>-9</v>
      </c>
      <c r="G887">
        <f t="shared" si="52"/>
        <v>483</v>
      </c>
      <c r="H887" s="20">
        <f>Theory!$D$4/(SIN(RADIANS(Theory!$D$6*360*(('LUT Implementation'!$C$3*B887)/1000000000))))</f>
        <v>483.53402707515897</v>
      </c>
      <c r="I887" s="23">
        <f t="shared" si="53"/>
        <v>8.4659729248410258</v>
      </c>
      <c r="J887" s="23">
        <f t="shared" si="54"/>
        <v>0.53402707515897418</v>
      </c>
    </row>
    <row r="888" spans="2:10">
      <c r="B888">
        <f t="shared" si="55"/>
        <v>19750</v>
      </c>
      <c r="C888" s="19">
        <f t="array" ref="C888">MATCH(MIN(ABS('LUT Implementation'!$F$9:$F$136-B888)),ABS('LUT Implementation'!$F$9:$F$136-B888),0)</f>
        <v>7</v>
      </c>
      <c r="D888">
        <f>INDEX('LUT Implementation'!$F$9:$F$136,C888)-INDEX('LUT Implementation'!$F$9:$F$136,C888+1)</f>
        <v>1194</v>
      </c>
      <c r="E888">
        <f>INDEX('LUT Implementation'!$C$9:$C$136,'Error plots'!C888)</f>
        <v>492</v>
      </c>
      <c r="F888">
        <f>TRUNC('LUT Implementation'!$C$4*(INDEX('LUT Implementation'!$F$9:$F$136,C888)-B888)/D888,0)</f>
        <v>-7</v>
      </c>
      <c r="G888">
        <f t="shared" si="52"/>
        <v>485</v>
      </c>
      <c r="H888" s="20">
        <f>Theory!$D$4/(SIN(RADIANS(Theory!$D$6*360*(('LUT Implementation'!$C$3*B888)/1000000000))))</f>
        <v>484.75184999634234</v>
      </c>
      <c r="I888" s="23">
        <f t="shared" si="53"/>
        <v>7.2481500036576563</v>
      </c>
      <c r="J888" s="23">
        <f t="shared" si="54"/>
        <v>0.24815000365765627</v>
      </c>
    </row>
    <row r="889" spans="2:10">
      <c r="B889">
        <f t="shared" si="55"/>
        <v>19700</v>
      </c>
      <c r="C889" s="19">
        <f t="array" ref="C889">MATCH(MIN(ABS('LUT Implementation'!$F$9:$F$136-B889)),ABS('LUT Implementation'!$F$9:$F$136-B889),0)</f>
        <v>7</v>
      </c>
      <c r="D889">
        <f>INDEX('LUT Implementation'!$F$9:$F$136,C889)-INDEX('LUT Implementation'!$F$9:$F$136,C889+1)</f>
        <v>1194</v>
      </c>
      <c r="E889">
        <f>INDEX('LUT Implementation'!$C$9:$C$136,'Error plots'!C889)</f>
        <v>492</v>
      </c>
      <c r="F889">
        <f>TRUNC('LUT Implementation'!$C$4*(INDEX('LUT Implementation'!$F$9:$F$136,C889)-B889)/D889,0)</f>
        <v>-6</v>
      </c>
      <c r="G889">
        <f t="shared" si="52"/>
        <v>486</v>
      </c>
      <c r="H889" s="20">
        <f>Theory!$D$4/(SIN(RADIANS(Theory!$D$6*360*(('LUT Implementation'!$C$3*B889)/1000000000))))</f>
        <v>485.97587087953605</v>
      </c>
      <c r="I889" s="23">
        <f t="shared" si="53"/>
        <v>6.0241291204639538</v>
      </c>
      <c r="J889" s="23">
        <f t="shared" si="54"/>
        <v>2.4129120463953768E-2</v>
      </c>
    </row>
    <row r="890" spans="2:10">
      <c r="B890">
        <f t="shared" si="55"/>
        <v>19650</v>
      </c>
      <c r="C890" s="19">
        <f t="array" ref="C890">MATCH(MIN(ABS('LUT Implementation'!$F$9:$F$136-B890)),ABS('LUT Implementation'!$F$9:$F$136-B890),0)</f>
        <v>7</v>
      </c>
      <c r="D890">
        <f>INDEX('LUT Implementation'!$F$9:$F$136,C890)-INDEX('LUT Implementation'!$F$9:$F$136,C890+1)</f>
        <v>1194</v>
      </c>
      <c r="E890">
        <f>INDEX('LUT Implementation'!$C$9:$C$136,'Error plots'!C890)</f>
        <v>492</v>
      </c>
      <c r="F890">
        <f>TRUNC('LUT Implementation'!$C$4*(INDEX('LUT Implementation'!$F$9:$F$136,C890)-B890)/D890,0)</f>
        <v>-5</v>
      </c>
      <c r="G890">
        <f t="shared" si="52"/>
        <v>487</v>
      </c>
      <c r="H890" s="20">
        <f>Theory!$D$4/(SIN(RADIANS(Theory!$D$6*360*(('LUT Implementation'!$C$3*B890)/1000000000))))</f>
        <v>487.2061370365484</v>
      </c>
      <c r="I890" s="23">
        <f t="shared" si="53"/>
        <v>4.7938629634516019</v>
      </c>
      <c r="J890" s="23">
        <f t="shared" si="54"/>
        <v>0.2061370365483981</v>
      </c>
    </row>
    <row r="891" spans="2:10">
      <c r="B891">
        <f t="shared" si="55"/>
        <v>19600</v>
      </c>
      <c r="C891" s="19">
        <f t="array" ref="C891">MATCH(MIN(ABS('LUT Implementation'!$F$9:$F$136-B891)),ABS('LUT Implementation'!$F$9:$F$136-B891),0)</f>
        <v>7</v>
      </c>
      <c r="D891">
        <f>INDEX('LUT Implementation'!$F$9:$F$136,C891)-INDEX('LUT Implementation'!$F$9:$F$136,C891+1)</f>
        <v>1194</v>
      </c>
      <c r="E891">
        <f>INDEX('LUT Implementation'!$C$9:$C$136,'Error plots'!C891)</f>
        <v>492</v>
      </c>
      <c r="F891">
        <f>TRUNC('LUT Implementation'!$C$4*(INDEX('LUT Implementation'!$F$9:$F$136,C891)-B891)/D891,0)</f>
        <v>-3</v>
      </c>
      <c r="G891">
        <f t="shared" si="52"/>
        <v>489</v>
      </c>
      <c r="H891" s="20">
        <f>Theory!$D$4/(SIN(RADIANS(Theory!$D$6*360*(('LUT Implementation'!$C$3*B891)/1000000000))))</f>
        <v>488.4426962619641</v>
      </c>
      <c r="I891" s="23">
        <f t="shared" si="53"/>
        <v>3.5573037380358983</v>
      </c>
      <c r="J891" s="23">
        <f t="shared" si="54"/>
        <v>0.55730373803589828</v>
      </c>
    </row>
    <row r="892" spans="2:10">
      <c r="B892">
        <f t="shared" si="55"/>
        <v>19550</v>
      </c>
      <c r="C892" s="19">
        <f t="array" ref="C892">MATCH(MIN(ABS('LUT Implementation'!$F$9:$F$136-B892)),ABS('LUT Implementation'!$F$9:$F$136-B892),0)</f>
        <v>7</v>
      </c>
      <c r="D892">
        <f>INDEX('LUT Implementation'!$F$9:$F$136,C892)-INDEX('LUT Implementation'!$F$9:$F$136,C892+1)</f>
        <v>1194</v>
      </c>
      <c r="E892">
        <f>INDEX('LUT Implementation'!$C$9:$C$136,'Error plots'!C892)</f>
        <v>492</v>
      </c>
      <c r="F892">
        <f>TRUNC('LUT Implementation'!$C$4*(INDEX('LUT Implementation'!$F$9:$F$136,C892)-B892)/D892,0)</f>
        <v>-2</v>
      </c>
      <c r="G892">
        <f t="shared" si="52"/>
        <v>490</v>
      </c>
      <c r="H892" s="20">
        <f>Theory!$D$4/(SIN(RADIANS(Theory!$D$6*360*(('LUT Implementation'!$C$3*B892)/1000000000))))</f>
        <v>489.68559683931653</v>
      </c>
      <c r="I892" s="23">
        <f t="shared" si="53"/>
        <v>2.3144031606834687</v>
      </c>
      <c r="J892" s="23">
        <f t="shared" si="54"/>
        <v>0.31440316068346874</v>
      </c>
    </row>
    <row r="893" spans="2:10">
      <c r="B893">
        <f t="shared" si="55"/>
        <v>19500</v>
      </c>
      <c r="C893" s="19">
        <f t="array" ref="C893">MATCH(MIN(ABS('LUT Implementation'!$F$9:$F$136-B893)),ABS('LUT Implementation'!$F$9:$F$136-B893),0)</f>
        <v>7</v>
      </c>
      <c r="D893">
        <f>INDEX('LUT Implementation'!$F$9:$F$136,C893)-INDEX('LUT Implementation'!$F$9:$F$136,C893+1)</f>
        <v>1194</v>
      </c>
      <c r="E893">
        <f>INDEX('LUT Implementation'!$C$9:$C$136,'Error plots'!C893)</f>
        <v>492</v>
      </c>
      <c r="F893">
        <f>TRUNC('LUT Implementation'!$C$4*(INDEX('LUT Implementation'!$F$9:$F$136,C893)-B893)/D893,0)</f>
        <v>-1</v>
      </c>
      <c r="G893">
        <f t="shared" si="52"/>
        <v>491</v>
      </c>
      <c r="H893" s="20">
        <f>Theory!$D$4/(SIN(RADIANS(Theory!$D$6*360*(('LUT Implementation'!$C$3*B893)/1000000000))))</f>
        <v>490.93488754735785</v>
      </c>
      <c r="I893" s="23">
        <f t="shared" si="53"/>
        <v>1.065112452642154</v>
      </c>
      <c r="J893" s="23">
        <f t="shared" si="54"/>
        <v>6.5112452642154039E-2</v>
      </c>
    </row>
    <row r="894" spans="2:10">
      <c r="B894">
        <f t="shared" si="55"/>
        <v>19450</v>
      </c>
      <c r="C894" s="19">
        <f t="array" ref="C894">MATCH(MIN(ABS('LUT Implementation'!$F$9:$F$136-B894)),ABS('LUT Implementation'!$F$9:$F$136-B894),0)</f>
        <v>7</v>
      </c>
      <c r="D894">
        <f>INDEX('LUT Implementation'!$F$9:$F$136,C894)-INDEX('LUT Implementation'!$F$9:$F$136,C894+1)</f>
        <v>1194</v>
      </c>
      <c r="E894">
        <f>INDEX('LUT Implementation'!$C$9:$C$136,'Error plots'!C894)</f>
        <v>492</v>
      </c>
      <c r="F894">
        <f>TRUNC('LUT Implementation'!$C$4*(INDEX('LUT Implementation'!$F$9:$F$136,C894)-B894)/D894,0)</f>
        <v>0</v>
      </c>
      <c r="G894">
        <f t="shared" si="52"/>
        <v>492</v>
      </c>
      <c r="H894" s="20">
        <f>Theory!$D$4/(SIN(RADIANS(Theory!$D$6*360*(('LUT Implementation'!$C$3*B894)/1000000000))))</f>
        <v>492.19061766642284</v>
      </c>
      <c r="I894" s="23">
        <f t="shared" si="53"/>
        <v>0.19061766642283828</v>
      </c>
      <c r="J894" s="23">
        <f t="shared" si="54"/>
        <v>0.19061766642283828</v>
      </c>
    </row>
    <row r="895" spans="2:10">
      <c r="B895">
        <f t="shared" si="55"/>
        <v>19400</v>
      </c>
      <c r="C895" s="19">
        <f t="array" ref="C895">MATCH(MIN(ABS('LUT Implementation'!$F$9:$F$136-B895)),ABS('LUT Implementation'!$F$9:$F$136-B895),0)</f>
        <v>7</v>
      </c>
      <c r="D895">
        <f>INDEX('LUT Implementation'!$F$9:$F$136,C895)-INDEX('LUT Implementation'!$F$9:$F$136,C895+1)</f>
        <v>1194</v>
      </c>
      <c r="E895">
        <f>INDEX('LUT Implementation'!$C$9:$C$136,'Error plots'!C895)</f>
        <v>492</v>
      </c>
      <c r="F895">
        <f>TRUNC('LUT Implementation'!$C$4*(INDEX('LUT Implementation'!$F$9:$F$136,C895)-B895)/D895,0)</f>
        <v>1</v>
      </c>
      <c r="G895">
        <f t="shared" si="52"/>
        <v>493</v>
      </c>
      <c r="H895" s="20">
        <f>Theory!$D$4/(SIN(RADIANS(Theory!$D$6*360*(('LUT Implementation'!$C$3*B895)/1000000000))))</f>
        <v>493.45283698489368</v>
      </c>
      <c r="I895" s="23">
        <f t="shared" si="53"/>
        <v>1.4528369848936791</v>
      </c>
      <c r="J895" s="23">
        <f t="shared" si="54"/>
        <v>0.45283698489367907</v>
      </c>
    </row>
    <row r="896" spans="2:10">
      <c r="B896">
        <f t="shared" si="55"/>
        <v>19350</v>
      </c>
      <c r="C896" s="19">
        <f t="array" ref="C896">MATCH(MIN(ABS('LUT Implementation'!$F$9:$F$136-B896)),ABS('LUT Implementation'!$F$9:$F$136-B896),0)</f>
        <v>7</v>
      </c>
      <c r="D896">
        <f>INDEX('LUT Implementation'!$F$9:$F$136,C896)-INDEX('LUT Implementation'!$F$9:$F$136,C896+1)</f>
        <v>1194</v>
      </c>
      <c r="E896">
        <f>INDEX('LUT Implementation'!$C$9:$C$136,'Error plots'!C896)</f>
        <v>492</v>
      </c>
      <c r="F896">
        <f>TRUNC('LUT Implementation'!$C$4*(INDEX('LUT Implementation'!$F$9:$F$136,C896)-B896)/D896,0)</f>
        <v>2</v>
      </c>
      <c r="G896">
        <f t="shared" si="52"/>
        <v>494</v>
      </c>
      <c r="H896" s="20">
        <f>Theory!$D$4/(SIN(RADIANS(Theory!$D$6*360*(('LUT Implementation'!$C$3*B896)/1000000000))))</f>
        <v>494.72159580576329</v>
      </c>
      <c r="I896" s="23">
        <f t="shared" si="53"/>
        <v>2.7215958057632861</v>
      </c>
      <c r="J896" s="23">
        <f t="shared" si="54"/>
        <v>0.72159580576328608</v>
      </c>
    </row>
    <row r="897" spans="2:10">
      <c r="B897">
        <f t="shared" si="55"/>
        <v>19300</v>
      </c>
      <c r="C897" s="19">
        <f t="array" ref="C897">MATCH(MIN(ABS('LUT Implementation'!$F$9:$F$136-B897)),ABS('LUT Implementation'!$F$9:$F$136-B897),0)</f>
        <v>7</v>
      </c>
      <c r="D897">
        <f>INDEX('LUT Implementation'!$F$9:$F$136,C897)-INDEX('LUT Implementation'!$F$9:$F$136,C897+1)</f>
        <v>1194</v>
      </c>
      <c r="E897">
        <f>INDEX('LUT Implementation'!$C$9:$C$136,'Error plots'!C897)</f>
        <v>492</v>
      </c>
      <c r="F897">
        <f>TRUNC('LUT Implementation'!$C$4*(INDEX('LUT Implementation'!$F$9:$F$136,C897)-B897)/D897,0)</f>
        <v>4</v>
      </c>
      <c r="G897">
        <f t="shared" si="52"/>
        <v>496</v>
      </c>
      <c r="H897" s="20">
        <f>Theory!$D$4/(SIN(RADIANS(Theory!$D$6*360*(('LUT Implementation'!$C$3*B897)/1000000000))))</f>
        <v>495.99694495330147</v>
      </c>
      <c r="I897" s="23">
        <f t="shared" si="53"/>
        <v>3.9969449533014654</v>
      </c>
      <c r="J897" s="23">
        <f t="shared" si="54"/>
        <v>3.0550466985346247E-3</v>
      </c>
    </row>
    <row r="898" spans="2:10">
      <c r="B898">
        <f t="shared" si="55"/>
        <v>19250</v>
      </c>
      <c r="C898" s="19">
        <f t="array" ref="C898">MATCH(MIN(ABS('LUT Implementation'!$F$9:$F$136-B898)),ABS('LUT Implementation'!$F$9:$F$136-B898),0)</f>
        <v>7</v>
      </c>
      <c r="D898">
        <f>INDEX('LUT Implementation'!$F$9:$F$136,C898)-INDEX('LUT Implementation'!$F$9:$F$136,C898+1)</f>
        <v>1194</v>
      </c>
      <c r="E898">
        <f>INDEX('LUT Implementation'!$C$9:$C$136,'Error plots'!C898)</f>
        <v>492</v>
      </c>
      <c r="F898">
        <f>TRUNC('LUT Implementation'!$C$4*(INDEX('LUT Implementation'!$F$9:$F$136,C898)-B898)/D898,0)</f>
        <v>5</v>
      </c>
      <c r="G898">
        <f t="shared" si="52"/>
        <v>497</v>
      </c>
      <c r="H898" s="20">
        <f>Theory!$D$4/(SIN(RADIANS(Theory!$D$6*360*(('LUT Implementation'!$C$3*B898)/1000000000))))</f>
        <v>497.27893577982474</v>
      </c>
      <c r="I898" s="23">
        <f t="shared" si="53"/>
        <v>5.2789357798247352</v>
      </c>
      <c r="J898" s="23">
        <f t="shared" si="54"/>
        <v>0.27893577982473516</v>
      </c>
    </row>
    <row r="899" spans="2:10">
      <c r="B899">
        <f t="shared" si="55"/>
        <v>19200</v>
      </c>
      <c r="C899" s="19">
        <f t="array" ref="C899">MATCH(MIN(ABS('LUT Implementation'!$F$9:$F$136-B899)),ABS('LUT Implementation'!$F$9:$F$136-B899),0)</f>
        <v>7</v>
      </c>
      <c r="D899">
        <f>INDEX('LUT Implementation'!$F$9:$F$136,C899)-INDEX('LUT Implementation'!$F$9:$F$136,C899+1)</f>
        <v>1194</v>
      </c>
      <c r="E899">
        <f>INDEX('LUT Implementation'!$C$9:$C$136,'Error plots'!C899)</f>
        <v>492</v>
      </c>
      <c r="F899">
        <f>TRUNC('LUT Implementation'!$C$4*(INDEX('LUT Implementation'!$F$9:$F$136,C899)-B899)/D899,0)</f>
        <v>6</v>
      </c>
      <c r="G899">
        <f t="shared" si="52"/>
        <v>498</v>
      </c>
      <c r="H899" s="20">
        <f>Theory!$D$4/(SIN(RADIANS(Theory!$D$6*360*(('LUT Implementation'!$C$3*B899)/1000000000))))</f>
        <v>498.56762017257176</v>
      </c>
      <c r="I899" s="23">
        <f t="shared" si="53"/>
        <v>6.5676201725717647</v>
      </c>
      <c r="J899" s="23">
        <f t="shared" si="54"/>
        <v>0.56762017257176467</v>
      </c>
    </row>
    <row r="900" spans="2:10">
      <c r="B900">
        <f t="shared" si="55"/>
        <v>19150</v>
      </c>
      <c r="C900" s="19">
        <f t="array" ref="C900">MATCH(MIN(ABS('LUT Implementation'!$F$9:$F$136-B900)),ABS('LUT Implementation'!$F$9:$F$136-B900),0)</f>
        <v>7</v>
      </c>
      <c r="D900">
        <f>INDEX('LUT Implementation'!$F$9:$F$136,C900)-INDEX('LUT Implementation'!$F$9:$F$136,C900+1)</f>
        <v>1194</v>
      </c>
      <c r="E900">
        <f>INDEX('LUT Implementation'!$C$9:$C$136,'Error plots'!C900)</f>
        <v>492</v>
      </c>
      <c r="F900">
        <f>TRUNC('LUT Implementation'!$C$4*(INDEX('LUT Implementation'!$F$9:$F$136,C900)-B900)/D900,0)</f>
        <v>8</v>
      </c>
      <c r="G900">
        <f t="shared" ref="G900:G963" si="56">E900+F900</f>
        <v>500</v>
      </c>
      <c r="H900" s="20">
        <f>Theory!$D$4/(SIN(RADIANS(Theory!$D$6*360*(('LUT Implementation'!$C$3*B900)/1000000000))))</f>
        <v>499.86305056068687</v>
      </c>
      <c r="I900" s="23">
        <f t="shared" ref="I900:I963" si="57">ABS(E900-H900)</f>
        <v>7.8630505606868724</v>
      </c>
      <c r="J900" s="23">
        <f t="shared" ref="J900:J963" si="58">ABS(G900-H900)</f>
        <v>0.13694943931312764</v>
      </c>
    </row>
    <row r="901" spans="2:10">
      <c r="B901">
        <f t="shared" ref="B901:B964" si="59">B900-50</f>
        <v>19100</v>
      </c>
      <c r="C901" s="19">
        <f t="array" ref="C901">MATCH(MIN(ABS('LUT Implementation'!$F$9:$F$136-B901)),ABS('LUT Implementation'!$F$9:$F$136-B901),0)</f>
        <v>7</v>
      </c>
      <c r="D901">
        <f>INDEX('LUT Implementation'!$F$9:$F$136,C901)-INDEX('LUT Implementation'!$F$9:$F$136,C901+1)</f>
        <v>1194</v>
      </c>
      <c r="E901">
        <f>INDEX('LUT Implementation'!$C$9:$C$136,'Error plots'!C901)</f>
        <v>492</v>
      </c>
      <c r="F901">
        <f>TRUNC('LUT Implementation'!$C$4*(INDEX('LUT Implementation'!$F$9:$F$136,C901)-B901)/D901,0)</f>
        <v>9</v>
      </c>
      <c r="G901">
        <f t="shared" si="56"/>
        <v>501</v>
      </c>
      <c r="H901" s="20">
        <f>Theory!$D$4/(SIN(RADIANS(Theory!$D$6*360*(('LUT Implementation'!$C$3*B901)/1000000000))))</f>
        <v>501.16527992231295</v>
      </c>
      <c r="I901" s="23">
        <f t="shared" si="57"/>
        <v>9.1652799223129477</v>
      </c>
      <c r="J901" s="23">
        <f t="shared" si="58"/>
        <v>0.16527992231294775</v>
      </c>
    </row>
    <row r="902" spans="2:10">
      <c r="B902">
        <f t="shared" si="59"/>
        <v>19050</v>
      </c>
      <c r="C902" s="19">
        <f t="array" ref="C902">MATCH(MIN(ABS('LUT Implementation'!$F$9:$F$136-B902)),ABS('LUT Implementation'!$F$9:$F$136-B902),0)</f>
        <v>7</v>
      </c>
      <c r="D902">
        <f>INDEX('LUT Implementation'!$F$9:$F$136,C902)-INDEX('LUT Implementation'!$F$9:$F$136,C902+1)</f>
        <v>1194</v>
      </c>
      <c r="E902">
        <f>INDEX('LUT Implementation'!$C$9:$C$136,'Error plots'!C902)</f>
        <v>492</v>
      </c>
      <c r="F902">
        <f>TRUNC('LUT Implementation'!$C$4*(INDEX('LUT Implementation'!$F$9:$F$136,C902)-B902)/D902,0)</f>
        <v>10</v>
      </c>
      <c r="G902">
        <f t="shared" si="56"/>
        <v>502</v>
      </c>
      <c r="H902" s="20">
        <f>Theory!$D$4/(SIN(RADIANS(Theory!$D$6*360*(('LUT Implementation'!$C$3*B902)/1000000000))))</f>
        <v>502.47436179179641</v>
      </c>
      <c r="I902" s="23">
        <f t="shared" si="57"/>
        <v>10.474361791796412</v>
      </c>
      <c r="J902" s="23">
        <f t="shared" si="58"/>
        <v>0.47436179179641158</v>
      </c>
    </row>
    <row r="903" spans="2:10">
      <c r="B903">
        <f t="shared" si="59"/>
        <v>19000</v>
      </c>
      <c r="C903" s="19">
        <f t="array" ref="C903">MATCH(MIN(ABS('LUT Implementation'!$F$9:$F$136-B903)),ABS('LUT Implementation'!$F$9:$F$136-B903),0)</f>
        <v>7</v>
      </c>
      <c r="D903">
        <f>INDEX('LUT Implementation'!$F$9:$F$136,C903)-INDEX('LUT Implementation'!$F$9:$F$136,C903+1)</f>
        <v>1194</v>
      </c>
      <c r="E903">
        <f>INDEX('LUT Implementation'!$C$9:$C$136,'Error plots'!C903)</f>
        <v>492</v>
      </c>
      <c r="F903">
        <f>TRUNC('LUT Implementation'!$C$4*(INDEX('LUT Implementation'!$F$9:$F$136,C903)-B903)/D903,0)</f>
        <v>12</v>
      </c>
      <c r="G903">
        <f t="shared" si="56"/>
        <v>504</v>
      </c>
      <c r="H903" s="20">
        <f>Theory!$D$4/(SIN(RADIANS(Theory!$D$6*360*(('LUT Implementation'!$C$3*B903)/1000000000))))</f>
        <v>503.79035026700507</v>
      </c>
      <c r="I903" s="23">
        <f t="shared" si="57"/>
        <v>11.790350267005067</v>
      </c>
      <c r="J903" s="23">
        <f t="shared" si="58"/>
        <v>0.20964973299493295</v>
      </c>
    </row>
    <row r="904" spans="2:10">
      <c r="B904">
        <f t="shared" si="59"/>
        <v>18950</v>
      </c>
      <c r="C904" s="19">
        <f t="array" ref="C904">MATCH(MIN(ABS('LUT Implementation'!$F$9:$F$136-B904)),ABS('LUT Implementation'!$F$9:$F$136-B904),0)</f>
        <v>7</v>
      </c>
      <c r="D904">
        <f>INDEX('LUT Implementation'!$F$9:$F$136,C904)-INDEX('LUT Implementation'!$F$9:$F$136,C904+1)</f>
        <v>1194</v>
      </c>
      <c r="E904">
        <f>INDEX('LUT Implementation'!$C$9:$C$136,'Error plots'!C904)</f>
        <v>492</v>
      </c>
      <c r="F904">
        <f>TRUNC('LUT Implementation'!$C$4*(INDEX('LUT Implementation'!$F$9:$F$136,C904)-B904)/D904,0)</f>
        <v>13</v>
      </c>
      <c r="G904">
        <f t="shared" si="56"/>
        <v>505</v>
      </c>
      <c r="H904" s="20">
        <f>Theory!$D$4/(SIN(RADIANS(Theory!$D$6*360*(('LUT Implementation'!$C$3*B904)/1000000000))))</f>
        <v>505.11330001676311</v>
      </c>
      <c r="I904" s="23">
        <f t="shared" si="57"/>
        <v>13.113300016763105</v>
      </c>
      <c r="J904" s="23">
        <f t="shared" si="58"/>
        <v>0.1133000167631053</v>
      </c>
    </row>
    <row r="905" spans="2:10">
      <c r="B905">
        <f t="shared" si="59"/>
        <v>18900</v>
      </c>
      <c r="C905" s="19">
        <f t="array" ref="C905">MATCH(MIN(ABS('LUT Implementation'!$F$9:$F$136-B905)),ABS('LUT Implementation'!$F$9:$F$136-B905),0)</f>
        <v>7</v>
      </c>
      <c r="D905">
        <f>INDEX('LUT Implementation'!$F$9:$F$136,C905)-INDEX('LUT Implementation'!$F$9:$F$136,C905+1)</f>
        <v>1194</v>
      </c>
      <c r="E905">
        <f>INDEX('LUT Implementation'!$C$9:$C$136,'Error plots'!C905)</f>
        <v>492</v>
      </c>
      <c r="F905">
        <f>TRUNC('LUT Implementation'!$C$4*(INDEX('LUT Implementation'!$F$9:$F$136,C905)-B905)/D905,0)</f>
        <v>14</v>
      </c>
      <c r="G905">
        <f t="shared" si="56"/>
        <v>506</v>
      </c>
      <c r="H905" s="20">
        <f>Theory!$D$4/(SIN(RADIANS(Theory!$D$6*360*(('LUT Implementation'!$C$3*B905)/1000000000))))</f>
        <v>506.44326628840298</v>
      </c>
      <c r="I905" s="23">
        <f t="shared" si="57"/>
        <v>14.443266288402981</v>
      </c>
      <c r="J905" s="23">
        <f t="shared" si="58"/>
        <v>0.44326628840298099</v>
      </c>
    </row>
    <row r="906" spans="2:10">
      <c r="B906">
        <f t="shared" si="59"/>
        <v>18850</v>
      </c>
      <c r="C906" s="19">
        <f t="array" ref="C906">MATCH(MIN(ABS('LUT Implementation'!$F$9:$F$136-B906)),ABS('LUT Implementation'!$F$9:$F$136-B906),0)</f>
        <v>8</v>
      </c>
      <c r="D906">
        <f>INDEX('LUT Implementation'!$F$9:$F$136,C906)-INDEX('LUT Implementation'!$F$9:$F$136,C906+1)</f>
        <v>1055</v>
      </c>
      <c r="E906">
        <f>INDEX('LUT Implementation'!$C$9:$C$136,'Error plots'!C906)</f>
        <v>524</v>
      </c>
      <c r="F906">
        <f>TRUNC('LUT Implementation'!$C$4*(INDEX('LUT Implementation'!$F$9:$F$136,C906)-B906)/D906,0)</f>
        <v>-17</v>
      </c>
      <c r="G906">
        <f t="shared" si="56"/>
        <v>507</v>
      </c>
      <c r="H906" s="20">
        <f>Theory!$D$4/(SIN(RADIANS(Theory!$D$6*360*(('LUT Implementation'!$C$3*B906)/1000000000))))</f>
        <v>507.78030491543848</v>
      </c>
      <c r="I906" s="23">
        <f t="shared" si="57"/>
        <v>16.219695084561522</v>
      </c>
      <c r="J906" s="23">
        <f t="shared" si="58"/>
        <v>0.78030491543847802</v>
      </c>
    </row>
    <row r="907" spans="2:10">
      <c r="B907">
        <f t="shared" si="59"/>
        <v>18800</v>
      </c>
      <c r="C907" s="19">
        <f t="array" ref="C907">MATCH(MIN(ABS('LUT Implementation'!$F$9:$F$136-B907)),ABS('LUT Implementation'!$F$9:$F$136-B907),0)</f>
        <v>8</v>
      </c>
      <c r="D907">
        <f>INDEX('LUT Implementation'!$F$9:$F$136,C907)-INDEX('LUT Implementation'!$F$9:$F$136,C907+1)</f>
        <v>1055</v>
      </c>
      <c r="E907">
        <f>INDEX('LUT Implementation'!$C$9:$C$136,'Error plots'!C907)</f>
        <v>524</v>
      </c>
      <c r="F907">
        <f>TRUNC('LUT Implementation'!$C$4*(INDEX('LUT Implementation'!$F$9:$F$136,C907)-B907)/D907,0)</f>
        <v>-16</v>
      </c>
      <c r="G907">
        <f t="shared" si="56"/>
        <v>508</v>
      </c>
      <c r="H907" s="20">
        <f>Theory!$D$4/(SIN(RADIANS(Theory!$D$6*360*(('LUT Implementation'!$C$3*B907)/1000000000))))</f>
        <v>509.12447232535862</v>
      </c>
      <c r="I907" s="23">
        <f t="shared" si="57"/>
        <v>14.875527674641376</v>
      </c>
      <c r="J907" s="23">
        <f t="shared" si="58"/>
        <v>1.1244723253586244</v>
      </c>
    </row>
    <row r="908" spans="2:10">
      <c r="B908">
        <f t="shared" si="59"/>
        <v>18750</v>
      </c>
      <c r="C908" s="19">
        <f t="array" ref="C908">MATCH(MIN(ABS('LUT Implementation'!$F$9:$F$136-B908)),ABS('LUT Implementation'!$F$9:$F$136-B908),0)</f>
        <v>8</v>
      </c>
      <c r="D908">
        <f>INDEX('LUT Implementation'!$F$9:$F$136,C908)-INDEX('LUT Implementation'!$F$9:$F$136,C908+1)</f>
        <v>1055</v>
      </c>
      <c r="E908">
        <f>INDEX('LUT Implementation'!$C$9:$C$136,'Error plots'!C908)</f>
        <v>524</v>
      </c>
      <c r="F908">
        <f>TRUNC('LUT Implementation'!$C$4*(INDEX('LUT Implementation'!$F$9:$F$136,C908)-B908)/D908,0)</f>
        <v>-14</v>
      </c>
      <c r="G908">
        <f t="shared" si="56"/>
        <v>510</v>
      </c>
      <c r="H908" s="20">
        <f>Theory!$D$4/(SIN(RADIANS(Theory!$D$6*360*(('LUT Implementation'!$C$3*B908)/1000000000))))</f>
        <v>510.47582554754848</v>
      </c>
      <c r="I908" s="23">
        <f t="shared" si="57"/>
        <v>13.524174452451518</v>
      </c>
      <c r="J908" s="23">
        <f t="shared" si="58"/>
        <v>0.47582554754848161</v>
      </c>
    </row>
    <row r="909" spans="2:10">
      <c r="B909">
        <f t="shared" si="59"/>
        <v>18700</v>
      </c>
      <c r="C909" s="19">
        <f t="array" ref="C909">MATCH(MIN(ABS('LUT Implementation'!$F$9:$F$136-B909)),ABS('LUT Implementation'!$F$9:$F$136-B909),0)</f>
        <v>8</v>
      </c>
      <c r="D909">
        <f>INDEX('LUT Implementation'!$F$9:$F$136,C909)-INDEX('LUT Implementation'!$F$9:$F$136,C909+1)</f>
        <v>1055</v>
      </c>
      <c r="E909">
        <f>INDEX('LUT Implementation'!$C$9:$C$136,'Error plots'!C909)</f>
        <v>524</v>
      </c>
      <c r="F909">
        <f>TRUNC('LUT Implementation'!$C$4*(INDEX('LUT Implementation'!$F$9:$F$136,C909)-B909)/D909,0)</f>
        <v>-13</v>
      </c>
      <c r="G909">
        <f t="shared" si="56"/>
        <v>511</v>
      </c>
      <c r="H909" s="20">
        <f>Theory!$D$4/(SIN(RADIANS(Theory!$D$6*360*(('LUT Implementation'!$C$3*B909)/1000000000))))</f>
        <v>511.83442222133556</v>
      </c>
      <c r="I909" s="23">
        <f t="shared" si="57"/>
        <v>12.165577778664442</v>
      </c>
      <c r="J909" s="23">
        <f t="shared" si="58"/>
        <v>0.83442222133555788</v>
      </c>
    </row>
    <row r="910" spans="2:10">
      <c r="B910">
        <f t="shared" si="59"/>
        <v>18650</v>
      </c>
      <c r="C910" s="19">
        <f t="array" ref="C910">MATCH(MIN(ABS('LUT Implementation'!$F$9:$F$136-B910)),ABS('LUT Implementation'!$F$9:$F$136-B910),0)</f>
        <v>8</v>
      </c>
      <c r="D910">
        <f>INDEX('LUT Implementation'!$F$9:$F$136,C910)-INDEX('LUT Implementation'!$F$9:$F$136,C910+1)</f>
        <v>1055</v>
      </c>
      <c r="E910">
        <f>INDEX('LUT Implementation'!$C$9:$C$136,'Error plots'!C910)</f>
        <v>524</v>
      </c>
      <c r="F910">
        <f>TRUNC('LUT Implementation'!$C$4*(INDEX('LUT Implementation'!$F$9:$F$136,C910)-B910)/D910,0)</f>
        <v>-11</v>
      </c>
      <c r="G910">
        <f t="shared" si="56"/>
        <v>513</v>
      </c>
      <c r="H910" s="20">
        <f>Theory!$D$4/(SIN(RADIANS(Theory!$D$6*360*(('LUT Implementation'!$C$3*B910)/1000000000))))</f>
        <v>513.20032060416531</v>
      </c>
      <c r="I910" s="23">
        <f t="shared" si="57"/>
        <v>10.799679395834687</v>
      </c>
      <c r="J910" s="23">
        <f t="shared" si="58"/>
        <v>0.20032060416531294</v>
      </c>
    </row>
    <row r="911" spans="2:10">
      <c r="B911">
        <f t="shared" si="59"/>
        <v>18600</v>
      </c>
      <c r="C911" s="19">
        <f t="array" ref="C911">MATCH(MIN(ABS('LUT Implementation'!$F$9:$F$136-B911)),ABS('LUT Implementation'!$F$9:$F$136-B911),0)</f>
        <v>8</v>
      </c>
      <c r="D911">
        <f>INDEX('LUT Implementation'!$F$9:$F$136,C911)-INDEX('LUT Implementation'!$F$9:$F$136,C911+1)</f>
        <v>1055</v>
      </c>
      <c r="E911">
        <f>INDEX('LUT Implementation'!$C$9:$C$136,'Error plots'!C911)</f>
        <v>524</v>
      </c>
      <c r="F911">
        <f>TRUNC('LUT Implementation'!$C$4*(INDEX('LUT Implementation'!$F$9:$F$136,C911)-B911)/D911,0)</f>
        <v>-10</v>
      </c>
      <c r="G911">
        <f t="shared" si="56"/>
        <v>514</v>
      </c>
      <c r="H911" s="20">
        <f>Theory!$D$4/(SIN(RADIANS(Theory!$D$6*360*(('LUT Implementation'!$C$3*B911)/1000000000))))</f>
        <v>514.57357957991019</v>
      </c>
      <c r="I911" s="23">
        <f t="shared" si="57"/>
        <v>9.4264204200898121</v>
      </c>
      <c r="J911" s="23">
        <f t="shared" si="58"/>
        <v>0.57357957991018793</v>
      </c>
    </row>
    <row r="912" spans="2:10">
      <c r="B912">
        <f t="shared" si="59"/>
        <v>18550</v>
      </c>
      <c r="C912" s="19">
        <f t="array" ref="C912">MATCH(MIN(ABS('LUT Implementation'!$F$9:$F$136-B912)),ABS('LUT Implementation'!$F$9:$F$136-B912),0)</f>
        <v>8</v>
      </c>
      <c r="D912">
        <f>INDEX('LUT Implementation'!$F$9:$F$136,C912)-INDEX('LUT Implementation'!$F$9:$F$136,C912+1)</f>
        <v>1055</v>
      </c>
      <c r="E912">
        <f>INDEX('LUT Implementation'!$C$9:$C$136,'Error plots'!C912)</f>
        <v>524</v>
      </c>
      <c r="F912">
        <f>TRUNC('LUT Implementation'!$C$4*(INDEX('LUT Implementation'!$F$9:$F$136,C912)-B912)/D912,0)</f>
        <v>-8</v>
      </c>
      <c r="G912">
        <f t="shared" si="56"/>
        <v>516</v>
      </c>
      <c r="H912" s="20">
        <f>Theory!$D$4/(SIN(RADIANS(Theory!$D$6*360*(('LUT Implementation'!$C$3*B912)/1000000000))))</f>
        <v>515.95425866731159</v>
      </c>
      <c r="I912" s="23">
        <f t="shared" si="57"/>
        <v>8.045741332688408</v>
      </c>
      <c r="J912" s="23">
        <f t="shared" si="58"/>
        <v>4.5741332688407965E-2</v>
      </c>
    </row>
    <row r="913" spans="2:10">
      <c r="B913">
        <f t="shared" si="59"/>
        <v>18500</v>
      </c>
      <c r="C913" s="19">
        <f t="array" ref="C913">MATCH(MIN(ABS('LUT Implementation'!$F$9:$F$136-B913)),ABS('LUT Implementation'!$F$9:$F$136-B913),0)</f>
        <v>8</v>
      </c>
      <c r="D913">
        <f>INDEX('LUT Implementation'!$F$9:$F$136,C913)-INDEX('LUT Implementation'!$F$9:$F$136,C913+1)</f>
        <v>1055</v>
      </c>
      <c r="E913">
        <f>INDEX('LUT Implementation'!$C$9:$C$136,'Error plots'!C913)</f>
        <v>524</v>
      </c>
      <c r="F913">
        <f>TRUNC('LUT Implementation'!$C$4*(INDEX('LUT Implementation'!$F$9:$F$136,C913)-B913)/D913,0)</f>
        <v>-7</v>
      </c>
      <c r="G913">
        <f t="shared" si="56"/>
        <v>517</v>
      </c>
      <c r="H913" s="20">
        <f>Theory!$D$4/(SIN(RADIANS(Theory!$D$6*360*(('LUT Implementation'!$C$3*B913)/1000000000))))</f>
        <v>517.34241802855888</v>
      </c>
      <c r="I913" s="23">
        <f t="shared" si="57"/>
        <v>6.6575819714411182</v>
      </c>
      <c r="J913" s="23">
        <f t="shared" si="58"/>
        <v>0.34241802855888182</v>
      </c>
    </row>
    <row r="914" spans="2:10">
      <c r="B914">
        <f t="shared" si="59"/>
        <v>18450</v>
      </c>
      <c r="C914" s="19">
        <f t="array" ref="C914">MATCH(MIN(ABS('LUT Implementation'!$F$9:$F$136-B914)),ABS('LUT Implementation'!$F$9:$F$136-B914),0)</f>
        <v>8</v>
      </c>
      <c r="D914">
        <f>INDEX('LUT Implementation'!$F$9:$F$136,C914)-INDEX('LUT Implementation'!$F$9:$F$136,C914+1)</f>
        <v>1055</v>
      </c>
      <c r="E914">
        <f>INDEX('LUT Implementation'!$C$9:$C$136,'Error plots'!C914)</f>
        <v>524</v>
      </c>
      <c r="F914">
        <f>TRUNC('LUT Implementation'!$C$4*(INDEX('LUT Implementation'!$F$9:$F$136,C914)-B914)/D914,0)</f>
        <v>-5</v>
      </c>
      <c r="G914">
        <f t="shared" si="56"/>
        <v>519</v>
      </c>
      <c r="H914" s="20">
        <f>Theory!$D$4/(SIN(RADIANS(Theory!$D$6*360*(('LUT Implementation'!$C$3*B914)/1000000000))))</f>
        <v>518.73811847800846</v>
      </c>
      <c r="I914" s="23">
        <f t="shared" si="57"/>
        <v>5.2618815219915405</v>
      </c>
      <c r="J914" s="23">
        <f t="shared" si="58"/>
        <v>0.26188152199154047</v>
      </c>
    </row>
    <row r="915" spans="2:10">
      <c r="B915">
        <f t="shared" si="59"/>
        <v>18400</v>
      </c>
      <c r="C915" s="19">
        <f t="array" ref="C915">MATCH(MIN(ABS('LUT Implementation'!$F$9:$F$136-B915)),ABS('LUT Implementation'!$F$9:$F$136-B915),0)</f>
        <v>8</v>
      </c>
      <c r="D915">
        <f>INDEX('LUT Implementation'!$F$9:$F$136,C915)-INDEX('LUT Implementation'!$F$9:$F$136,C915+1)</f>
        <v>1055</v>
      </c>
      <c r="E915">
        <f>INDEX('LUT Implementation'!$C$9:$C$136,'Error plots'!C915)</f>
        <v>524</v>
      </c>
      <c r="F915">
        <f>TRUNC('LUT Implementation'!$C$4*(INDEX('LUT Implementation'!$F$9:$F$136,C915)-B915)/D915,0)</f>
        <v>-4</v>
      </c>
      <c r="G915">
        <f t="shared" si="56"/>
        <v>520</v>
      </c>
      <c r="H915" s="20">
        <f>Theory!$D$4/(SIN(RADIANS(Theory!$D$6*360*(('LUT Implementation'!$C$3*B915)/1000000000))))</f>
        <v>520.14142149104532</v>
      </c>
      <c r="I915" s="23">
        <f t="shared" si="57"/>
        <v>3.8585785089546789</v>
      </c>
      <c r="J915" s="23">
        <f t="shared" si="58"/>
        <v>0.14142149104532109</v>
      </c>
    </row>
    <row r="916" spans="2:10">
      <c r="B916">
        <f t="shared" si="59"/>
        <v>18350</v>
      </c>
      <c r="C916" s="19">
        <f t="array" ref="C916">MATCH(MIN(ABS('LUT Implementation'!$F$9:$F$136-B916)),ABS('LUT Implementation'!$F$9:$F$136-B916),0)</f>
        <v>8</v>
      </c>
      <c r="D916">
        <f>INDEX('LUT Implementation'!$F$9:$F$136,C916)-INDEX('LUT Implementation'!$F$9:$F$136,C916+1)</f>
        <v>1055</v>
      </c>
      <c r="E916">
        <f>INDEX('LUT Implementation'!$C$9:$C$136,'Error plots'!C916)</f>
        <v>524</v>
      </c>
      <c r="F916">
        <f>TRUNC('LUT Implementation'!$C$4*(INDEX('LUT Implementation'!$F$9:$F$136,C916)-B916)/D916,0)</f>
        <v>-2</v>
      </c>
      <c r="G916">
        <f t="shared" si="56"/>
        <v>522</v>
      </c>
      <c r="H916" s="20">
        <f>Theory!$D$4/(SIN(RADIANS(Theory!$D$6*360*(('LUT Implementation'!$C$3*B916)/1000000000))))</f>
        <v>521.55238921308774</v>
      </c>
      <c r="I916" s="23">
        <f t="shared" si="57"/>
        <v>2.4476107869122643</v>
      </c>
      <c r="J916" s="23">
        <f t="shared" si="58"/>
        <v>0.4476107869122643</v>
      </c>
    </row>
    <row r="917" spans="2:10">
      <c r="B917">
        <f t="shared" si="59"/>
        <v>18300</v>
      </c>
      <c r="C917" s="19">
        <f t="array" ref="C917">MATCH(MIN(ABS('LUT Implementation'!$F$9:$F$136-B917)),ABS('LUT Implementation'!$F$9:$F$136-B917),0)</f>
        <v>8</v>
      </c>
      <c r="D917">
        <f>INDEX('LUT Implementation'!$F$9:$F$136,C917)-INDEX('LUT Implementation'!$F$9:$F$136,C917+1)</f>
        <v>1055</v>
      </c>
      <c r="E917">
        <f>INDEX('LUT Implementation'!$C$9:$C$136,'Error plots'!C917)</f>
        <v>524</v>
      </c>
      <c r="F917">
        <f>TRUNC('LUT Implementation'!$C$4*(INDEX('LUT Implementation'!$F$9:$F$136,C917)-B917)/D917,0)</f>
        <v>-1</v>
      </c>
      <c r="G917">
        <f t="shared" si="56"/>
        <v>523</v>
      </c>
      <c r="H917" s="20">
        <f>Theory!$D$4/(SIN(RADIANS(Theory!$D$6*360*(('LUT Implementation'!$C$3*B917)/1000000000))))</f>
        <v>522.97108446874131</v>
      </c>
      <c r="I917" s="23">
        <f t="shared" si="57"/>
        <v>1.02891553125869</v>
      </c>
      <c r="J917" s="23">
        <f t="shared" si="58"/>
        <v>2.8915531258689953E-2</v>
      </c>
    </row>
    <row r="918" spans="2:10">
      <c r="B918">
        <f t="shared" si="59"/>
        <v>18250</v>
      </c>
      <c r="C918" s="19">
        <f t="array" ref="C918">MATCH(MIN(ABS('LUT Implementation'!$F$9:$F$136-B918)),ABS('LUT Implementation'!$F$9:$F$136-B918),0)</f>
        <v>8</v>
      </c>
      <c r="D918">
        <f>INDEX('LUT Implementation'!$F$9:$F$136,C918)-INDEX('LUT Implementation'!$F$9:$F$136,C918+1)</f>
        <v>1055</v>
      </c>
      <c r="E918">
        <f>INDEX('LUT Implementation'!$C$9:$C$136,'Error plots'!C918)</f>
        <v>524</v>
      </c>
      <c r="F918">
        <f>TRUNC('LUT Implementation'!$C$4*(INDEX('LUT Implementation'!$F$9:$F$136,C918)-B918)/D918,0)</f>
        <v>0</v>
      </c>
      <c r="G918">
        <f t="shared" si="56"/>
        <v>524</v>
      </c>
      <c r="H918" s="20">
        <f>Theory!$D$4/(SIN(RADIANS(Theory!$D$6*360*(('LUT Implementation'!$C$3*B918)/1000000000))))</f>
        <v>524.39757077110323</v>
      </c>
      <c r="I918" s="23">
        <f t="shared" si="57"/>
        <v>0.3975707711032328</v>
      </c>
      <c r="J918" s="23">
        <f t="shared" si="58"/>
        <v>0.3975707711032328</v>
      </c>
    </row>
    <row r="919" spans="2:10">
      <c r="B919">
        <f t="shared" si="59"/>
        <v>18200</v>
      </c>
      <c r="C919" s="19">
        <f t="array" ref="C919">MATCH(MIN(ABS('LUT Implementation'!$F$9:$F$136-B919)),ABS('LUT Implementation'!$F$9:$F$136-B919),0)</f>
        <v>8</v>
      </c>
      <c r="D919">
        <f>INDEX('LUT Implementation'!$F$9:$F$136,C919)-INDEX('LUT Implementation'!$F$9:$F$136,C919+1)</f>
        <v>1055</v>
      </c>
      <c r="E919">
        <f>INDEX('LUT Implementation'!$C$9:$C$136,'Error plots'!C919)</f>
        <v>524</v>
      </c>
      <c r="F919">
        <f>TRUNC('LUT Implementation'!$C$4*(INDEX('LUT Implementation'!$F$9:$F$136,C919)-B919)/D919,0)</f>
        <v>1</v>
      </c>
      <c r="G919">
        <f t="shared" si="56"/>
        <v>525</v>
      </c>
      <c r="H919" s="20">
        <f>Theory!$D$4/(SIN(RADIANS(Theory!$D$6*360*(('LUT Implementation'!$C$3*B919)/1000000000))))</f>
        <v>525.83191233121897</v>
      </c>
      <c r="I919" s="23">
        <f t="shared" si="57"/>
        <v>1.8319123312189731</v>
      </c>
      <c r="J919" s="23">
        <f t="shared" si="58"/>
        <v>0.83191233121897312</v>
      </c>
    </row>
    <row r="920" spans="2:10">
      <c r="B920">
        <f t="shared" si="59"/>
        <v>18150</v>
      </c>
      <c r="C920" s="19">
        <f t="array" ref="C920">MATCH(MIN(ABS('LUT Implementation'!$F$9:$F$136-B920)),ABS('LUT Implementation'!$F$9:$F$136-B920),0)</f>
        <v>8</v>
      </c>
      <c r="D920">
        <f>INDEX('LUT Implementation'!$F$9:$F$136,C920)-INDEX('LUT Implementation'!$F$9:$F$136,C920+1)</f>
        <v>1055</v>
      </c>
      <c r="E920">
        <f>INDEX('LUT Implementation'!$C$9:$C$136,'Error plots'!C920)</f>
        <v>524</v>
      </c>
      <c r="F920">
        <f>TRUNC('LUT Implementation'!$C$4*(INDEX('LUT Implementation'!$F$9:$F$136,C920)-B920)/D920,0)</f>
        <v>3</v>
      </c>
      <c r="G920">
        <f t="shared" si="56"/>
        <v>527</v>
      </c>
      <c r="H920" s="20">
        <f>Theory!$D$4/(SIN(RADIANS(Theory!$D$6*360*(('LUT Implementation'!$C$3*B920)/1000000000))))</f>
        <v>527.27417406769632</v>
      </c>
      <c r="I920" s="23">
        <f t="shared" si="57"/>
        <v>3.2741740676963218</v>
      </c>
      <c r="J920" s="23">
        <f t="shared" si="58"/>
        <v>0.2741740676963218</v>
      </c>
    </row>
    <row r="921" spans="2:10">
      <c r="B921">
        <f t="shared" si="59"/>
        <v>18100</v>
      </c>
      <c r="C921" s="19">
        <f t="array" ref="C921">MATCH(MIN(ABS('LUT Implementation'!$F$9:$F$136-B921)),ABS('LUT Implementation'!$F$9:$F$136-B921),0)</f>
        <v>8</v>
      </c>
      <c r="D921">
        <f>INDEX('LUT Implementation'!$F$9:$F$136,C921)-INDEX('LUT Implementation'!$F$9:$F$136,C921+1)</f>
        <v>1055</v>
      </c>
      <c r="E921">
        <f>INDEX('LUT Implementation'!$C$9:$C$136,'Error plots'!C921)</f>
        <v>524</v>
      </c>
      <c r="F921">
        <f>TRUNC('LUT Implementation'!$C$4*(INDEX('LUT Implementation'!$F$9:$F$136,C921)-B921)/D921,0)</f>
        <v>4</v>
      </c>
      <c r="G921">
        <f t="shared" si="56"/>
        <v>528</v>
      </c>
      <c r="H921" s="20">
        <f>Theory!$D$4/(SIN(RADIANS(Theory!$D$6*360*(('LUT Implementation'!$C$3*B921)/1000000000))))</f>
        <v>528.72442161647837</v>
      </c>
      <c r="I921" s="23">
        <f t="shared" si="57"/>
        <v>4.7244216164783666</v>
      </c>
      <c r="J921" s="23">
        <f t="shared" si="58"/>
        <v>0.72442161647836656</v>
      </c>
    </row>
    <row r="922" spans="2:10">
      <c r="B922">
        <f t="shared" si="59"/>
        <v>18050</v>
      </c>
      <c r="C922" s="19">
        <f t="array" ref="C922">MATCH(MIN(ABS('LUT Implementation'!$F$9:$F$136-B922)),ABS('LUT Implementation'!$F$9:$F$136-B922),0)</f>
        <v>8</v>
      </c>
      <c r="D922">
        <f>INDEX('LUT Implementation'!$F$9:$F$136,C922)-INDEX('LUT Implementation'!$F$9:$F$136,C922+1)</f>
        <v>1055</v>
      </c>
      <c r="E922">
        <f>INDEX('LUT Implementation'!$C$9:$C$136,'Error plots'!C922)</f>
        <v>524</v>
      </c>
      <c r="F922">
        <f>TRUNC('LUT Implementation'!$C$4*(INDEX('LUT Implementation'!$F$9:$F$136,C922)-B922)/D922,0)</f>
        <v>6</v>
      </c>
      <c r="G922">
        <f t="shared" si="56"/>
        <v>530</v>
      </c>
      <c r="H922" s="20">
        <f>Theory!$D$4/(SIN(RADIANS(Theory!$D$6*360*(('LUT Implementation'!$C$3*B922)/1000000000))))</f>
        <v>530.18272134077824</v>
      </c>
      <c r="I922" s="23">
        <f t="shared" si="57"/>
        <v>6.1827213407782438</v>
      </c>
      <c r="J922" s="23">
        <f t="shared" si="58"/>
        <v>0.18272134077824376</v>
      </c>
    </row>
    <row r="923" spans="2:10">
      <c r="B923">
        <f t="shared" si="59"/>
        <v>18000</v>
      </c>
      <c r="C923" s="19">
        <f t="array" ref="C923">MATCH(MIN(ABS('LUT Implementation'!$F$9:$F$136-B923)),ABS('LUT Implementation'!$F$9:$F$136-B923),0)</f>
        <v>8</v>
      </c>
      <c r="D923">
        <f>INDEX('LUT Implementation'!$F$9:$F$136,C923)-INDEX('LUT Implementation'!$F$9:$F$136,C923+1)</f>
        <v>1055</v>
      </c>
      <c r="E923">
        <f>INDEX('LUT Implementation'!$C$9:$C$136,'Error plots'!C923)</f>
        <v>524</v>
      </c>
      <c r="F923">
        <f>TRUNC('LUT Implementation'!$C$4*(INDEX('LUT Implementation'!$F$9:$F$136,C923)-B923)/D923,0)</f>
        <v>8</v>
      </c>
      <c r="G923">
        <f t="shared" si="56"/>
        <v>532</v>
      </c>
      <c r="H923" s="20">
        <f>Theory!$D$4/(SIN(RADIANS(Theory!$D$6*360*(('LUT Implementation'!$C$3*B923)/1000000000))))</f>
        <v>531.64914034118112</v>
      </c>
      <c r="I923" s="23">
        <f t="shared" si="57"/>
        <v>7.6491403411811234</v>
      </c>
      <c r="J923" s="23">
        <f t="shared" si="58"/>
        <v>0.3508596588188766</v>
      </c>
    </row>
    <row r="924" spans="2:10">
      <c r="B924">
        <f t="shared" si="59"/>
        <v>17950</v>
      </c>
      <c r="C924" s="19">
        <f t="array" ref="C924">MATCH(MIN(ABS('LUT Implementation'!$F$9:$F$136-B924)),ABS('LUT Implementation'!$F$9:$F$136-B924),0)</f>
        <v>8</v>
      </c>
      <c r="D924">
        <f>INDEX('LUT Implementation'!$F$9:$F$136,C924)-INDEX('LUT Implementation'!$F$9:$F$136,C924+1)</f>
        <v>1055</v>
      </c>
      <c r="E924">
        <f>INDEX('LUT Implementation'!$C$9:$C$136,'Error plots'!C924)</f>
        <v>524</v>
      </c>
      <c r="F924">
        <f>TRUNC('LUT Implementation'!$C$4*(INDEX('LUT Implementation'!$F$9:$F$136,C924)-B924)/D924,0)</f>
        <v>9</v>
      </c>
      <c r="G924">
        <f t="shared" si="56"/>
        <v>533</v>
      </c>
      <c r="H924" s="20">
        <f>Theory!$D$4/(SIN(RADIANS(Theory!$D$6*360*(('LUT Implementation'!$C$3*B924)/1000000000))))</f>
        <v>533.12374646591286</v>
      </c>
      <c r="I924" s="23">
        <f t="shared" si="57"/>
        <v>9.1237464659128591</v>
      </c>
      <c r="J924" s="23">
        <f t="shared" si="58"/>
        <v>0.12374646591285909</v>
      </c>
    </row>
    <row r="925" spans="2:10">
      <c r="B925">
        <f t="shared" si="59"/>
        <v>17900</v>
      </c>
      <c r="C925" s="19">
        <f t="array" ref="C925">MATCH(MIN(ABS('LUT Implementation'!$F$9:$F$136-B925)),ABS('LUT Implementation'!$F$9:$F$136-B925),0)</f>
        <v>8</v>
      </c>
      <c r="D925">
        <f>INDEX('LUT Implementation'!$F$9:$F$136,C925)-INDEX('LUT Implementation'!$F$9:$F$136,C925+1)</f>
        <v>1055</v>
      </c>
      <c r="E925">
        <f>INDEX('LUT Implementation'!$C$9:$C$136,'Error plots'!C925)</f>
        <v>524</v>
      </c>
      <c r="F925">
        <f>TRUNC('LUT Implementation'!$C$4*(INDEX('LUT Implementation'!$F$9:$F$136,C925)-B925)/D925,0)</f>
        <v>11</v>
      </c>
      <c r="G925">
        <f t="shared" si="56"/>
        <v>535</v>
      </c>
      <c r="H925" s="20">
        <f>Theory!$D$4/(SIN(RADIANS(Theory!$D$6*360*(('LUT Implementation'!$C$3*B925)/1000000000))))</f>
        <v>534.60660832128303</v>
      </c>
      <c r="I925" s="23">
        <f t="shared" si="57"/>
        <v>10.606608321283034</v>
      </c>
      <c r="J925" s="23">
        <f t="shared" si="58"/>
        <v>0.39339167871696645</v>
      </c>
    </row>
    <row r="926" spans="2:10">
      <c r="B926">
        <f t="shared" si="59"/>
        <v>17850</v>
      </c>
      <c r="C926" s="19">
        <f t="array" ref="C926">MATCH(MIN(ABS('LUT Implementation'!$F$9:$F$136-B926)),ABS('LUT Implementation'!$F$9:$F$136-B926),0)</f>
        <v>8</v>
      </c>
      <c r="D926">
        <f>INDEX('LUT Implementation'!$F$9:$F$136,C926)-INDEX('LUT Implementation'!$F$9:$F$136,C926+1)</f>
        <v>1055</v>
      </c>
      <c r="E926">
        <f>INDEX('LUT Implementation'!$C$9:$C$136,'Error plots'!C926)</f>
        <v>524</v>
      </c>
      <c r="F926">
        <f>TRUNC('LUT Implementation'!$C$4*(INDEX('LUT Implementation'!$F$9:$F$136,C926)-B926)/D926,0)</f>
        <v>12</v>
      </c>
      <c r="G926">
        <f t="shared" si="56"/>
        <v>536</v>
      </c>
      <c r="H926" s="20">
        <f>Theory!$D$4/(SIN(RADIANS(Theory!$D$6*360*(('LUT Implementation'!$C$3*B926)/1000000000))))</f>
        <v>536.09779528230183</v>
      </c>
      <c r="I926" s="23">
        <f t="shared" si="57"/>
        <v>12.097795282301831</v>
      </c>
      <c r="J926" s="23">
        <f t="shared" si="58"/>
        <v>9.7795282301831321E-2</v>
      </c>
    </row>
    <row r="927" spans="2:10">
      <c r="B927">
        <f t="shared" si="59"/>
        <v>17800</v>
      </c>
      <c r="C927" s="19">
        <f t="array" ref="C927">MATCH(MIN(ABS('LUT Implementation'!$F$9:$F$136-B927)),ABS('LUT Implementation'!$F$9:$F$136-B927),0)</f>
        <v>8</v>
      </c>
      <c r="D927">
        <f>INDEX('LUT Implementation'!$F$9:$F$136,C927)-INDEX('LUT Implementation'!$F$9:$F$136,C927+1)</f>
        <v>1055</v>
      </c>
      <c r="E927">
        <f>INDEX('LUT Implementation'!$C$9:$C$136,'Error plots'!C927)</f>
        <v>524</v>
      </c>
      <c r="F927">
        <f>TRUNC('LUT Implementation'!$C$4*(INDEX('LUT Implementation'!$F$9:$F$136,C927)-B927)/D927,0)</f>
        <v>14</v>
      </c>
      <c r="G927">
        <f t="shared" si="56"/>
        <v>538</v>
      </c>
      <c r="H927" s="20">
        <f>Theory!$D$4/(SIN(RADIANS(Theory!$D$6*360*(('LUT Implementation'!$C$3*B927)/1000000000))))</f>
        <v>537.5973775034762</v>
      </c>
      <c r="I927" s="23">
        <f t="shared" si="57"/>
        <v>13.597377503476196</v>
      </c>
      <c r="J927" s="23">
        <f t="shared" si="58"/>
        <v>0.40262249652380433</v>
      </c>
    </row>
    <row r="928" spans="2:10">
      <c r="B928">
        <f t="shared" si="59"/>
        <v>17750</v>
      </c>
      <c r="C928" s="19">
        <f t="array" ref="C928">MATCH(MIN(ABS('LUT Implementation'!$F$9:$F$136-B928)),ABS('LUT Implementation'!$F$9:$F$136-B928),0)</f>
        <v>8</v>
      </c>
      <c r="D928">
        <f>INDEX('LUT Implementation'!$F$9:$F$136,C928)-INDEX('LUT Implementation'!$F$9:$F$136,C928+1)</f>
        <v>1055</v>
      </c>
      <c r="E928">
        <f>INDEX('LUT Implementation'!$C$9:$C$136,'Error plots'!C928)</f>
        <v>524</v>
      </c>
      <c r="F928">
        <f>TRUNC('LUT Implementation'!$C$4*(INDEX('LUT Implementation'!$F$9:$F$136,C928)-B928)/D928,0)</f>
        <v>15</v>
      </c>
      <c r="G928">
        <f t="shared" si="56"/>
        <v>539</v>
      </c>
      <c r="H928" s="20">
        <f>Theory!$D$4/(SIN(RADIANS(Theory!$D$6*360*(('LUT Implementation'!$C$3*B928)/1000000000))))</f>
        <v>539.10542592978868</v>
      </c>
      <c r="I928" s="23">
        <f t="shared" si="57"/>
        <v>15.10542592978868</v>
      </c>
      <c r="J928" s="23">
        <f t="shared" si="58"/>
        <v>0.10542592978868015</v>
      </c>
    </row>
    <row r="929" spans="2:10">
      <c r="B929">
        <f t="shared" si="59"/>
        <v>17700</v>
      </c>
      <c r="C929" s="19">
        <f t="array" ref="C929">MATCH(MIN(ABS('LUT Implementation'!$F$9:$F$136-B929)),ABS('LUT Implementation'!$F$9:$F$136-B929),0)</f>
        <v>9</v>
      </c>
      <c r="D929">
        <f>INDEX('LUT Implementation'!$F$9:$F$136,C929)-INDEX('LUT Implementation'!$F$9:$F$136,C929+1)</f>
        <v>940</v>
      </c>
      <c r="E929">
        <f>INDEX('LUT Implementation'!$C$9:$C$136,'Error plots'!C929)</f>
        <v>556</v>
      </c>
      <c r="F929">
        <f>TRUNC('LUT Implementation'!$C$4*(INDEX('LUT Implementation'!$F$9:$F$136,C929)-B929)/D929,0)</f>
        <v>-16</v>
      </c>
      <c r="G929">
        <f t="shared" si="56"/>
        <v>540</v>
      </c>
      <c r="H929" s="20">
        <f>Theory!$D$4/(SIN(RADIANS(Theory!$D$6*360*(('LUT Implementation'!$C$3*B929)/1000000000))))</f>
        <v>540.62201230786343</v>
      </c>
      <c r="I929" s="23">
        <f t="shared" si="57"/>
        <v>15.377987692136571</v>
      </c>
      <c r="J929" s="23">
        <f t="shared" si="58"/>
        <v>0.62201230786342876</v>
      </c>
    </row>
    <row r="930" spans="2:10">
      <c r="B930">
        <f t="shared" si="59"/>
        <v>17650</v>
      </c>
      <c r="C930" s="19">
        <f t="array" ref="C930">MATCH(MIN(ABS('LUT Implementation'!$F$9:$F$136-B930)),ABS('LUT Implementation'!$F$9:$F$136-B930),0)</f>
        <v>9</v>
      </c>
      <c r="D930">
        <f>INDEX('LUT Implementation'!$F$9:$F$136,C930)-INDEX('LUT Implementation'!$F$9:$F$136,C930+1)</f>
        <v>940</v>
      </c>
      <c r="E930">
        <f>INDEX('LUT Implementation'!$C$9:$C$136,'Error plots'!C930)</f>
        <v>556</v>
      </c>
      <c r="F930">
        <f>TRUNC('LUT Implementation'!$C$4*(INDEX('LUT Implementation'!$F$9:$F$136,C930)-B930)/D930,0)</f>
        <v>-15</v>
      </c>
      <c r="G930">
        <f t="shared" si="56"/>
        <v>541</v>
      </c>
      <c r="H930" s="20">
        <f>Theory!$D$4/(SIN(RADIANS(Theory!$D$6*360*(('LUT Implementation'!$C$3*B930)/1000000000))))</f>
        <v>542.14720919731894</v>
      </c>
      <c r="I930" s="23">
        <f t="shared" si="57"/>
        <v>13.852790802681056</v>
      </c>
      <c r="J930" s="23">
        <f t="shared" si="58"/>
        <v>1.1472091973189436</v>
      </c>
    </row>
    <row r="931" spans="2:10">
      <c r="B931">
        <f t="shared" si="59"/>
        <v>17600</v>
      </c>
      <c r="C931" s="19">
        <f t="array" ref="C931">MATCH(MIN(ABS('LUT Implementation'!$F$9:$F$136-B931)),ABS('LUT Implementation'!$F$9:$F$136-B931),0)</f>
        <v>9</v>
      </c>
      <c r="D931">
        <f>INDEX('LUT Implementation'!$F$9:$F$136,C931)-INDEX('LUT Implementation'!$F$9:$F$136,C931+1)</f>
        <v>940</v>
      </c>
      <c r="E931">
        <f>INDEX('LUT Implementation'!$C$9:$C$136,'Error plots'!C931)</f>
        <v>556</v>
      </c>
      <c r="F931">
        <f>TRUNC('LUT Implementation'!$C$4*(INDEX('LUT Implementation'!$F$9:$F$136,C931)-B931)/D931,0)</f>
        <v>-13</v>
      </c>
      <c r="G931">
        <f t="shared" si="56"/>
        <v>543</v>
      </c>
      <c r="H931" s="20">
        <f>Theory!$D$4/(SIN(RADIANS(Theory!$D$6*360*(('LUT Implementation'!$C$3*B931)/1000000000))))</f>
        <v>543.68108998231799</v>
      </c>
      <c r="I931" s="23">
        <f t="shared" si="57"/>
        <v>12.318910017682015</v>
      </c>
      <c r="J931" s="23">
        <f t="shared" si="58"/>
        <v>0.68108998231798523</v>
      </c>
    </row>
    <row r="932" spans="2:10">
      <c r="B932">
        <f t="shared" si="59"/>
        <v>17550</v>
      </c>
      <c r="C932" s="19">
        <f t="array" ref="C932">MATCH(MIN(ABS('LUT Implementation'!$F$9:$F$136-B932)),ABS('LUT Implementation'!$F$9:$F$136-B932),0)</f>
        <v>9</v>
      </c>
      <c r="D932">
        <f>INDEX('LUT Implementation'!$F$9:$F$136,C932)-INDEX('LUT Implementation'!$F$9:$F$136,C932+1)</f>
        <v>940</v>
      </c>
      <c r="E932">
        <f>INDEX('LUT Implementation'!$C$9:$C$136,'Error plots'!C932)</f>
        <v>556</v>
      </c>
      <c r="F932">
        <f>TRUNC('LUT Implementation'!$C$4*(INDEX('LUT Implementation'!$F$9:$F$136,C932)-B932)/D932,0)</f>
        <v>-11</v>
      </c>
      <c r="G932">
        <f t="shared" si="56"/>
        <v>545</v>
      </c>
      <c r="H932" s="20">
        <f>Theory!$D$4/(SIN(RADIANS(Theory!$D$6*360*(('LUT Implementation'!$C$3*B932)/1000000000))))</f>
        <v>545.22372888331245</v>
      </c>
      <c r="I932" s="23">
        <f t="shared" si="57"/>
        <v>10.776271116687553</v>
      </c>
      <c r="J932" s="23">
        <f t="shared" si="58"/>
        <v>0.22372888331244667</v>
      </c>
    </row>
    <row r="933" spans="2:10">
      <c r="B933">
        <f t="shared" si="59"/>
        <v>17500</v>
      </c>
      <c r="C933" s="19">
        <f t="array" ref="C933">MATCH(MIN(ABS('LUT Implementation'!$F$9:$F$136-B933)),ABS('LUT Implementation'!$F$9:$F$136-B933),0)</f>
        <v>9</v>
      </c>
      <c r="D933">
        <f>INDEX('LUT Implementation'!$F$9:$F$136,C933)-INDEX('LUT Implementation'!$F$9:$F$136,C933+1)</f>
        <v>940</v>
      </c>
      <c r="E933">
        <f>INDEX('LUT Implementation'!$C$9:$C$136,'Error plots'!C933)</f>
        <v>556</v>
      </c>
      <c r="F933">
        <f>TRUNC('LUT Implementation'!$C$4*(INDEX('LUT Implementation'!$F$9:$F$136,C933)-B933)/D933,0)</f>
        <v>-9</v>
      </c>
      <c r="G933">
        <f t="shared" si="56"/>
        <v>547</v>
      </c>
      <c r="H933" s="20">
        <f>Theory!$D$4/(SIN(RADIANS(Theory!$D$6*360*(('LUT Implementation'!$C$3*B933)/1000000000))))</f>
        <v>546.77520096899048</v>
      </c>
      <c r="I933" s="23">
        <f t="shared" si="57"/>
        <v>9.2247990310095247</v>
      </c>
      <c r="J933" s="23">
        <f t="shared" si="58"/>
        <v>0.2247990310095247</v>
      </c>
    </row>
    <row r="934" spans="2:10">
      <c r="B934">
        <f t="shared" si="59"/>
        <v>17450</v>
      </c>
      <c r="C934" s="19">
        <f t="array" ref="C934">MATCH(MIN(ABS('LUT Implementation'!$F$9:$F$136-B934)),ABS('LUT Implementation'!$F$9:$F$136-B934),0)</f>
        <v>9</v>
      </c>
      <c r="D934">
        <f>INDEX('LUT Implementation'!$F$9:$F$136,C934)-INDEX('LUT Implementation'!$F$9:$F$136,C934+1)</f>
        <v>940</v>
      </c>
      <c r="E934">
        <f>INDEX('LUT Implementation'!$C$9:$C$136,'Error plots'!C934)</f>
        <v>556</v>
      </c>
      <c r="F934">
        <f>TRUNC('LUT Implementation'!$C$4*(INDEX('LUT Implementation'!$F$9:$F$136,C934)-B934)/D934,0)</f>
        <v>-8</v>
      </c>
      <c r="G934">
        <f t="shared" si="56"/>
        <v>548</v>
      </c>
      <c r="H934" s="20">
        <f>Theory!$D$4/(SIN(RADIANS(Theory!$D$6*360*(('LUT Implementation'!$C$3*B934)/1000000000))))</f>
        <v>548.33558216842891</v>
      </c>
      <c r="I934" s="23">
        <f t="shared" si="57"/>
        <v>7.664417831571086</v>
      </c>
      <c r="J934" s="23">
        <f t="shared" si="58"/>
        <v>0.33558216842891397</v>
      </c>
    </row>
    <row r="935" spans="2:10">
      <c r="B935">
        <f t="shared" si="59"/>
        <v>17400</v>
      </c>
      <c r="C935" s="19">
        <f t="array" ref="C935">MATCH(MIN(ABS('LUT Implementation'!$F$9:$F$136-B935)),ABS('LUT Implementation'!$F$9:$F$136-B935),0)</f>
        <v>9</v>
      </c>
      <c r="D935">
        <f>INDEX('LUT Implementation'!$F$9:$F$136,C935)-INDEX('LUT Implementation'!$F$9:$F$136,C935+1)</f>
        <v>940</v>
      </c>
      <c r="E935">
        <f>INDEX('LUT Implementation'!$C$9:$C$136,'Error plots'!C935)</f>
        <v>556</v>
      </c>
      <c r="F935">
        <f>TRUNC('LUT Implementation'!$C$4*(INDEX('LUT Implementation'!$F$9:$F$136,C935)-B935)/D935,0)</f>
        <v>-6</v>
      </c>
      <c r="G935">
        <f t="shared" si="56"/>
        <v>550</v>
      </c>
      <c r="H935" s="20">
        <f>Theory!$D$4/(SIN(RADIANS(Theory!$D$6*360*(('LUT Implementation'!$C$3*B935)/1000000000))))</f>
        <v>549.90494928345504</v>
      </c>
      <c r="I935" s="23">
        <f t="shared" si="57"/>
        <v>6.0950507165449608</v>
      </c>
      <c r="J935" s="23">
        <f t="shared" si="58"/>
        <v>9.5050716544960778E-2</v>
      </c>
    </row>
    <row r="936" spans="2:10">
      <c r="B936">
        <f t="shared" si="59"/>
        <v>17350</v>
      </c>
      <c r="C936" s="19">
        <f t="array" ref="C936">MATCH(MIN(ABS('LUT Implementation'!$F$9:$F$136-B936)),ABS('LUT Implementation'!$F$9:$F$136-B936),0)</f>
        <v>9</v>
      </c>
      <c r="D936">
        <f>INDEX('LUT Implementation'!$F$9:$F$136,C936)-INDEX('LUT Implementation'!$F$9:$F$136,C936+1)</f>
        <v>940</v>
      </c>
      <c r="E936">
        <f>INDEX('LUT Implementation'!$C$9:$C$136,'Error plots'!C936)</f>
        <v>556</v>
      </c>
      <c r="F936">
        <f>TRUNC('LUT Implementation'!$C$4*(INDEX('LUT Implementation'!$F$9:$F$136,C936)-B936)/D936,0)</f>
        <v>-4</v>
      </c>
      <c r="G936">
        <f t="shared" si="56"/>
        <v>552</v>
      </c>
      <c r="H936" s="20">
        <f>Theory!$D$4/(SIN(RADIANS(Theory!$D$6*360*(('LUT Implementation'!$C$3*B936)/1000000000))))</f>
        <v>551.48338000122249</v>
      </c>
      <c r="I936" s="23">
        <f t="shared" si="57"/>
        <v>4.5166199987775144</v>
      </c>
      <c r="J936" s="23">
        <f t="shared" si="58"/>
        <v>0.51661999877751441</v>
      </c>
    </row>
    <row r="937" spans="2:10">
      <c r="B937">
        <f t="shared" si="59"/>
        <v>17300</v>
      </c>
      <c r="C937" s="19">
        <f t="array" ref="C937">MATCH(MIN(ABS('LUT Implementation'!$F$9:$F$136-B937)),ABS('LUT Implementation'!$F$9:$F$136-B937),0)</f>
        <v>9</v>
      </c>
      <c r="D937">
        <f>INDEX('LUT Implementation'!$F$9:$F$136,C937)-INDEX('LUT Implementation'!$F$9:$F$136,C937+1)</f>
        <v>940</v>
      </c>
      <c r="E937">
        <f>INDEX('LUT Implementation'!$C$9:$C$136,'Error plots'!C937)</f>
        <v>556</v>
      </c>
      <c r="F937">
        <f>TRUNC('LUT Implementation'!$C$4*(INDEX('LUT Implementation'!$F$9:$F$136,C937)-B937)/D937,0)</f>
        <v>-3</v>
      </c>
      <c r="G937">
        <f t="shared" si="56"/>
        <v>553</v>
      </c>
      <c r="H937" s="20">
        <f>Theory!$D$4/(SIN(RADIANS(Theory!$D$6*360*(('LUT Implementation'!$C$3*B937)/1000000000))))</f>
        <v>553.07095290700465</v>
      </c>
      <c r="I937" s="23">
        <f t="shared" si="57"/>
        <v>2.9290470929953472</v>
      </c>
      <c r="J937" s="23">
        <f t="shared" si="58"/>
        <v>7.0952907004652843E-2</v>
      </c>
    </row>
    <row r="938" spans="2:10">
      <c r="B938">
        <f t="shared" si="59"/>
        <v>17250</v>
      </c>
      <c r="C938" s="19">
        <f t="array" ref="C938">MATCH(MIN(ABS('LUT Implementation'!$F$9:$F$136-B938)),ABS('LUT Implementation'!$F$9:$F$136-B938),0)</f>
        <v>9</v>
      </c>
      <c r="D938">
        <f>INDEX('LUT Implementation'!$F$9:$F$136,C938)-INDEX('LUT Implementation'!$F$9:$F$136,C938+1)</f>
        <v>940</v>
      </c>
      <c r="E938">
        <f>INDEX('LUT Implementation'!$C$9:$C$136,'Error plots'!C938)</f>
        <v>556</v>
      </c>
      <c r="F938">
        <f>TRUNC('LUT Implementation'!$C$4*(INDEX('LUT Implementation'!$F$9:$F$136,C938)-B938)/D938,0)</f>
        <v>-1</v>
      </c>
      <c r="G938">
        <f t="shared" si="56"/>
        <v>555</v>
      </c>
      <c r="H938" s="20">
        <f>Theory!$D$4/(SIN(RADIANS(Theory!$D$6*360*(('LUT Implementation'!$C$3*B938)/1000000000))))</f>
        <v>554.66774749721128</v>
      </c>
      <c r="I938" s="23">
        <f t="shared" si="57"/>
        <v>1.3322525027887195</v>
      </c>
      <c r="J938" s="23">
        <f t="shared" si="58"/>
        <v>0.33225250278871954</v>
      </c>
    </row>
    <row r="939" spans="2:10">
      <c r="B939">
        <f t="shared" si="59"/>
        <v>17200</v>
      </c>
      <c r="C939" s="19">
        <f t="array" ref="C939">MATCH(MIN(ABS('LUT Implementation'!$F$9:$F$136-B939)),ABS('LUT Implementation'!$F$9:$F$136-B939),0)</f>
        <v>9</v>
      </c>
      <c r="D939">
        <f>INDEX('LUT Implementation'!$F$9:$F$136,C939)-INDEX('LUT Implementation'!$F$9:$F$136,C939+1)</f>
        <v>940</v>
      </c>
      <c r="E939">
        <f>INDEX('LUT Implementation'!$C$9:$C$136,'Error plots'!C939)</f>
        <v>556</v>
      </c>
      <c r="F939">
        <f>TRUNC('LUT Implementation'!$C$4*(INDEX('LUT Implementation'!$F$9:$F$136,C939)-B939)/D939,0)</f>
        <v>0</v>
      </c>
      <c r="G939">
        <f t="shared" si="56"/>
        <v>556</v>
      </c>
      <c r="H939" s="20">
        <f>Theory!$D$4/(SIN(RADIANS(Theory!$D$6*360*(('LUT Implementation'!$C$3*B939)/1000000000))))</f>
        <v>556.27384419263137</v>
      </c>
      <c r="I939" s="23">
        <f t="shared" si="57"/>
        <v>0.27384419263137261</v>
      </c>
      <c r="J939" s="23">
        <f t="shared" si="58"/>
        <v>0.27384419263137261</v>
      </c>
    </row>
    <row r="940" spans="2:10">
      <c r="B940">
        <f t="shared" si="59"/>
        <v>17150</v>
      </c>
      <c r="C940" s="19">
        <f t="array" ref="C940">MATCH(MIN(ABS('LUT Implementation'!$F$9:$F$136-B940)),ABS('LUT Implementation'!$F$9:$F$136-B940),0)</f>
        <v>9</v>
      </c>
      <c r="D940">
        <f>INDEX('LUT Implementation'!$F$9:$F$136,C940)-INDEX('LUT Implementation'!$F$9:$F$136,C940+1)</f>
        <v>940</v>
      </c>
      <c r="E940">
        <f>INDEX('LUT Implementation'!$C$9:$C$136,'Error plots'!C940)</f>
        <v>556</v>
      </c>
      <c r="F940">
        <f>TRUNC('LUT Implementation'!$C$4*(INDEX('LUT Implementation'!$F$9:$F$136,C940)-B940)/D940,0)</f>
        <v>2</v>
      </c>
      <c r="G940">
        <f t="shared" si="56"/>
        <v>558</v>
      </c>
      <c r="H940" s="20">
        <f>Theory!$D$4/(SIN(RADIANS(Theory!$D$6*360*(('LUT Implementation'!$C$3*B940)/1000000000))))</f>
        <v>557.88932435190861</v>
      </c>
      <c r="I940" s="23">
        <f t="shared" si="57"/>
        <v>1.8893243519086127</v>
      </c>
      <c r="J940" s="23">
        <f t="shared" si="58"/>
        <v>0.1106756480913873</v>
      </c>
    </row>
    <row r="941" spans="2:10">
      <c r="B941">
        <f t="shared" si="59"/>
        <v>17100</v>
      </c>
      <c r="C941" s="19">
        <f t="array" ref="C941">MATCH(MIN(ABS('LUT Implementation'!$F$9:$F$136-B941)),ABS('LUT Implementation'!$F$9:$F$136-B941),0)</f>
        <v>9</v>
      </c>
      <c r="D941">
        <f>INDEX('LUT Implementation'!$F$9:$F$136,C941)-INDEX('LUT Implementation'!$F$9:$F$136,C941+1)</f>
        <v>940</v>
      </c>
      <c r="E941">
        <f>INDEX('LUT Implementation'!$C$9:$C$136,'Error plots'!C941)</f>
        <v>556</v>
      </c>
      <c r="F941">
        <f>TRUNC('LUT Implementation'!$C$4*(INDEX('LUT Implementation'!$F$9:$F$136,C941)-B941)/D941,0)</f>
        <v>3</v>
      </c>
      <c r="G941">
        <f t="shared" si="56"/>
        <v>559</v>
      </c>
      <c r="H941" s="20">
        <f>Theory!$D$4/(SIN(RADIANS(Theory!$D$6*360*(('LUT Implementation'!$C$3*B941)/1000000000))))</f>
        <v>559.51427028525188</v>
      </c>
      <c r="I941" s="23">
        <f t="shared" si="57"/>
        <v>3.5142702852518823</v>
      </c>
      <c r="J941" s="23">
        <f t="shared" si="58"/>
        <v>0.51427028525188234</v>
      </c>
    </row>
    <row r="942" spans="2:10">
      <c r="B942">
        <f t="shared" si="59"/>
        <v>17050</v>
      </c>
      <c r="C942" s="19">
        <f t="array" ref="C942">MATCH(MIN(ABS('LUT Implementation'!$F$9:$F$136-B942)),ABS('LUT Implementation'!$F$9:$F$136-B942),0)</f>
        <v>9</v>
      </c>
      <c r="D942">
        <f>INDEX('LUT Implementation'!$F$9:$F$136,C942)-INDEX('LUT Implementation'!$F$9:$F$136,C942+1)</f>
        <v>940</v>
      </c>
      <c r="E942">
        <f>INDEX('LUT Implementation'!$C$9:$C$136,'Error plots'!C942)</f>
        <v>556</v>
      </c>
      <c r="F942">
        <f>TRUNC('LUT Implementation'!$C$4*(INDEX('LUT Implementation'!$F$9:$F$136,C942)-B942)/D942,0)</f>
        <v>5</v>
      </c>
      <c r="G942">
        <f t="shared" si="56"/>
        <v>561</v>
      </c>
      <c r="H942" s="20">
        <f>Theory!$D$4/(SIN(RADIANS(Theory!$D$6*360*(('LUT Implementation'!$C$3*B942)/1000000000))))</f>
        <v>561.14876526838862</v>
      </c>
      <c r="I942" s="23">
        <f t="shared" si="57"/>
        <v>5.1487652683886154</v>
      </c>
      <c r="J942" s="23">
        <f t="shared" si="58"/>
        <v>0.14876526838861537</v>
      </c>
    </row>
    <row r="943" spans="2:10">
      <c r="B943">
        <f t="shared" si="59"/>
        <v>17000</v>
      </c>
      <c r="C943" s="19">
        <f t="array" ref="C943">MATCH(MIN(ABS('LUT Implementation'!$F$9:$F$136-B943)),ABS('LUT Implementation'!$F$9:$F$136-B943),0)</f>
        <v>9</v>
      </c>
      <c r="D943">
        <f>INDEX('LUT Implementation'!$F$9:$F$136,C943)-INDEX('LUT Implementation'!$F$9:$F$136,C943+1)</f>
        <v>940</v>
      </c>
      <c r="E943">
        <f>INDEX('LUT Implementation'!$C$9:$C$136,'Error plots'!C943)</f>
        <v>556</v>
      </c>
      <c r="F943">
        <f>TRUNC('LUT Implementation'!$C$4*(INDEX('LUT Implementation'!$F$9:$F$136,C943)-B943)/D943,0)</f>
        <v>7</v>
      </c>
      <c r="G943">
        <f t="shared" si="56"/>
        <v>563</v>
      </c>
      <c r="H943" s="20">
        <f>Theory!$D$4/(SIN(RADIANS(Theory!$D$6*360*(('LUT Implementation'!$C$3*B943)/1000000000))))</f>
        <v>562.79289355676315</v>
      </c>
      <c r="I943" s="23">
        <f t="shared" si="57"/>
        <v>6.792893556763147</v>
      </c>
      <c r="J943" s="23">
        <f t="shared" si="58"/>
        <v>0.20710644323685301</v>
      </c>
    </row>
    <row r="944" spans="2:10">
      <c r="B944">
        <f t="shared" si="59"/>
        <v>16950</v>
      </c>
      <c r="C944" s="19">
        <f t="array" ref="C944">MATCH(MIN(ABS('LUT Implementation'!$F$9:$F$136-B944)),ABS('LUT Implementation'!$F$9:$F$136-B944),0)</f>
        <v>9</v>
      </c>
      <c r="D944">
        <f>INDEX('LUT Implementation'!$F$9:$F$136,C944)-INDEX('LUT Implementation'!$F$9:$F$136,C944+1)</f>
        <v>940</v>
      </c>
      <c r="E944">
        <f>INDEX('LUT Implementation'!$C$9:$C$136,'Error plots'!C944)</f>
        <v>556</v>
      </c>
      <c r="F944">
        <f>TRUNC('LUT Implementation'!$C$4*(INDEX('LUT Implementation'!$F$9:$F$136,C944)-B944)/D944,0)</f>
        <v>8</v>
      </c>
      <c r="G944">
        <f t="shared" si="56"/>
        <v>564</v>
      </c>
      <c r="H944" s="20">
        <f>Theory!$D$4/(SIN(RADIANS(Theory!$D$6*360*(('LUT Implementation'!$C$3*B944)/1000000000))))</f>
        <v>564.44674039998711</v>
      </c>
      <c r="I944" s="23">
        <f t="shared" si="57"/>
        <v>8.4467403999871067</v>
      </c>
      <c r="J944" s="23">
        <f t="shared" si="58"/>
        <v>0.44674039998710668</v>
      </c>
    </row>
    <row r="945" spans="2:10">
      <c r="B945">
        <f t="shared" si="59"/>
        <v>16900</v>
      </c>
      <c r="C945" s="19">
        <f t="array" ref="C945">MATCH(MIN(ABS('LUT Implementation'!$F$9:$F$136-B945)),ABS('LUT Implementation'!$F$9:$F$136-B945),0)</f>
        <v>9</v>
      </c>
      <c r="D945">
        <f>INDEX('LUT Implementation'!$F$9:$F$136,C945)-INDEX('LUT Implementation'!$F$9:$F$136,C945+1)</f>
        <v>940</v>
      </c>
      <c r="E945">
        <f>INDEX('LUT Implementation'!$C$9:$C$136,'Error plots'!C945)</f>
        <v>556</v>
      </c>
      <c r="F945">
        <f>TRUNC('LUT Implementation'!$C$4*(INDEX('LUT Implementation'!$F$9:$F$136,C945)-B945)/D945,0)</f>
        <v>10</v>
      </c>
      <c r="G945">
        <f t="shared" si="56"/>
        <v>566</v>
      </c>
      <c r="H945" s="20">
        <f>Theory!$D$4/(SIN(RADIANS(Theory!$D$6*360*(('LUT Implementation'!$C$3*B945)/1000000000))))</f>
        <v>566.11039205654549</v>
      </c>
      <c r="I945" s="23">
        <f t="shared" si="57"/>
        <v>10.110392056545493</v>
      </c>
      <c r="J945" s="23">
        <f t="shared" si="58"/>
        <v>0.11039205654549278</v>
      </c>
    </row>
    <row r="946" spans="2:10">
      <c r="B946">
        <f t="shared" si="59"/>
        <v>16850</v>
      </c>
      <c r="C946" s="19">
        <f t="array" ref="C946">MATCH(MIN(ABS('LUT Implementation'!$F$9:$F$136-B946)),ABS('LUT Implementation'!$F$9:$F$136-B946),0)</f>
        <v>9</v>
      </c>
      <c r="D946">
        <f>INDEX('LUT Implementation'!$F$9:$F$136,C946)-INDEX('LUT Implementation'!$F$9:$F$136,C946+1)</f>
        <v>940</v>
      </c>
      <c r="E946">
        <f>INDEX('LUT Implementation'!$C$9:$C$136,'Error plots'!C946)</f>
        <v>556</v>
      </c>
      <c r="F946">
        <f>TRUNC('LUT Implementation'!$C$4*(INDEX('LUT Implementation'!$F$9:$F$136,C946)-B946)/D946,0)</f>
        <v>12</v>
      </c>
      <c r="G946">
        <f t="shared" si="56"/>
        <v>568</v>
      </c>
      <c r="H946" s="20">
        <f>Theory!$D$4/(SIN(RADIANS(Theory!$D$6*360*(('LUT Implementation'!$C$3*B946)/1000000000))))</f>
        <v>567.78393580876627</v>
      </c>
      <c r="I946" s="23">
        <f t="shared" si="57"/>
        <v>11.783935808766273</v>
      </c>
      <c r="J946" s="23">
        <f t="shared" si="58"/>
        <v>0.21606419123372689</v>
      </c>
    </row>
    <row r="947" spans="2:10">
      <c r="B947">
        <f t="shared" si="59"/>
        <v>16800</v>
      </c>
      <c r="C947" s="19">
        <f t="array" ref="C947">MATCH(MIN(ABS('LUT Implementation'!$F$9:$F$136-B947)),ABS('LUT Implementation'!$F$9:$F$136-B947),0)</f>
        <v>9</v>
      </c>
      <c r="D947">
        <f>INDEX('LUT Implementation'!$F$9:$F$136,C947)-INDEX('LUT Implementation'!$F$9:$F$136,C947+1)</f>
        <v>940</v>
      </c>
      <c r="E947">
        <f>INDEX('LUT Implementation'!$C$9:$C$136,'Error plots'!C947)</f>
        <v>556</v>
      </c>
      <c r="F947">
        <f>TRUNC('LUT Implementation'!$C$4*(INDEX('LUT Implementation'!$F$9:$F$136,C947)-B947)/D947,0)</f>
        <v>13</v>
      </c>
      <c r="G947">
        <f t="shared" si="56"/>
        <v>569</v>
      </c>
      <c r="H947" s="20">
        <f>Theory!$D$4/(SIN(RADIANS(Theory!$D$6*360*(('LUT Implementation'!$C$3*B947)/1000000000))))</f>
        <v>569.46745997805476</v>
      </c>
      <c r="I947" s="23">
        <f t="shared" si="57"/>
        <v>13.467459978054762</v>
      </c>
      <c r="J947" s="23">
        <f t="shared" si="58"/>
        <v>0.46745997805476236</v>
      </c>
    </row>
    <row r="948" spans="2:10">
      <c r="B948">
        <f t="shared" si="59"/>
        <v>16750</v>
      </c>
      <c r="C948" s="19">
        <f t="array" ref="C948">MATCH(MIN(ABS('LUT Implementation'!$F$9:$F$136-B948)),ABS('LUT Implementation'!$F$9:$F$136-B948),0)</f>
        <v>9</v>
      </c>
      <c r="D948">
        <f>INDEX('LUT Implementation'!$F$9:$F$136,C948)-INDEX('LUT Implementation'!$F$9:$F$136,C948+1)</f>
        <v>940</v>
      </c>
      <c r="E948">
        <f>INDEX('LUT Implementation'!$C$9:$C$136,'Error plots'!C948)</f>
        <v>556</v>
      </c>
      <c r="F948">
        <f>TRUNC('LUT Implementation'!$C$4*(INDEX('LUT Implementation'!$F$9:$F$136,C948)-B948)/D948,0)</f>
        <v>15</v>
      </c>
      <c r="G948">
        <f t="shared" si="56"/>
        <v>571</v>
      </c>
      <c r="H948" s="20">
        <f>Theory!$D$4/(SIN(RADIANS(Theory!$D$6*360*(('LUT Implementation'!$C$3*B948)/1000000000))))</f>
        <v>571.16105394040278</v>
      </c>
      <c r="I948" s="23">
        <f t="shared" si="57"/>
        <v>15.16105394040278</v>
      </c>
      <c r="J948" s="23">
        <f t="shared" si="58"/>
        <v>0.16105394040278043</v>
      </c>
    </row>
    <row r="949" spans="2:10">
      <c r="B949">
        <f t="shared" si="59"/>
        <v>16700</v>
      </c>
      <c r="C949" s="19">
        <f t="array" ref="C949">MATCH(MIN(ABS('LUT Implementation'!$F$9:$F$136-B949)),ABS('LUT Implementation'!$F$9:$F$136-B949),0)</f>
        <v>10</v>
      </c>
      <c r="D949">
        <f>INDEX('LUT Implementation'!$F$9:$F$136,C949)-INDEX('LUT Implementation'!$F$9:$F$136,C949+1)</f>
        <v>843</v>
      </c>
      <c r="E949">
        <f>INDEX('LUT Implementation'!$C$9:$C$136,'Error plots'!C949)</f>
        <v>588</v>
      </c>
      <c r="F949">
        <f>TRUNC('LUT Implementation'!$C$4*(INDEX('LUT Implementation'!$F$9:$F$136,C949)-B949)/D949,0)</f>
        <v>-16</v>
      </c>
      <c r="G949">
        <f t="shared" si="56"/>
        <v>572</v>
      </c>
      <c r="H949" s="20">
        <f>Theory!$D$4/(SIN(RADIANS(Theory!$D$6*360*(('LUT Implementation'!$C$3*B949)/1000000000))))</f>
        <v>572.86480814217634</v>
      </c>
      <c r="I949" s="23">
        <f t="shared" si="57"/>
        <v>15.135191857823656</v>
      </c>
      <c r="J949" s="23">
        <f t="shared" si="58"/>
        <v>0.86480814217634361</v>
      </c>
    </row>
    <row r="950" spans="2:10">
      <c r="B950">
        <f t="shared" si="59"/>
        <v>16650</v>
      </c>
      <c r="C950" s="19">
        <f t="array" ref="C950">MATCH(MIN(ABS('LUT Implementation'!$F$9:$F$136-B950)),ABS('LUT Implementation'!$F$9:$F$136-B950),0)</f>
        <v>10</v>
      </c>
      <c r="D950">
        <f>INDEX('LUT Implementation'!$F$9:$F$136,C950)-INDEX('LUT Implementation'!$F$9:$F$136,C950+1)</f>
        <v>843</v>
      </c>
      <c r="E950">
        <f>INDEX('LUT Implementation'!$C$9:$C$136,'Error plots'!C950)</f>
        <v>588</v>
      </c>
      <c r="F950">
        <f>TRUNC('LUT Implementation'!$C$4*(INDEX('LUT Implementation'!$F$9:$F$136,C950)-B950)/D950,0)</f>
        <v>-14</v>
      </c>
      <c r="G950">
        <f t="shared" si="56"/>
        <v>574</v>
      </c>
      <c r="H950" s="20">
        <f>Theory!$D$4/(SIN(RADIANS(Theory!$D$6*360*(('LUT Implementation'!$C$3*B950)/1000000000))))</f>
        <v>574.57881411618689</v>
      </c>
      <c r="I950" s="23">
        <f t="shared" si="57"/>
        <v>13.421185883813109</v>
      </c>
      <c r="J950" s="23">
        <f t="shared" si="58"/>
        <v>0.57881411618689071</v>
      </c>
    </row>
    <row r="951" spans="2:10">
      <c r="B951">
        <f t="shared" si="59"/>
        <v>16600</v>
      </c>
      <c r="C951" s="19">
        <f t="array" ref="C951">MATCH(MIN(ABS('LUT Implementation'!$F$9:$F$136-B951)),ABS('LUT Implementation'!$F$9:$F$136-B951),0)</f>
        <v>10</v>
      </c>
      <c r="D951">
        <f>INDEX('LUT Implementation'!$F$9:$F$136,C951)-INDEX('LUT Implementation'!$F$9:$F$136,C951+1)</f>
        <v>843</v>
      </c>
      <c r="E951">
        <f>INDEX('LUT Implementation'!$C$9:$C$136,'Error plots'!C951)</f>
        <v>588</v>
      </c>
      <c r="F951">
        <f>TRUNC('LUT Implementation'!$C$4*(INDEX('LUT Implementation'!$F$9:$F$136,C951)-B951)/D951,0)</f>
        <v>-12</v>
      </c>
      <c r="G951">
        <f t="shared" si="56"/>
        <v>576</v>
      </c>
      <c r="H951" s="20">
        <f>Theory!$D$4/(SIN(RADIANS(Theory!$D$6*360*(('LUT Implementation'!$C$3*B951)/1000000000))))</f>
        <v>576.30316449805309</v>
      </c>
      <c r="I951" s="23">
        <f t="shared" si="57"/>
        <v>11.696835501946907</v>
      </c>
      <c r="J951" s="23">
        <f t="shared" si="58"/>
        <v>0.30316449805309276</v>
      </c>
    </row>
    <row r="952" spans="2:10">
      <c r="B952">
        <f t="shared" si="59"/>
        <v>16550</v>
      </c>
      <c r="C952" s="19">
        <f t="array" ref="C952">MATCH(MIN(ABS('LUT Implementation'!$F$9:$F$136-B952)),ABS('LUT Implementation'!$F$9:$F$136-B952),0)</f>
        <v>10</v>
      </c>
      <c r="D952">
        <f>INDEX('LUT Implementation'!$F$9:$F$136,C952)-INDEX('LUT Implementation'!$F$9:$F$136,C952+1)</f>
        <v>843</v>
      </c>
      <c r="E952">
        <f>INDEX('LUT Implementation'!$C$9:$C$136,'Error plots'!C952)</f>
        <v>588</v>
      </c>
      <c r="F952">
        <f>TRUNC('LUT Implementation'!$C$4*(INDEX('LUT Implementation'!$F$9:$F$136,C952)-B952)/D952,0)</f>
        <v>-10</v>
      </c>
      <c r="G952">
        <f t="shared" si="56"/>
        <v>578</v>
      </c>
      <c r="H952" s="20">
        <f>Theory!$D$4/(SIN(RADIANS(Theory!$D$6*360*(('LUT Implementation'!$C$3*B952)/1000000000))))</f>
        <v>578.03795304286052</v>
      </c>
      <c r="I952" s="23">
        <f t="shared" si="57"/>
        <v>9.9620469571394779</v>
      </c>
      <c r="J952" s="23">
        <f t="shared" si="58"/>
        <v>3.7953042860522146E-2</v>
      </c>
    </row>
    <row r="953" spans="2:10">
      <c r="B953">
        <f t="shared" si="59"/>
        <v>16500</v>
      </c>
      <c r="C953" s="19">
        <f t="array" ref="C953">MATCH(MIN(ABS('LUT Implementation'!$F$9:$F$136-B953)),ABS('LUT Implementation'!$F$9:$F$136-B953),0)</f>
        <v>10</v>
      </c>
      <c r="D953">
        <f>INDEX('LUT Implementation'!$F$9:$F$136,C953)-INDEX('LUT Implementation'!$F$9:$F$136,C953+1)</f>
        <v>843</v>
      </c>
      <c r="E953">
        <f>INDEX('LUT Implementation'!$C$9:$C$136,'Error plots'!C953)</f>
        <v>588</v>
      </c>
      <c r="F953">
        <f>TRUNC('LUT Implementation'!$C$4*(INDEX('LUT Implementation'!$F$9:$F$136,C953)-B953)/D953,0)</f>
        <v>-8</v>
      </c>
      <c r="G953">
        <f t="shared" si="56"/>
        <v>580</v>
      </c>
      <c r="H953" s="20">
        <f>Theory!$D$4/(SIN(RADIANS(Theory!$D$6*360*(('LUT Implementation'!$C$3*B953)/1000000000))))</f>
        <v>579.78327464212236</v>
      </c>
      <c r="I953" s="23">
        <f t="shared" si="57"/>
        <v>8.2167253578776354</v>
      </c>
      <c r="J953" s="23">
        <f t="shared" si="58"/>
        <v>0.21672535787763536</v>
      </c>
    </row>
    <row r="954" spans="2:10">
      <c r="B954">
        <f t="shared" si="59"/>
        <v>16450</v>
      </c>
      <c r="C954" s="19">
        <f t="array" ref="C954">MATCH(MIN(ABS('LUT Implementation'!$F$9:$F$136-B954)),ABS('LUT Implementation'!$F$9:$F$136-B954),0)</f>
        <v>10</v>
      </c>
      <c r="D954">
        <f>INDEX('LUT Implementation'!$F$9:$F$136,C954)-INDEX('LUT Implementation'!$F$9:$F$136,C954+1)</f>
        <v>843</v>
      </c>
      <c r="E954">
        <f>INDEX('LUT Implementation'!$C$9:$C$136,'Error plots'!C954)</f>
        <v>588</v>
      </c>
      <c r="F954">
        <f>TRUNC('LUT Implementation'!$C$4*(INDEX('LUT Implementation'!$F$9:$F$136,C954)-B954)/D954,0)</f>
        <v>-6</v>
      </c>
      <c r="G954">
        <f t="shared" si="56"/>
        <v>582</v>
      </c>
      <c r="H954" s="20">
        <f>Theory!$D$4/(SIN(RADIANS(Theory!$D$6*360*(('LUT Implementation'!$C$3*B954)/1000000000))))</f>
        <v>581.53922534105061</v>
      </c>
      <c r="I954" s="23">
        <f t="shared" si="57"/>
        <v>6.46077465894939</v>
      </c>
      <c r="J954" s="23">
        <f t="shared" si="58"/>
        <v>0.46077465894938996</v>
      </c>
    </row>
    <row r="955" spans="2:10">
      <c r="B955">
        <f t="shared" si="59"/>
        <v>16400</v>
      </c>
      <c r="C955" s="19">
        <f t="array" ref="C955">MATCH(MIN(ABS('LUT Implementation'!$F$9:$F$136-B955)),ABS('LUT Implementation'!$F$9:$F$136-B955),0)</f>
        <v>10</v>
      </c>
      <c r="D955">
        <f>INDEX('LUT Implementation'!$F$9:$F$136,C955)-INDEX('LUT Implementation'!$F$9:$F$136,C955+1)</f>
        <v>843</v>
      </c>
      <c r="E955">
        <f>INDEX('LUT Implementation'!$C$9:$C$136,'Error plots'!C955)</f>
        <v>588</v>
      </c>
      <c r="F955">
        <f>TRUNC('LUT Implementation'!$C$4*(INDEX('LUT Implementation'!$F$9:$F$136,C955)-B955)/D955,0)</f>
        <v>-4</v>
      </c>
      <c r="G955">
        <f t="shared" si="56"/>
        <v>584</v>
      </c>
      <c r="H955" s="20">
        <f>Theory!$D$4/(SIN(RADIANS(Theory!$D$6*360*(('LUT Implementation'!$C$3*B955)/1000000000))))</f>
        <v>583.30590235614329</v>
      </c>
      <c r="I955" s="23">
        <f t="shared" si="57"/>
        <v>4.6940976438567077</v>
      </c>
      <c r="J955" s="23">
        <f t="shared" si="58"/>
        <v>0.69409764385670769</v>
      </c>
    </row>
    <row r="956" spans="2:10">
      <c r="B956">
        <f t="shared" si="59"/>
        <v>16350</v>
      </c>
      <c r="C956" s="19">
        <f t="array" ref="C956">MATCH(MIN(ABS('LUT Implementation'!$F$9:$F$136-B956)),ABS('LUT Implementation'!$F$9:$F$136-B956),0)</f>
        <v>10</v>
      </c>
      <c r="D956">
        <f>INDEX('LUT Implementation'!$F$9:$F$136,C956)-INDEX('LUT Implementation'!$F$9:$F$136,C956+1)</f>
        <v>843</v>
      </c>
      <c r="E956">
        <f>INDEX('LUT Implementation'!$C$9:$C$136,'Error plots'!C956)</f>
        <v>588</v>
      </c>
      <c r="F956">
        <f>TRUNC('LUT Implementation'!$C$4*(INDEX('LUT Implementation'!$F$9:$F$136,C956)-B956)/D956,0)</f>
        <v>-3</v>
      </c>
      <c r="G956">
        <f t="shared" si="56"/>
        <v>585</v>
      </c>
      <c r="H956" s="20">
        <f>Theory!$D$4/(SIN(RADIANS(Theory!$D$6*360*(('LUT Implementation'!$C$3*B956)/1000000000))))</f>
        <v>585.08340409309369</v>
      </c>
      <c r="I956" s="23">
        <f t="shared" si="57"/>
        <v>2.9165959069063092</v>
      </c>
      <c r="J956" s="23">
        <f t="shared" si="58"/>
        <v>8.340409309369079E-2</v>
      </c>
    </row>
    <row r="957" spans="2:10">
      <c r="B957">
        <f t="shared" si="59"/>
        <v>16300</v>
      </c>
      <c r="C957" s="19">
        <f t="array" ref="C957">MATCH(MIN(ABS('LUT Implementation'!$F$9:$F$136-B957)),ABS('LUT Implementation'!$F$9:$F$136-B957),0)</f>
        <v>10</v>
      </c>
      <c r="D957">
        <f>INDEX('LUT Implementation'!$F$9:$F$136,C957)-INDEX('LUT Implementation'!$F$9:$F$136,C957+1)</f>
        <v>843</v>
      </c>
      <c r="E957">
        <f>INDEX('LUT Implementation'!$C$9:$C$136,'Error plots'!C957)</f>
        <v>588</v>
      </c>
      <c r="F957">
        <f>TRUNC('LUT Implementation'!$C$4*(INDEX('LUT Implementation'!$F$9:$F$136,C957)-B957)/D957,0)</f>
        <v>-1</v>
      </c>
      <c r="G957">
        <f t="shared" si="56"/>
        <v>587</v>
      </c>
      <c r="H957" s="20">
        <f>Theory!$D$4/(SIN(RADIANS(Theory!$D$6*360*(('LUT Implementation'!$C$3*B957)/1000000000))))</f>
        <v>586.87183016502956</v>
      </c>
      <c r="I957" s="23">
        <f t="shared" si="57"/>
        <v>1.1281698349704357</v>
      </c>
      <c r="J957" s="23">
        <f t="shared" si="58"/>
        <v>0.12816983497043566</v>
      </c>
    </row>
    <row r="958" spans="2:10">
      <c r="B958">
        <f t="shared" si="59"/>
        <v>16250</v>
      </c>
      <c r="C958" s="19">
        <f t="array" ref="C958">MATCH(MIN(ABS('LUT Implementation'!$F$9:$F$136-B958)),ABS('LUT Implementation'!$F$9:$F$136-B958),0)</f>
        <v>10</v>
      </c>
      <c r="D958">
        <f>INDEX('LUT Implementation'!$F$9:$F$136,C958)-INDEX('LUT Implementation'!$F$9:$F$136,C958+1)</f>
        <v>843</v>
      </c>
      <c r="E958">
        <f>INDEX('LUT Implementation'!$C$9:$C$136,'Error plots'!C958)</f>
        <v>588</v>
      </c>
      <c r="F958">
        <f>TRUNC('LUT Implementation'!$C$4*(INDEX('LUT Implementation'!$F$9:$F$136,C958)-B958)/D958,0)</f>
        <v>0</v>
      </c>
      <c r="G958">
        <f t="shared" si="56"/>
        <v>588</v>
      </c>
      <c r="H958" s="20">
        <f>Theory!$D$4/(SIN(RADIANS(Theory!$D$6*360*(('LUT Implementation'!$C$3*B958)/1000000000))))</f>
        <v>588.67128141108901</v>
      </c>
      <c r="I958" s="23">
        <f t="shared" si="57"/>
        <v>0.67128141108901218</v>
      </c>
      <c r="J958" s="23">
        <f t="shared" si="58"/>
        <v>0.67128141108901218</v>
      </c>
    </row>
    <row r="959" spans="2:10">
      <c r="B959">
        <f t="shared" si="59"/>
        <v>16200</v>
      </c>
      <c r="C959" s="19">
        <f t="array" ref="C959">MATCH(MIN(ABS('LUT Implementation'!$F$9:$F$136-B959)),ABS('LUT Implementation'!$F$9:$F$136-B959),0)</f>
        <v>10</v>
      </c>
      <c r="D959">
        <f>INDEX('LUT Implementation'!$F$9:$F$136,C959)-INDEX('LUT Implementation'!$F$9:$F$136,C959+1)</f>
        <v>843</v>
      </c>
      <c r="E959">
        <f>INDEX('LUT Implementation'!$C$9:$C$136,'Error plots'!C959)</f>
        <v>588</v>
      </c>
      <c r="F959">
        <f>TRUNC('LUT Implementation'!$C$4*(INDEX('LUT Implementation'!$F$9:$F$136,C959)-B959)/D959,0)</f>
        <v>2</v>
      </c>
      <c r="G959">
        <f t="shared" si="56"/>
        <v>590</v>
      </c>
      <c r="H959" s="20">
        <f>Theory!$D$4/(SIN(RADIANS(Theory!$D$6*360*(('LUT Implementation'!$C$3*B959)/1000000000))))</f>
        <v>590.48185991534069</v>
      </c>
      <c r="I959" s="23">
        <f t="shared" si="57"/>
        <v>2.4818599153406922</v>
      </c>
      <c r="J959" s="23">
        <f t="shared" si="58"/>
        <v>0.48185991534069217</v>
      </c>
    </row>
    <row r="960" spans="2:10">
      <c r="B960">
        <f t="shared" si="59"/>
        <v>16150</v>
      </c>
      <c r="C960" s="19">
        <f t="array" ref="C960">MATCH(MIN(ABS('LUT Implementation'!$F$9:$F$136-B960)),ABS('LUT Implementation'!$F$9:$F$136-B960),0)</f>
        <v>10</v>
      </c>
      <c r="D960">
        <f>INDEX('LUT Implementation'!$F$9:$F$136,C960)-INDEX('LUT Implementation'!$F$9:$F$136,C960+1)</f>
        <v>843</v>
      </c>
      <c r="E960">
        <f>INDEX('LUT Implementation'!$C$9:$C$136,'Error plots'!C960)</f>
        <v>588</v>
      </c>
      <c r="F960">
        <f>TRUNC('LUT Implementation'!$C$4*(INDEX('LUT Implementation'!$F$9:$F$136,C960)-B960)/D960,0)</f>
        <v>4</v>
      </c>
      <c r="G960">
        <f t="shared" si="56"/>
        <v>592</v>
      </c>
      <c r="H960" s="20">
        <f>Theory!$D$4/(SIN(RADIANS(Theory!$D$6*360*(('LUT Implementation'!$C$3*B960)/1000000000))))</f>
        <v>592.30366902605488</v>
      </c>
      <c r="I960" s="23">
        <f t="shared" si="57"/>
        <v>4.3036690260548767</v>
      </c>
      <c r="J960" s="23">
        <f t="shared" si="58"/>
        <v>0.30366902605487667</v>
      </c>
    </row>
    <row r="961" spans="2:10">
      <c r="B961">
        <f t="shared" si="59"/>
        <v>16100</v>
      </c>
      <c r="C961" s="19">
        <f t="array" ref="C961">MATCH(MIN(ABS('LUT Implementation'!$F$9:$F$136-B961)),ABS('LUT Implementation'!$F$9:$F$136-B961),0)</f>
        <v>10</v>
      </c>
      <c r="D961">
        <f>INDEX('LUT Implementation'!$F$9:$F$136,C961)-INDEX('LUT Implementation'!$F$9:$F$136,C961+1)</f>
        <v>843</v>
      </c>
      <c r="E961">
        <f>INDEX('LUT Implementation'!$C$9:$C$136,'Error plots'!C961)</f>
        <v>588</v>
      </c>
      <c r="F961">
        <f>TRUNC('LUT Implementation'!$C$4*(INDEX('LUT Implementation'!$F$9:$F$136,C961)-B961)/D961,0)</f>
        <v>6</v>
      </c>
      <c r="G961">
        <f t="shared" si="56"/>
        <v>594</v>
      </c>
      <c r="H961" s="20">
        <f>Theory!$D$4/(SIN(RADIANS(Theory!$D$6*360*(('LUT Implementation'!$C$3*B961)/1000000000))))</f>
        <v>594.1368133753341</v>
      </c>
      <c r="I961" s="23">
        <f t="shared" si="57"/>
        <v>6.1368133753340999</v>
      </c>
      <c r="J961" s="23">
        <f t="shared" si="58"/>
        <v>0.13681337533409987</v>
      </c>
    </row>
    <row r="962" spans="2:10">
      <c r="B962">
        <f t="shared" si="59"/>
        <v>16050</v>
      </c>
      <c r="C962" s="19">
        <f t="array" ref="C962">MATCH(MIN(ABS('LUT Implementation'!$F$9:$F$136-B962)),ABS('LUT Implementation'!$F$9:$F$136-B962),0)</f>
        <v>10</v>
      </c>
      <c r="D962">
        <f>INDEX('LUT Implementation'!$F$9:$F$136,C962)-INDEX('LUT Implementation'!$F$9:$F$136,C962+1)</f>
        <v>843</v>
      </c>
      <c r="E962">
        <f>INDEX('LUT Implementation'!$C$9:$C$136,'Error plots'!C962)</f>
        <v>588</v>
      </c>
      <c r="F962">
        <f>TRUNC('LUT Implementation'!$C$4*(INDEX('LUT Implementation'!$F$9:$F$136,C962)-B962)/D962,0)</f>
        <v>8</v>
      </c>
      <c r="G962">
        <f t="shared" si="56"/>
        <v>596</v>
      </c>
      <c r="H962" s="20">
        <f>Theory!$D$4/(SIN(RADIANS(Theory!$D$6*360*(('LUT Implementation'!$C$3*B962)/1000000000))))</f>
        <v>595.98139889911033</v>
      </c>
      <c r="I962" s="23">
        <f t="shared" si="57"/>
        <v>7.9813988991103315</v>
      </c>
      <c r="J962" s="23">
        <f t="shared" si="58"/>
        <v>1.8601100889668487E-2</v>
      </c>
    </row>
    <row r="963" spans="2:10">
      <c r="B963">
        <f t="shared" si="59"/>
        <v>16000</v>
      </c>
      <c r="C963" s="19">
        <f t="array" ref="C963">MATCH(MIN(ABS('LUT Implementation'!$F$9:$F$136-B963)),ABS('LUT Implementation'!$F$9:$F$136-B963),0)</f>
        <v>10</v>
      </c>
      <c r="D963">
        <f>INDEX('LUT Implementation'!$F$9:$F$136,C963)-INDEX('LUT Implementation'!$F$9:$F$136,C963+1)</f>
        <v>843</v>
      </c>
      <c r="E963">
        <f>INDEX('LUT Implementation'!$C$9:$C$136,'Error plots'!C963)</f>
        <v>588</v>
      </c>
      <c r="F963">
        <f>TRUNC('LUT Implementation'!$C$4*(INDEX('LUT Implementation'!$F$9:$F$136,C963)-B963)/D963,0)</f>
        <v>10</v>
      </c>
      <c r="G963">
        <f t="shared" si="56"/>
        <v>598</v>
      </c>
      <c r="H963" s="20">
        <f>Theory!$D$4/(SIN(RADIANS(Theory!$D$6*360*(('LUT Implementation'!$C$3*B963)/1000000000))))</f>
        <v>597.83753285751754</v>
      </c>
      <c r="I963" s="23">
        <f t="shared" si="57"/>
        <v>9.8375328575175445</v>
      </c>
      <c r="J963" s="23">
        <f t="shared" si="58"/>
        <v>0.16246714248245553</v>
      </c>
    </row>
    <row r="964" spans="2:10">
      <c r="B964">
        <f t="shared" si="59"/>
        <v>15950</v>
      </c>
      <c r="C964" s="19">
        <f t="array" ref="C964">MATCH(MIN(ABS('LUT Implementation'!$F$9:$F$136-B964)),ABS('LUT Implementation'!$F$9:$F$136-B964),0)</f>
        <v>10</v>
      </c>
      <c r="D964">
        <f>INDEX('LUT Implementation'!$F$9:$F$136,C964)-INDEX('LUT Implementation'!$F$9:$F$136,C964+1)</f>
        <v>843</v>
      </c>
      <c r="E964">
        <f>INDEX('LUT Implementation'!$C$9:$C$136,'Error plots'!C964)</f>
        <v>588</v>
      </c>
      <c r="F964">
        <f>TRUNC('LUT Implementation'!$C$4*(INDEX('LUT Implementation'!$F$9:$F$136,C964)-B964)/D964,0)</f>
        <v>12</v>
      </c>
      <c r="G964">
        <f t="shared" ref="G964:G1027" si="60">E964+F964</f>
        <v>600</v>
      </c>
      <c r="H964" s="20">
        <f>Theory!$D$4/(SIN(RADIANS(Theory!$D$6*360*(('LUT Implementation'!$C$3*B964)/1000000000))))</f>
        <v>599.70532385564729</v>
      </c>
      <c r="I964" s="23">
        <f t="shared" ref="I964:I1027" si="61">ABS(E964-H964)</f>
        <v>11.705323855647293</v>
      </c>
      <c r="J964" s="23">
        <f t="shared" ref="J964:J1027" si="62">ABS(G964-H964)</f>
        <v>0.29467614435270661</v>
      </c>
    </row>
    <row r="965" spans="2:10">
      <c r="B965">
        <f t="shared" ref="B965:B1028" si="63">B964-50</f>
        <v>15900</v>
      </c>
      <c r="C965" s="19">
        <f t="array" ref="C965">MATCH(MIN(ABS('LUT Implementation'!$F$9:$F$136-B965)),ABS('LUT Implementation'!$F$9:$F$136-B965),0)</f>
        <v>10</v>
      </c>
      <c r="D965">
        <f>INDEX('LUT Implementation'!$F$9:$F$136,C965)-INDEX('LUT Implementation'!$F$9:$F$136,C965+1)</f>
        <v>843</v>
      </c>
      <c r="E965">
        <f>INDEX('LUT Implementation'!$C$9:$C$136,'Error plots'!C965)</f>
        <v>588</v>
      </c>
      <c r="F965">
        <f>TRUNC('LUT Implementation'!$C$4*(INDEX('LUT Implementation'!$F$9:$F$136,C965)-B965)/D965,0)</f>
        <v>14</v>
      </c>
      <c r="G965">
        <f t="shared" si="60"/>
        <v>602</v>
      </c>
      <c r="H965" s="20">
        <f>Theory!$D$4/(SIN(RADIANS(Theory!$D$6*360*(('LUT Implementation'!$C$3*B965)/1000000000))))</f>
        <v>601.58488186469538</v>
      </c>
      <c r="I965" s="23">
        <f t="shared" si="61"/>
        <v>13.584881864695376</v>
      </c>
      <c r="J965" s="23">
        <f t="shared" si="62"/>
        <v>0.41511813530462405</v>
      </c>
    </row>
    <row r="966" spans="2:10">
      <c r="B966">
        <f t="shared" si="63"/>
        <v>15850</v>
      </c>
      <c r="C966" s="19">
        <f t="array" ref="C966">MATCH(MIN(ABS('LUT Implementation'!$F$9:$F$136-B966)),ABS('LUT Implementation'!$F$9:$F$136-B966),0)</f>
        <v>10</v>
      </c>
      <c r="D966">
        <f>INDEX('LUT Implementation'!$F$9:$F$136,C966)-INDEX('LUT Implementation'!$F$9:$F$136,C966+1)</f>
        <v>843</v>
      </c>
      <c r="E966">
        <f>INDEX('LUT Implementation'!$C$9:$C$136,'Error plots'!C966)</f>
        <v>588</v>
      </c>
      <c r="F966">
        <f>TRUNC('LUT Implementation'!$C$4*(INDEX('LUT Implementation'!$F$9:$F$136,C966)-B966)/D966,0)</f>
        <v>15</v>
      </c>
      <c r="G966">
        <f t="shared" si="60"/>
        <v>603</v>
      </c>
      <c r="H966" s="20">
        <f>Theory!$D$4/(SIN(RADIANS(Theory!$D$6*360*(('LUT Implementation'!$C$3*B966)/1000000000))))</f>
        <v>603.47631824350958</v>
      </c>
      <c r="I966" s="23">
        <f t="shared" si="61"/>
        <v>15.476318243509581</v>
      </c>
      <c r="J966" s="23">
        <f t="shared" si="62"/>
        <v>0.47631824350958141</v>
      </c>
    </row>
    <row r="967" spans="2:10">
      <c r="B967">
        <f t="shared" si="63"/>
        <v>15800</v>
      </c>
      <c r="C967" s="19">
        <f t="array" ref="C967">MATCH(MIN(ABS('LUT Implementation'!$F$9:$F$136-B967)),ABS('LUT Implementation'!$F$9:$F$136-B967),0)</f>
        <v>11</v>
      </c>
      <c r="D967">
        <f>INDEX('LUT Implementation'!$F$9:$F$136,C967)-INDEX('LUT Implementation'!$F$9:$F$136,C967+1)</f>
        <v>759</v>
      </c>
      <c r="E967">
        <f>INDEX('LUT Implementation'!$C$9:$C$136,'Error plots'!C967)</f>
        <v>620</v>
      </c>
      <c r="F967">
        <f>TRUNC('LUT Implementation'!$C$4*(INDEX('LUT Implementation'!$F$9:$F$136,C967)-B967)/D967,0)</f>
        <v>-15</v>
      </c>
      <c r="G967">
        <f t="shared" si="60"/>
        <v>605</v>
      </c>
      <c r="H967" s="20">
        <f>Theory!$D$4/(SIN(RADIANS(Theory!$D$6*360*(('LUT Implementation'!$C$3*B967)/1000000000))))</f>
        <v>605.37974576054648</v>
      </c>
      <c r="I967" s="23">
        <f t="shared" si="61"/>
        <v>14.620254239453516</v>
      </c>
      <c r="J967" s="23">
        <f t="shared" si="62"/>
        <v>0.37974576054648423</v>
      </c>
    </row>
    <row r="968" spans="2:10">
      <c r="B968">
        <f t="shared" si="63"/>
        <v>15750</v>
      </c>
      <c r="C968" s="19">
        <f t="array" ref="C968">MATCH(MIN(ABS('LUT Implementation'!$F$9:$F$136-B968)),ABS('LUT Implementation'!$F$9:$F$136-B968),0)</f>
        <v>11</v>
      </c>
      <c r="D968">
        <f>INDEX('LUT Implementation'!$F$9:$F$136,C968)-INDEX('LUT Implementation'!$F$9:$F$136,C968+1)</f>
        <v>759</v>
      </c>
      <c r="E968">
        <f>INDEX('LUT Implementation'!$C$9:$C$136,'Error plots'!C968)</f>
        <v>620</v>
      </c>
      <c r="F968">
        <f>TRUNC('LUT Implementation'!$C$4*(INDEX('LUT Implementation'!$F$9:$F$136,C968)-B968)/D968,0)</f>
        <v>-13</v>
      </c>
      <c r="G968">
        <f t="shared" si="60"/>
        <v>607</v>
      </c>
      <c r="H968" s="20">
        <f>Theory!$D$4/(SIN(RADIANS(Theory!$D$6*360*(('LUT Implementation'!$C$3*B968)/1000000000))))</f>
        <v>607.29527861624513</v>
      </c>
      <c r="I968" s="23">
        <f t="shared" si="61"/>
        <v>12.704721383754872</v>
      </c>
      <c r="J968" s="23">
        <f t="shared" si="62"/>
        <v>0.29527861624512752</v>
      </c>
    </row>
    <row r="969" spans="2:10">
      <c r="B969">
        <f t="shared" si="63"/>
        <v>15700</v>
      </c>
      <c r="C969" s="19">
        <f t="array" ref="C969">MATCH(MIN(ABS('LUT Implementation'!$F$9:$F$136-B969)),ABS('LUT Implementation'!$F$9:$F$136-B969),0)</f>
        <v>11</v>
      </c>
      <c r="D969">
        <f>INDEX('LUT Implementation'!$F$9:$F$136,C969)-INDEX('LUT Implementation'!$F$9:$F$136,C969+1)</f>
        <v>759</v>
      </c>
      <c r="E969">
        <f>INDEX('LUT Implementation'!$C$9:$C$136,'Error plots'!C969)</f>
        <v>620</v>
      </c>
      <c r="F969">
        <f>TRUNC('LUT Implementation'!$C$4*(INDEX('LUT Implementation'!$F$9:$F$136,C969)-B969)/D969,0)</f>
        <v>-11</v>
      </c>
      <c r="G969">
        <f t="shared" si="60"/>
        <v>609</v>
      </c>
      <c r="H969" s="20">
        <f>Theory!$D$4/(SIN(RADIANS(Theory!$D$6*360*(('LUT Implementation'!$C$3*B969)/1000000000))))</f>
        <v>609.22303246583124</v>
      </c>
      <c r="I969" s="23">
        <f t="shared" si="61"/>
        <v>10.776967534168762</v>
      </c>
      <c r="J969" s="23">
        <f t="shared" si="62"/>
        <v>0.22303246583123837</v>
      </c>
    </row>
    <row r="970" spans="2:10">
      <c r="B970">
        <f t="shared" si="63"/>
        <v>15650</v>
      </c>
      <c r="C970" s="19">
        <f t="array" ref="C970">MATCH(MIN(ABS('LUT Implementation'!$F$9:$F$136-B970)),ABS('LUT Implementation'!$F$9:$F$136-B970),0)</f>
        <v>11</v>
      </c>
      <c r="D970">
        <f>INDEX('LUT Implementation'!$F$9:$F$136,C970)-INDEX('LUT Implementation'!$F$9:$F$136,C970+1)</f>
        <v>759</v>
      </c>
      <c r="E970">
        <f>INDEX('LUT Implementation'!$C$9:$C$136,'Error plots'!C970)</f>
        <v>620</v>
      </c>
      <c r="F970">
        <f>TRUNC('LUT Implementation'!$C$4*(INDEX('LUT Implementation'!$F$9:$F$136,C970)-B970)/D970,0)</f>
        <v>-9</v>
      </c>
      <c r="G970">
        <f t="shared" si="60"/>
        <v>611</v>
      </c>
      <c r="H970" s="20">
        <f>Theory!$D$4/(SIN(RADIANS(Theory!$D$6*360*(('LUT Implementation'!$C$3*B970)/1000000000))))</f>
        <v>611.16312444255414</v>
      </c>
      <c r="I970" s="23">
        <f t="shared" si="61"/>
        <v>8.8368755574458646</v>
      </c>
      <c r="J970" s="23">
        <f t="shared" si="62"/>
        <v>0.16312444255413538</v>
      </c>
    </row>
    <row r="971" spans="2:10">
      <c r="B971">
        <f t="shared" si="63"/>
        <v>15600</v>
      </c>
      <c r="C971" s="19">
        <f t="array" ref="C971">MATCH(MIN(ABS('LUT Implementation'!$F$9:$F$136-B971)),ABS('LUT Implementation'!$F$9:$F$136-B971),0)</f>
        <v>11</v>
      </c>
      <c r="D971">
        <f>INDEX('LUT Implementation'!$F$9:$F$136,C971)-INDEX('LUT Implementation'!$F$9:$F$136,C971+1)</f>
        <v>759</v>
      </c>
      <c r="E971">
        <f>INDEX('LUT Implementation'!$C$9:$C$136,'Error plots'!C971)</f>
        <v>620</v>
      </c>
      <c r="F971">
        <f>TRUNC('LUT Implementation'!$C$4*(INDEX('LUT Implementation'!$F$9:$F$136,C971)-B971)/D971,0)</f>
        <v>-7</v>
      </c>
      <c r="G971">
        <f t="shared" si="60"/>
        <v>613</v>
      </c>
      <c r="H971" s="20">
        <f>Theory!$D$4/(SIN(RADIANS(Theory!$D$6*360*(('LUT Implementation'!$C$3*B971)/1000000000))))</f>
        <v>613.11567318137509</v>
      </c>
      <c r="I971" s="23">
        <f t="shared" si="61"/>
        <v>6.8843268186249134</v>
      </c>
      <c r="J971" s="23">
        <f t="shared" si="62"/>
        <v>0.11567318137508664</v>
      </c>
    </row>
    <row r="972" spans="2:10">
      <c r="B972">
        <f t="shared" si="63"/>
        <v>15550</v>
      </c>
      <c r="C972" s="19">
        <f t="array" ref="C972">MATCH(MIN(ABS('LUT Implementation'!$F$9:$F$136-B972)),ABS('LUT Implementation'!$F$9:$F$136-B972),0)</f>
        <v>11</v>
      </c>
      <c r="D972">
        <f>INDEX('LUT Implementation'!$F$9:$F$136,C972)-INDEX('LUT Implementation'!$F$9:$F$136,C972+1)</f>
        <v>759</v>
      </c>
      <c r="E972">
        <f>INDEX('LUT Implementation'!$C$9:$C$136,'Error plots'!C972)</f>
        <v>620</v>
      </c>
      <c r="F972">
        <f>TRUNC('LUT Implementation'!$C$4*(INDEX('LUT Implementation'!$F$9:$F$136,C972)-B972)/D972,0)</f>
        <v>-5</v>
      </c>
      <c r="G972">
        <f t="shared" si="60"/>
        <v>615</v>
      </c>
      <c r="H972" s="20">
        <f>Theory!$D$4/(SIN(RADIANS(Theory!$D$6*360*(('LUT Implementation'!$C$3*B972)/1000000000))))</f>
        <v>615.08079884310951</v>
      </c>
      <c r="I972" s="23">
        <f t="shared" si="61"/>
        <v>4.9192011568904945</v>
      </c>
      <c r="J972" s="23">
        <f t="shared" si="62"/>
        <v>8.0798843109505469E-2</v>
      </c>
    </row>
    <row r="973" spans="2:10">
      <c r="B973">
        <f t="shared" si="63"/>
        <v>15500</v>
      </c>
      <c r="C973" s="19">
        <f t="array" ref="C973">MATCH(MIN(ABS('LUT Implementation'!$F$9:$F$136-B973)),ABS('LUT Implementation'!$F$9:$F$136-B973),0)</f>
        <v>11</v>
      </c>
      <c r="D973">
        <f>INDEX('LUT Implementation'!$F$9:$F$136,C973)-INDEX('LUT Implementation'!$F$9:$F$136,C973+1)</f>
        <v>759</v>
      </c>
      <c r="E973">
        <f>INDEX('LUT Implementation'!$C$9:$C$136,'Error plots'!C973)</f>
        <v>620</v>
      </c>
      <c r="F973">
        <f>TRUNC('LUT Implementation'!$C$4*(INDEX('LUT Implementation'!$F$9:$F$136,C973)-B973)/D973,0)</f>
        <v>-3</v>
      </c>
      <c r="G973">
        <f t="shared" si="60"/>
        <v>617</v>
      </c>
      <c r="H973" s="20">
        <f>Theory!$D$4/(SIN(RADIANS(Theory!$D$6*360*(('LUT Implementation'!$C$3*B973)/1000000000))))</f>
        <v>617.05862313903776</v>
      </c>
      <c r="I973" s="23">
        <f t="shared" si="61"/>
        <v>2.9413768609622366</v>
      </c>
      <c r="J973" s="23">
        <f t="shared" si="62"/>
        <v>5.8623139037763394E-2</v>
      </c>
    </row>
    <row r="974" spans="2:10">
      <c r="B974">
        <f t="shared" si="63"/>
        <v>15450</v>
      </c>
      <c r="C974" s="19">
        <f t="array" ref="C974">MATCH(MIN(ABS('LUT Implementation'!$F$9:$F$136-B974)),ABS('LUT Implementation'!$F$9:$F$136-B974),0)</f>
        <v>11</v>
      </c>
      <c r="D974">
        <f>INDEX('LUT Implementation'!$F$9:$F$136,C974)-INDEX('LUT Implementation'!$F$9:$F$136,C974+1)</f>
        <v>759</v>
      </c>
      <c r="E974">
        <f>INDEX('LUT Implementation'!$C$9:$C$136,'Error plots'!C974)</f>
        <v>620</v>
      </c>
      <c r="F974">
        <f>TRUNC('LUT Implementation'!$C$4*(INDEX('LUT Implementation'!$F$9:$F$136,C974)-B974)/D974,0)</f>
        <v>-1</v>
      </c>
      <c r="G974">
        <f t="shared" si="60"/>
        <v>619</v>
      </c>
      <c r="H974" s="20">
        <f>Theory!$D$4/(SIN(RADIANS(Theory!$D$6*360*(('LUT Implementation'!$C$3*B974)/1000000000))))</f>
        <v>619.04926935599372</v>
      </c>
      <c r="I974" s="23">
        <f t="shared" si="61"/>
        <v>0.95073064400628482</v>
      </c>
      <c r="J974" s="23">
        <f t="shared" si="62"/>
        <v>4.926935599371518E-2</v>
      </c>
    </row>
    <row r="975" spans="2:10">
      <c r="B975">
        <f t="shared" si="63"/>
        <v>15400</v>
      </c>
      <c r="C975" s="19">
        <f t="array" ref="C975">MATCH(MIN(ABS('LUT Implementation'!$F$9:$F$136-B975)),ABS('LUT Implementation'!$F$9:$F$136-B975),0)</f>
        <v>11</v>
      </c>
      <c r="D975">
        <f>INDEX('LUT Implementation'!$F$9:$F$136,C975)-INDEX('LUT Implementation'!$F$9:$F$136,C975+1)</f>
        <v>759</v>
      </c>
      <c r="E975">
        <f>INDEX('LUT Implementation'!$C$9:$C$136,'Error plots'!C975)</f>
        <v>620</v>
      </c>
      <c r="F975">
        <f>TRUNC('LUT Implementation'!$C$4*(INDEX('LUT Implementation'!$F$9:$F$136,C975)-B975)/D975,0)</f>
        <v>1</v>
      </c>
      <c r="G975">
        <f t="shared" si="60"/>
        <v>621</v>
      </c>
      <c r="H975" s="20">
        <f>Theory!$D$4/(SIN(RADIANS(Theory!$D$6*360*(('LUT Implementation'!$C$3*B975)/1000000000))))</f>
        <v>621.05286238194196</v>
      </c>
      <c r="I975" s="23">
        <f t="shared" si="61"/>
        <v>1.0528623819419636</v>
      </c>
      <c r="J975" s="23">
        <f t="shared" si="62"/>
        <v>5.2862381941963577E-2</v>
      </c>
    </row>
    <row r="976" spans="2:10">
      <c r="B976">
        <f t="shared" si="63"/>
        <v>15350</v>
      </c>
      <c r="C976" s="19">
        <f t="array" ref="C976">MATCH(MIN(ABS('LUT Implementation'!$F$9:$F$136-B976)),ABS('LUT Implementation'!$F$9:$F$136-B976),0)</f>
        <v>11</v>
      </c>
      <c r="D976">
        <f>INDEX('LUT Implementation'!$F$9:$F$136,C976)-INDEX('LUT Implementation'!$F$9:$F$136,C976+1)</f>
        <v>759</v>
      </c>
      <c r="E976">
        <f>INDEX('LUT Implementation'!$C$9:$C$136,'Error plots'!C976)</f>
        <v>620</v>
      </c>
      <c r="F976">
        <f>TRUNC('LUT Implementation'!$C$4*(INDEX('LUT Implementation'!$F$9:$F$136,C976)-B976)/D976,0)</f>
        <v>3</v>
      </c>
      <c r="G976">
        <f t="shared" si="60"/>
        <v>623</v>
      </c>
      <c r="H976" s="20">
        <f>Theory!$D$4/(SIN(RADIANS(Theory!$D$6*360*(('LUT Implementation'!$C$3*B976)/1000000000))))</f>
        <v>623.06952873205421</v>
      </c>
      <c r="I976" s="23">
        <f t="shared" si="61"/>
        <v>3.0695287320542093</v>
      </c>
      <c r="J976" s="23">
        <f t="shared" si="62"/>
        <v>6.9528732054209286E-2</v>
      </c>
    </row>
    <row r="977" spans="2:10">
      <c r="B977">
        <f t="shared" si="63"/>
        <v>15300</v>
      </c>
      <c r="C977" s="19">
        <f t="array" ref="C977">MATCH(MIN(ABS('LUT Implementation'!$F$9:$F$136-B977)),ABS('LUT Implementation'!$F$9:$F$136-B977),0)</f>
        <v>11</v>
      </c>
      <c r="D977">
        <f>INDEX('LUT Implementation'!$F$9:$F$136,C977)-INDEX('LUT Implementation'!$F$9:$F$136,C977+1)</f>
        <v>759</v>
      </c>
      <c r="E977">
        <f>INDEX('LUT Implementation'!$C$9:$C$136,'Error plots'!C977)</f>
        <v>620</v>
      </c>
      <c r="F977">
        <f>TRUNC('LUT Implementation'!$C$4*(INDEX('LUT Implementation'!$F$9:$F$136,C977)-B977)/D977,0)</f>
        <v>5</v>
      </c>
      <c r="G977">
        <f t="shared" si="60"/>
        <v>625</v>
      </c>
      <c r="H977" s="20">
        <f>Theory!$D$4/(SIN(RADIANS(Theory!$D$6*360*(('LUT Implementation'!$C$3*B977)/1000000000))))</f>
        <v>625.09939657529878</v>
      </c>
      <c r="I977" s="23">
        <f t="shared" si="61"/>
        <v>5.0993965752987833</v>
      </c>
      <c r="J977" s="23">
        <f t="shared" si="62"/>
        <v>9.9396575298783318E-2</v>
      </c>
    </row>
    <row r="978" spans="2:10">
      <c r="B978">
        <f t="shared" si="63"/>
        <v>15250</v>
      </c>
      <c r="C978" s="19">
        <f t="array" ref="C978">MATCH(MIN(ABS('LUT Implementation'!$F$9:$F$136-B978)),ABS('LUT Implementation'!$F$9:$F$136-B978),0)</f>
        <v>11</v>
      </c>
      <c r="D978">
        <f>INDEX('LUT Implementation'!$F$9:$F$136,C978)-INDEX('LUT Implementation'!$F$9:$F$136,C978+1)</f>
        <v>759</v>
      </c>
      <c r="E978">
        <f>INDEX('LUT Implementation'!$C$9:$C$136,'Error plots'!C978)</f>
        <v>620</v>
      </c>
      <c r="F978">
        <f>TRUNC('LUT Implementation'!$C$4*(INDEX('LUT Implementation'!$F$9:$F$136,C978)-B978)/D978,0)</f>
        <v>7</v>
      </c>
      <c r="G978">
        <f t="shared" si="60"/>
        <v>627</v>
      </c>
      <c r="H978" s="20">
        <f>Theory!$D$4/(SIN(RADIANS(Theory!$D$6*360*(('LUT Implementation'!$C$3*B978)/1000000000))))</f>
        <v>627.14259576155087</v>
      </c>
      <c r="I978" s="23">
        <f t="shared" si="61"/>
        <v>7.1425957615508651</v>
      </c>
      <c r="J978" s="23">
        <f t="shared" si="62"/>
        <v>0.14259576155086506</v>
      </c>
    </row>
    <row r="979" spans="2:10">
      <c r="B979">
        <f t="shared" si="63"/>
        <v>15200</v>
      </c>
      <c r="C979" s="19">
        <f t="array" ref="C979">MATCH(MIN(ABS('LUT Implementation'!$F$9:$F$136-B979)),ABS('LUT Implementation'!$F$9:$F$136-B979),0)</f>
        <v>11</v>
      </c>
      <c r="D979">
        <f>INDEX('LUT Implementation'!$F$9:$F$136,C979)-INDEX('LUT Implementation'!$F$9:$F$136,C979+1)</f>
        <v>759</v>
      </c>
      <c r="E979">
        <f>INDEX('LUT Implementation'!$C$9:$C$136,'Error plots'!C979)</f>
        <v>620</v>
      </c>
      <c r="F979">
        <f>TRUNC('LUT Implementation'!$C$4*(INDEX('LUT Implementation'!$F$9:$F$136,C979)-B979)/D979,0)</f>
        <v>9</v>
      </c>
      <c r="G979">
        <f t="shared" si="60"/>
        <v>629</v>
      </c>
      <c r="H979" s="20">
        <f>Theory!$D$4/(SIN(RADIANS(Theory!$D$6*360*(('LUT Implementation'!$C$3*B979)/1000000000))))</f>
        <v>629.19925784923987</v>
      </c>
      <c r="I979" s="23">
        <f t="shared" si="61"/>
        <v>9.1992578492398707</v>
      </c>
      <c r="J979" s="23">
        <f t="shared" si="62"/>
        <v>0.19925784923987067</v>
      </c>
    </row>
    <row r="980" spans="2:10">
      <c r="B980">
        <f t="shared" si="63"/>
        <v>15150</v>
      </c>
      <c r="C980" s="19">
        <f t="array" ref="C980">MATCH(MIN(ABS('LUT Implementation'!$F$9:$F$136-B980)),ABS('LUT Implementation'!$F$9:$F$136-B980),0)</f>
        <v>11</v>
      </c>
      <c r="D980">
        <f>INDEX('LUT Implementation'!$F$9:$F$136,C980)-INDEX('LUT Implementation'!$F$9:$F$136,C980+1)</f>
        <v>759</v>
      </c>
      <c r="E980">
        <f>INDEX('LUT Implementation'!$C$9:$C$136,'Error plots'!C980)</f>
        <v>620</v>
      </c>
      <c r="F980">
        <f>TRUNC('LUT Implementation'!$C$4*(INDEX('LUT Implementation'!$F$9:$F$136,C980)-B980)/D980,0)</f>
        <v>11</v>
      </c>
      <c r="G980">
        <f t="shared" si="60"/>
        <v>631</v>
      </c>
      <c r="H980" s="20">
        <f>Theory!$D$4/(SIN(RADIANS(Theory!$D$6*360*(('LUT Implementation'!$C$3*B980)/1000000000))))</f>
        <v>631.26951613354288</v>
      </c>
      <c r="I980" s="23">
        <f t="shared" si="61"/>
        <v>11.269516133542879</v>
      </c>
      <c r="J980" s="23">
        <f t="shared" si="62"/>
        <v>0.26951613354287929</v>
      </c>
    </row>
    <row r="981" spans="2:10">
      <c r="B981">
        <f t="shared" si="63"/>
        <v>15100</v>
      </c>
      <c r="C981" s="19">
        <f t="array" ref="C981">MATCH(MIN(ABS('LUT Implementation'!$F$9:$F$136-B981)),ABS('LUT Implementation'!$F$9:$F$136-B981),0)</f>
        <v>11</v>
      </c>
      <c r="D981">
        <f>INDEX('LUT Implementation'!$F$9:$F$136,C981)-INDEX('LUT Implementation'!$F$9:$F$136,C981+1)</f>
        <v>759</v>
      </c>
      <c r="E981">
        <f>INDEX('LUT Implementation'!$C$9:$C$136,'Error plots'!C981)</f>
        <v>620</v>
      </c>
      <c r="F981">
        <f>TRUNC('LUT Implementation'!$C$4*(INDEX('LUT Implementation'!$F$9:$F$136,C981)-B981)/D981,0)</f>
        <v>13</v>
      </c>
      <c r="G981">
        <f t="shared" si="60"/>
        <v>633</v>
      </c>
      <c r="H981" s="20">
        <f>Theory!$D$4/(SIN(RADIANS(Theory!$D$6*360*(('LUT Implementation'!$C$3*B981)/1000000000))))</f>
        <v>633.3535056751391</v>
      </c>
      <c r="I981" s="23">
        <f t="shared" si="61"/>
        <v>13.353505675139104</v>
      </c>
      <c r="J981" s="23">
        <f t="shared" si="62"/>
        <v>0.35350567513910391</v>
      </c>
    </row>
    <row r="982" spans="2:10">
      <c r="B982">
        <f t="shared" si="63"/>
        <v>15050</v>
      </c>
      <c r="C982" s="19">
        <f t="array" ref="C982">MATCH(MIN(ABS('LUT Implementation'!$F$9:$F$136-B982)),ABS('LUT Implementation'!$F$9:$F$136-B982),0)</f>
        <v>11</v>
      </c>
      <c r="D982">
        <f>INDEX('LUT Implementation'!$F$9:$F$136,C982)-INDEX('LUT Implementation'!$F$9:$F$136,C982+1)</f>
        <v>759</v>
      </c>
      <c r="E982">
        <f>INDEX('LUT Implementation'!$C$9:$C$136,'Error plots'!C982)</f>
        <v>620</v>
      </c>
      <c r="F982">
        <f>TRUNC('LUT Implementation'!$C$4*(INDEX('LUT Implementation'!$F$9:$F$136,C982)-B982)/D982,0)</f>
        <v>15</v>
      </c>
      <c r="G982">
        <f t="shared" si="60"/>
        <v>635</v>
      </c>
      <c r="H982" s="20">
        <f>Theory!$D$4/(SIN(RADIANS(Theory!$D$6*360*(('LUT Implementation'!$C$3*B982)/1000000000))))</f>
        <v>635.45136332953655</v>
      </c>
      <c r="I982" s="23">
        <f t="shared" si="61"/>
        <v>15.451363329536548</v>
      </c>
      <c r="J982" s="23">
        <f t="shared" si="62"/>
        <v>0.45136332953654801</v>
      </c>
    </row>
    <row r="983" spans="2:10">
      <c r="B983">
        <f t="shared" si="63"/>
        <v>15000</v>
      </c>
      <c r="C983" s="19">
        <f t="array" ref="C983">MATCH(MIN(ABS('LUT Implementation'!$F$9:$F$136-B983)),ABS('LUT Implementation'!$F$9:$F$136-B983),0)</f>
        <v>12</v>
      </c>
      <c r="D983">
        <f>INDEX('LUT Implementation'!$F$9:$F$136,C983)-INDEX('LUT Implementation'!$F$9:$F$136,C983+1)</f>
        <v>688</v>
      </c>
      <c r="E983">
        <f>INDEX('LUT Implementation'!$C$9:$C$136,'Error plots'!C983)</f>
        <v>652</v>
      </c>
      <c r="F983">
        <f>TRUNC('LUT Implementation'!$C$4*(INDEX('LUT Implementation'!$F$9:$F$136,C983)-B983)/D983,0)</f>
        <v>-15</v>
      </c>
      <c r="G983">
        <f t="shared" si="60"/>
        <v>637</v>
      </c>
      <c r="H983" s="20">
        <f>Theory!$D$4/(SIN(RADIANS(Theory!$D$6*360*(('LUT Implementation'!$C$3*B983)/1000000000))))</f>
        <v>637.56322777698688</v>
      </c>
      <c r="I983" s="23">
        <f t="shared" si="61"/>
        <v>14.436772223013122</v>
      </c>
      <c r="J983" s="23">
        <f t="shared" si="62"/>
        <v>0.56322777698687787</v>
      </c>
    </row>
    <row r="984" spans="2:10">
      <c r="B984">
        <f t="shared" si="63"/>
        <v>14950</v>
      </c>
      <c r="C984" s="19">
        <f t="array" ref="C984">MATCH(MIN(ABS('LUT Implementation'!$F$9:$F$136-B984)),ABS('LUT Implementation'!$F$9:$F$136-B984),0)</f>
        <v>12</v>
      </c>
      <c r="D984">
        <f>INDEX('LUT Implementation'!$F$9:$F$136,C984)-INDEX('LUT Implementation'!$F$9:$F$136,C984+1)</f>
        <v>688</v>
      </c>
      <c r="E984">
        <f>INDEX('LUT Implementation'!$C$9:$C$136,'Error plots'!C984)</f>
        <v>652</v>
      </c>
      <c r="F984">
        <f>TRUNC('LUT Implementation'!$C$4*(INDEX('LUT Implementation'!$F$9:$F$136,C984)-B984)/D984,0)</f>
        <v>-13</v>
      </c>
      <c r="G984">
        <f t="shared" si="60"/>
        <v>639</v>
      </c>
      <c r="H984" s="20">
        <f>Theory!$D$4/(SIN(RADIANS(Theory!$D$6*360*(('LUT Implementation'!$C$3*B984)/1000000000))))</f>
        <v>639.68923955299863</v>
      </c>
      <c r="I984" s="23">
        <f t="shared" si="61"/>
        <v>12.310760447001371</v>
      </c>
      <c r="J984" s="23">
        <f t="shared" si="62"/>
        <v>0.68923955299862882</v>
      </c>
    </row>
    <row r="985" spans="2:10">
      <c r="B985">
        <f t="shared" si="63"/>
        <v>14900</v>
      </c>
      <c r="C985" s="19">
        <f t="array" ref="C985">MATCH(MIN(ABS('LUT Implementation'!$F$9:$F$136-B985)),ABS('LUT Implementation'!$F$9:$F$136-B985),0)</f>
        <v>12</v>
      </c>
      <c r="D985">
        <f>INDEX('LUT Implementation'!$F$9:$F$136,C985)-INDEX('LUT Implementation'!$F$9:$F$136,C985+1)</f>
        <v>688</v>
      </c>
      <c r="E985">
        <f>INDEX('LUT Implementation'!$C$9:$C$136,'Error plots'!C985)</f>
        <v>652</v>
      </c>
      <c r="F985">
        <f>TRUNC('LUT Implementation'!$C$4*(INDEX('LUT Implementation'!$F$9:$F$136,C985)-B985)/D985,0)</f>
        <v>-10</v>
      </c>
      <c r="G985">
        <f t="shared" si="60"/>
        <v>642</v>
      </c>
      <c r="H985" s="20">
        <f>Theory!$D$4/(SIN(RADIANS(Theory!$D$6*360*(('LUT Implementation'!$C$3*B985)/1000000000))))</f>
        <v>641.82954107946568</v>
      </c>
      <c r="I985" s="23">
        <f t="shared" si="61"/>
        <v>10.170458920534315</v>
      </c>
      <c r="J985" s="23">
        <f t="shared" si="62"/>
        <v>0.17045892053431544</v>
      </c>
    </row>
    <row r="986" spans="2:10">
      <c r="B986">
        <f t="shared" si="63"/>
        <v>14850</v>
      </c>
      <c r="C986" s="19">
        <f t="array" ref="C986">MATCH(MIN(ABS('LUT Implementation'!$F$9:$F$136-B986)),ABS('LUT Implementation'!$F$9:$F$136-B986),0)</f>
        <v>12</v>
      </c>
      <c r="D986">
        <f>INDEX('LUT Implementation'!$F$9:$F$136,C986)-INDEX('LUT Implementation'!$F$9:$F$136,C986+1)</f>
        <v>688</v>
      </c>
      <c r="E986">
        <f>INDEX('LUT Implementation'!$C$9:$C$136,'Error plots'!C986)</f>
        <v>652</v>
      </c>
      <c r="F986">
        <f>TRUNC('LUT Implementation'!$C$4*(INDEX('LUT Implementation'!$F$9:$F$136,C986)-B986)/D986,0)</f>
        <v>-8</v>
      </c>
      <c r="G986">
        <f t="shared" si="60"/>
        <v>644</v>
      </c>
      <c r="H986" s="20">
        <f>Theory!$D$4/(SIN(RADIANS(Theory!$D$6*360*(('LUT Implementation'!$C$3*B986)/1000000000))))</f>
        <v>643.98427669642501</v>
      </c>
      <c r="I986" s="23">
        <f t="shared" si="61"/>
        <v>8.0157233035749869</v>
      </c>
      <c r="J986" s="23">
        <f t="shared" si="62"/>
        <v>1.5723303574986858E-2</v>
      </c>
    </row>
    <row r="987" spans="2:10">
      <c r="B987">
        <f t="shared" si="63"/>
        <v>14800</v>
      </c>
      <c r="C987" s="19">
        <f t="array" ref="C987">MATCH(MIN(ABS('LUT Implementation'!$F$9:$F$136-B987)),ABS('LUT Implementation'!$F$9:$F$136-B987),0)</f>
        <v>12</v>
      </c>
      <c r="D987">
        <f>INDEX('LUT Implementation'!$F$9:$F$136,C987)-INDEX('LUT Implementation'!$F$9:$F$136,C987+1)</f>
        <v>688</v>
      </c>
      <c r="E987">
        <f>INDEX('LUT Implementation'!$C$9:$C$136,'Error plots'!C987)</f>
        <v>652</v>
      </c>
      <c r="F987">
        <f>TRUNC('LUT Implementation'!$C$4*(INDEX('LUT Implementation'!$F$9:$F$136,C987)-B987)/D987,0)</f>
        <v>-6</v>
      </c>
      <c r="G987">
        <f t="shared" si="60"/>
        <v>646</v>
      </c>
      <c r="H987" s="20">
        <f>Theory!$D$4/(SIN(RADIANS(Theory!$D$6*360*(('LUT Implementation'!$C$3*B987)/1000000000))))</f>
        <v>646.1535926944581</v>
      </c>
      <c r="I987" s="23">
        <f t="shared" si="61"/>
        <v>5.8464073055419021</v>
      </c>
      <c r="J987" s="23">
        <f t="shared" si="62"/>
        <v>0.15359269445809787</v>
      </c>
    </row>
    <row r="988" spans="2:10">
      <c r="B988">
        <f t="shared" si="63"/>
        <v>14750</v>
      </c>
      <c r="C988" s="19">
        <f t="array" ref="C988">MATCH(MIN(ABS('LUT Implementation'!$F$9:$F$136-B988)),ABS('LUT Implementation'!$F$9:$F$136-B988),0)</f>
        <v>12</v>
      </c>
      <c r="D988">
        <f>INDEX('LUT Implementation'!$F$9:$F$136,C988)-INDEX('LUT Implementation'!$F$9:$F$136,C988+1)</f>
        <v>688</v>
      </c>
      <c r="E988">
        <f>INDEX('LUT Implementation'!$C$9:$C$136,'Error plots'!C988)</f>
        <v>652</v>
      </c>
      <c r="F988">
        <f>TRUNC('LUT Implementation'!$C$4*(INDEX('LUT Implementation'!$F$9:$F$136,C988)-B988)/D988,0)</f>
        <v>-3</v>
      </c>
      <c r="G988">
        <f t="shared" si="60"/>
        <v>649</v>
      </c>
      <c r="H988" s="20">
        <f>Theory!$D$4/(SIN(RADIANS(Theory!$D$6*360*(('LUT Implementation'!$C$3*B988)/1000000000))))</f>
        <v>648.33763734775005</v>
      </c>
      <c r="I988" s="23">
        <f t="shared" si="61"/>
        <v>3.6623626522499535</v>
      </c>
      <c r="J988" s="23">
        <f t="shared" si="62"/>
        <v>0.6623626522499535</v>
      </c>
    </row>
    <row r="989" spans="2:10">
      <c r="B989">
        <f t="shared" si="63"/>
        <v>14700</v>
      </c>
      <c r="C989" s="19">
        <f t="array" ref="C989">MATCH(MIN(ABS('LUT Implementation'!$F$9:$F$136-B989)),ABS('LUT Implementation'!$F$9:$F$136-B989),0)</f>
        <v>12</v>
      </c>
      <c r="D989">
        <f>INDEX('LUT Implementation'!$F$9:$F$136,C989)-INDEX('LUT Implementation'!$F$9:$F$136,C989+1)</f>
        <v>688</v>
      </c>
      <c r="E989">
        <f>INDEX('LUT Implementation'!$C$9:$C$136,'Error plots'!C989)</f>
        <v>652</v>
      </c>
      <c r="F989">
        <f>TRUNC('LUT Implementation'!$C$4*(INDEX('LUT Implementation'!$F$9:$F$136,C989)-B989)/D989,0)</f>
        <v>-1</v>
      </c>
      <c r="G989">
        <f t="shared" si="60"/>
        <v>651</v>
      </c>
      <c r="H989" s="20">
        <f>Theory!$D$4/(SIN(RADIANS(Theory!$D$6*360*(('LUT Implementation'!$C$3*B989)/1000000000))))</f>
        <v>650.53656094782457</v>
      </c>
      <c r="I989" s="23">
        <f t="shared" si="61"/>
        <v>1.4634390521754312</v>
      </c>
      <c r="J989" s="23">
        <f t="shared" si="62"/>
        <v>0.46343905217543124</v>
      </c>
    </row>
    <row r="990" spans="2:10">
      <c r="B990">
        <f t="shared" si="63"/>
        <v>14650</v>
      </c>
      <c r="C990" s="19">
        <f t="array" ref="C990">MATCH(MIN(ABS('LUT Implementation'!$F$9:$F$136-B990)),ABS('LUT Implementation'!$F$9:$F$136-B990),0)</f>
        <v>12</v>
      </c>
      <c r="D990">
        <f>INDEX('LUT Implementation'!$F$9:$F$136,C990)-INDEX('LUT Implementation'!$F$9:$F$136,C990+1)</f>
        <v>688</v>
      </c>
      <c r="E990">
        <f>INDEX('LUT Implementation'!$C$9:$C$136,'Error plots'!C990)</f>
        <v>652</v>
      </c>
      <c r="F990">
        <f>TRUNC('LUT Implementation'!$C$4*(INDEX('LUT Implementation'!$F$9:$F$136,C990)-B990)/D990,0)</f>
        <v>0</v>
      </c>
      <c r="G990">
        <f t="shared" si="60"/>
        <v>652</v>
      </c>
      <c r="H990" s="20">
        <f>Theory!$D$4/(SIN(RADIANS(Theory!$D$6*360*(('LUT Implementation'!$C$3*B990)/1000000000))))</f>
        <v>652.75051583797028</v>
      </c>
      <c r="I990" s="23">
        <f t="shared" si="61"/>
        <v>0.75051583797028343</v>
      </c>
      <c r="J990" s="23">
        <f t="shared" si="62"/>
        <v>0.75051583797028343</v>
      </c>
    </row>
    <row r="991" spans="2:10">
      <c r="B991">
        <f t="shared" si="63"/>
        <v>14600</v>
      </c>
      <c r="C991" s="19">
        <f t="array" ref="C991">MATCH(MIN(ABS('LUT Implementation'!$F$9:$F$136-B991)),ABS('LUT Implementation'!$F$9:$F$136-B991),0)</f>
        <v>12</v>
      </c>
      <c r="D991">
        <f>INDEX('LUT Implementation'!$F$9:$F$136,C991)-INDEX('LUT Implementation'!$F$9:$F$136,C991+1)</f>
        <v>688</v>
      </c>
      <c r="E991">
        <f>INDEX('LUT Implementation'!$C$9:$C$136,'Error plots'!C991)</f>
        <v>652</v>
      </c>
      <c r="F991">
        <f>TRUNC('LUT Implementation'!$C$4*(INDEX('LUT Implementation'!$F$9:$F$136,C991)-B991)/D991,0)</f>
        <v>3</v>
      </c>
      <c r="G991">
        <f t="shared" si="60"/>
        <v>655</v>
      </c>
      <c r="H991" s="20">
        <f>Theory!$D$4/(SIN(RADIANS(Theory!$D$6*360*(('LUT Implementation'!$C$3*B991)/1000000000))))</f>
        <v>654.97965644837313</v>
      </c>
      <c r="I991" s="23">
        <f t="shared" si="61"/>
        <v>2.9796564483731345</v>
      </c>
      <c r="J991" s="23">
        <f t="shared" si="62"/>
        <v>2.0343551626865519E-2</v>
      </c>
    </row>
    <row r="992" spans="2:10">
      <c r="B992">
        <f t="shared" si="63"/>
        <v>14550</v>
      </c>
      <c r="C992" s="19">
        <f t="array" ref="C992">MATCH(MIN(ABS('LUT Implementation'!$F$9:$F$136-B992)),ABS('LUT Implementation'!$F$9:$F$136-B992),0)</f>
        <v>12</v>
      </c>
      <c r="D992">
        <f>INDEX('LUT Implementation'!$F$9:$F$136,C992)-INDEX('LUT Implementation'!$F$9:$F$136,C992+1)</f>
        <v>688</v>
      </c>
      <c r="E992">
        <f>INDEX('LUT Implementation'!$C$9:$C$136,'Error plots'!C992)</f>
        <v>652</v>
      </c>
      <c r="F992">
        <f>TRUNC('LUT Implementation'!$C$4*(INDEX('LUT Implementation'!$F$9:$F$136,C992)-B992)/D992,0)</f>
        <v>5</v>
      </c>
      <c r="G992">
        <f t="shared" si="60"/>
        <v>657</v>
      </c>
      <c r="H992" s="20">
        <f>Theory!$D$4/(SIN(RADIANS(Theory!$D$6*360*(('LUT Implementation'!$C$3*B992)/1000000000))))</f>
        <v>657.22413933197367</v>
      </c>
      <c r="I992" s="23">
        <f t="shared" si="61"/>
        <v>5.2241393319736744</v>
      </c>
      <c r="J992" s="23">
        <f t="shared" si="62"/>
        <v>0.22413933197367442</v>
      </c>
    </row>
    <row r="993" spans="2:10">
      <c r="B993">
        <f t="shared" si="63"/>
        <v>14500</v>
      </c>
      <c r="C993" s="19">
        <f t="array" ref="C993">MATCH(MIN(ABS('LUT Implementation'!$F$9:$F$136-B993)),ABS('LUT Implementation'!$F$9:$F$136-B993),0)</f>
        <v>12</v>
      </c>
      <c r="D993">
        <f>INDEX('LUT Implementation'!$F$9:$F$136,C993)-INDEX('LUT Implementation'!$F$9:$F$136,C993+1)</f>
        <v>688</v>
      </c>
      <c r="E993">
        <f>INDEX('LUT Implementation'!$C$9:$C$136,'Error plots'!C993)</f>
        <v>652</v>
      </c>
      <c r="F993">
        <f>TRUNC('LUT Implementation'!$C$4*(INDEX('LUT Implementation'!$F$9:$F$136,C993)-B993)/D993,0)</f>
        <v>7</v>
      </c>
      <c r="G993">
        <f t="shared" si="60"/>
        <v>659</v>
      </c>
      <c r="H993" s="20">
        <f>Theory!$D$4/(SIN(RADIANS(Theory!$D$6*360*(('LUT Implementation'!$C$3*B993)/1000000000))))</f>
        <v>659.48412320106593</v>
      </c>
      <c r="I993" s="23">
        <f t="shared" si="61"/>
        <v>7.4841232010659269</v>
      </c>
      <c r="J993" s="23">
        <f t="shared" si="62"/>
        <v>0.48412320106592688</v>
      </c>
    </row>
    <row r="994" spans="2:10">
      <c r="B994">
        <f t="shared" si="63"/>
        <v>14450</v>
      </c>
      <c r="C994" s="19">
        <f t="array" ref="C994">MATCH(MIN(ABS('LUT Implementation'!$F$9:$F$136-B994)),ABS('LUT Implementation'!$F$9:$F$136-B994),0)</f>
        <v>12</v>
      </c>
      <c r="D994">
        <f>INDEX('LUT Implementation'!$F$9:$F$136,C994)-INDEX('LUT Implementation'!$F$9:$F$136,C994+1)</f>
        <v>688</v>
      </c>
      <c r="E994">
        <f>INDEX('LUT Implementation'!$C$9:$C$136,'Error plots'!C994)</f>
        <v>652</v>
      </c>
      <c r="F994">
        <f>TRUNC('LUT Implementation'!$C$4*(INDEX('LUT Implementation'!$F$9:$F$136,C994)-B994)/D994,0)</f>
        <v>10</v>
      </c>
      <c r="G994">
        <f t="shared" si="60"/>
        <v>662</v>
      </c>
      <c r="H994" s="20">
        <f>Theory!$D$4/(SIN(RADIANS(Theory!$D$6*360*(('LUT Implementation'!$C$3*B994)/1000000000))))</f>
        <v>661.75976896465795</v>
      </c>
      <c r="I994" s="23">
        <f t="shared" si="61"/>
        <v>9.7597689646579511</v>
      </c>
      <c r="J994" s="23">
        <f t="shared" si="62"/>
        <v>0.24023103534204893</v>
      </c>
    </row>
    <row r="995" spans="2:10">
      <c r="B995">
        <f t="shared" si="63"/>
        <v>14400</v>
      </c>
      <c r="C995" s="19">
        <f t="array" ref="C995">MATCH(MIN(ABS('LUT Implementation'!$F$9:$F$136-B995)),ABS('LUT Implementation'!$F$9:$F$136-B995),0)</f>
        <v>12</v>
      </c>
      <c r="D995">
        <f>INDEX('LUT Implementation'!$F$9:$F$136,C995)-INDEX('LUT Implementation'!$F$9:$F$136,C995+1)</f>
        <v>688</v>
      </c>
      <c r="E995">
        <f>INDEX('LUT Implementation'!$C$9:$C$136,'Error plots'!C995)</f>
        <v>652</v>
      </c>
      <c r="F995">
        <f>TRUNC('LUT Implementation'!$C$4*(INDEX('LUT Implementation'!$F$9:$F$136,C995)-B995)/D995,0)</f>
        <v>12</v>
      </c>
      <c r="G995">
        <f t="shared" si="60"/>
        <v>664</v>
      </c>
      <c r="H995" s="20">
        <f>Theory!$D$4/(SIN(RADIANS(Theory!$D$6*360*(('LUT Implementation'!$C$3*B995)/1000000000))))</f>
        <v>664.05123976660707</v>
      </c>
      <c r="I995" s="23">
        <f t="shared" si="61"/>
        <v>12.051239766607068</v>
      </c>
      <c r="J995" s="23">
        <f t="shared" si="62"/>
        <v>5.1239766607068304E-2</v>
      </c>
    </row>
    <row r="996" spans="2:10">
      <c r="B996">
        <f t="shared" si="63"/>
        <v>14350</v>
      </c>
      <c r="C996" s="19">
        <f t="array" ref="C996">MATCH(MIN(ABS('LUT Implementation'!$F$9:$F$136-B996)),ABS('LUT Implementation'!$F$9:$F$136-B996),0)</f>
        <v>12</v>
      </c>
      <c r="D996">
        <f>INDEX('LUT Implementation'!$F$9:$F$136,C996)-INDEX('LUT Implementation'!$F$9:$F$136,C996+1)</f>
        <v>688</v>
      </c>
      <c r="E996">
        <f>INDEX('LUT Implementation'!$C$9:$C$136,'Error plots'!C996)</f>
        <v>652</v>
      </c>
      <c r="F996">
        <f>TRUNC('LUT Implementation'!$C$4*(INDEX('LUT Implementation'!$F$9:$F$136,C996)-B996)/D996,0)</f>
        <v>14</v>
      </c>
      <c r="G996">
        <f t="shared" si="60"/>
        <v>666</v>
      </c>
      <c r="H996" s="20">
        <f>Theory!$D$4/(SIN(RADIANS(Theory!$D$6*360*(('LUT Implementation'!$C$3*B996)/1000000000))))</f>
        <v>666.35870102455658</v>
      </c>
      <c r="I996" s="23">
        <f t="shared" si="61"/>
        <v>14.358701024556581</v>
      </c>
      <c r="J996" s="23">
        <f t="shared" si="62"/>
        <v>0.35870102455658071</v>
      </c>
    </row>
    <row r="997" spans="2:10">
      <c r="B997">
        <f t="shared" si="63"/>
        <v>14300</v>
      </c>
      <c r="C997" s="19">
        <f t="array" ref="C997">MATCH(MIN(ABS('LUT Implementation'!$F$9:$F$136-B997)),ABS('LUT Implementation'!$F$9:$F$136-B997),0)</f>
        <v>13</v>
      </c>
      <c r="D997">
        <f>INDEX('LUT Implementation'!$F$9:$F$136,C997)-INDEX('LUT Implementation'!$F$9:$F$136,C997+1)</f>
        <v>626</v>
      </c>
      <c r="E997">
        <f>INDEX('LUT Implementation'!$C$9:$C$136,'Error plots'!C997)</f>
        <v>684</v>
      </c>
      <c r="F997">
        <f>TRUNC('LUT Implementation'!$C$4*(INDEX('LUT Implementation'!$F$9:$F$136,C997)-B997)/D997,0)</f>
        <v>-16</v>
      </c>
      <c r="G997">
        <f t="shared" si="60"/>
        <v>668</v>
      </c>
      <c r="H997" s="20">
        <f>Theory!$D$4/(SIN(RADIANS(Theory!$D$6*360*(('LUT Implementation'!$C$3*B997)/1000000000))))</f>
        <v>668.68232046968603</v>
      </c>
      <c r="I997" s="23">
        <f t="shared" si="61"/>
        <v>15.317679530313967</v>
      </c>
      <c r="J997" s="23">
        <f t="shared" si="62"/>
        <v>0.68232046968603299</v>
      </c>
    </row>
    <row r="998" spans="2:10">
      <c r="B998">
        <f t="shared" si="63"/>
        <v>14250</v>
      </c>
      <c r="C998" s="19">
        <f t="array" ref="C998">MATCH(MIN(ABS('LUT Implementation'!$F$9:$F$136-B998)),ABS('LUT Implementation'!$F$9:$F$136-B998),0)</f>
        <v>13</v>
      </c>
      <c r="D998">
        <f>INDEX('LUT Implementation'!$F$9:$F$136,C998)-INDEX('LUT Implementation'!$F$9:$F$136,C998+1)</f>
        <v>626</v>
      </c>
      <c r="E998">
        <f>INDEX('LUT Implementation'!$C$9:$C$136,'Error plots'!C998)</f>
        <v>684</v>
      </c>
      <c r="F998">
        <f>TRUNC('LUT Implementation'!$C$4*(INDEX('LUT Implementation'!$F$9:$F$136,C998)-B998)/D998,0)</f>
        <v>-13</v>
      </c>
      <c r="G998">
        <f t="shared" si="60"/>
        <v>671</v>
      </c>
      <c r="H998" s="20">
        <f>Theory!$D$4/(SIN(RADIANS(Theory!$D$6*360*(('LUT Implementation'!$C$3*B998)/1000000000))))</f>
        <v>671.02226818729946</v>
      </c>
      <c r="I998" s="23">
        <f t="shared" si="61"/>
        <v>12.97773181270054</v>
      </c>
      <c r="J998" s="23">
        <f t="shared" si="62"/>
        <v>2.2268187299459896E-2</v>
      </c>
    </row>
    <row r="999" spans="2:10">
      <c r="B999">
        <f t="shared" si="63"/>
        <v>14200</v>
      </c>
      <c r="C999" s="19">
        <f t="array" ref="C999">MATCH(MIN(ABS('LUT Implementation'!$F$9:$F$136-B999)),ABS('LUT Implementation'!$F$9:$F$136-B999),0)</f>
        <v>13</v>
      </c>
      <c r="D999">
        <f>INDEX('LUT Implementation'!$F$9:$F$136,C999)-INDEX('LUT Implementation'!$F$9:$F$136,C999+1)</f>
        <v>626</v>
      </c>
      <c r="E999">
        <f>INDEX('LUT Implementation'!$C$9:$C$136,'Error plots'!C999)</f>
        <v>684</v>
      </c>
      <c r="F999">
        <f>TRUNC('LUT Implementation'!$C$4*(INDEX('LUT Implementation'!$F$9:$F$136,C999)-B999)/D999,0)</f>
        <v>-11</v>
      </c>
      <c r="G999">
        <f t="shared" si="60"/>
        <v>673</v>
      </c>
      <c r="H999" s="20">
        <f>Theory!$D$4/(SIN(RADIANS(Theory!$D$6*360*(('LUT Implementation'!$C$3*B999)/1000000000))))</f>
        <v>673.37871665827197</v>
      </c>
      <c r="I999" s="23">
        <f t="shared" si="61"/>
        <v>10.621283341728031</v>
      </c>
      <c r="J999" s="23">
        <f t="shared" si="62"/>
        <v>0.37871665827196921</v>
      </c>
    </row>
    <row r="1000" spans="2:10">
      <c r="B1000">
        <f t="shared" si="63"/>
        <v>14150</v>
      </c>
      <c r="C1000" s="19">
        <f t="array" ref="C1000">MATCH(MIN(ABS('LUT Implementation'!$F$9:$F$136-B1000)),ABS('LUT Implementation'!$F$9:$F$136-B1000),0)</f>
        <v>13</v>
      </c>
      <c r="D1000">
        <f>INDEX('LUT Implementation'!$F$9:$F$136,C1000)-INDEX('LUT Implementation'!$F$9:$F$136,C1000+1)</f>
        <v>626</v>
      </c>
      <c r="E1000">
        <f>INDEX('LUT Implementation'!$C$9:$C$136,'Error plots'!C1000)</f>
        <v>684</v>
      </c>
      <c r="F1000">
        <f>TRUNC('LUT Implementation'!$C$4*(INDEX('LUT Implementation'!$F$9:$F$136,C1000)-B1000)/D1000,0)</f>
        <v>-8</v>
      </c>
      <c r="G1000">
        <f t="shared" si="60"/>
        <v>676</v>
      </c>
      <c r="H1000" s="20">
        <f>Theory!$D$4/(SIN(RADIANS(Theory!$D$6*360*(('LUT Implementation'!$C$3*B1000)/1000000000))))</f>
        <v>675.75184080137433</v>
      </c>
      <c r="I1000" s="23">
        <f t="shared" si="61"/>
        <v>8.2481591986256717</v>
      </c>
      <c r="J1000" s="23">
        <f t="shared" si="62"/>
        <v>0.24815919862567171</v>
      </c>
    </row>
    <row r="1001" spans="2:10">
      <c r="B1001">
        <f t="shared" si="63"/>
        <v>14100</v>
      </c>
      <c r="C1001" s="19">
        <f t="array" ref="C1001">MATCH(MIN(ABS('LUT Implementation'!$F$9:$F$136-B1001)),ABS('LUT Implementation'!$F$9:$F$136-B1001),0)</f>
        <v>13</v>
      </c>
      <c r="D1001">
        <f>INDEX('LUT Implementation'!$F$9:$F$136,C1001)-INDEX('LUT Implementation'!$F$9:$F$136,C1001+1)</f>
        <v>626</v>
      </c>
      <c r="E1001">
        <f>INDEX('LUT Implementation'!$C$9:$C$136,'Error plots'!C1001)</f>
        <v>684</v>
      </c>
      <c r="F1001">
        <f>TRUNC('LUT Implementation'!$C$4*(INDEX('LUT Implementation'!$F$9:$F$136,C1001)-B1001)/D1001,0)</f>
        <v>-6</v>
      </c>
      <c r="G1001">
        <f t="shared" si="60"/>
        <v>678</v>
      </c>
      <c r="H1001" s="20">
        <f>Theory!$D$4/(SIN(RADIANS(Theory!$D$6*360*(('LUT Implementation'!$C$3*B1001)/1000000000))))</f>
        <v>678.14181801649738</v>
      </c>
      <c r="I1001" s="23">
        <f t="shared" si="61"/>
        <v>5.8581819835026181</v>
      </c>
      <c r="J1001" s="23">
        <f t="shared" si="62"/>
        <v>0.1418180164973819</v>
      </c>
    </row>
    <row r="1002" spans="2:10">
      <c r="B1002">
        <f t="shared" si="63"/>
        <v>14050</v>
      </c>
      <c r="C1002" s="19">
        <f t="array" ref="C1002">MATCH(MIN(ABS('LUT Implementation'!$F$9:$F$136-B1002)),ABS('LUT Implementation'!$F$9:$F$136-B1002),0)</f>
        <v>13</v>
      </c>
      <c r="D1002">
        <f>INDEX('LUT Implementation'!$F$9:$F$136,C1002)-INDEX('LUT Implementation'!$F$9:$F$136,C1002+1)</f>
        <v>626</v>
      </c>
      <c r="E1002">
        <f>INDEX('LUT Implementation'!$C$9:$C$136,'Error plots'!C1002)</f>
        <v>684</v>
      </c>
      <c r="F1002">
        <f>TRUNC('LUT Implementation'!$C$4*(INDEX('LUT Implementation'!$F$9:$F$136,C1002)-B1002)/D1002,0)</f>
        <v>-3</v>
      </c>
      <c r="G1002">
        <f t="shared" si="60"/>
        <v>681</v>
      </c>
      <c r="H1002" s="20">
        <f>Theory!$D$4/(SIN(RADIANS(Theory!$D$6*360*(('LUT Implementation'!$C$3*B1002)/1000000000))))</f>
        <v>680.54882822880018</v>
      </c>
      <c r="I1002" s="23">
        <f t="shared" si="61"/>
        <v>3.4511717711998244</v>
      </c>
      <c r="J1002" s="23">
        <f t="shared" si="62"/>
        <v>0.45117177119982443</v>
      </c>
    </row>
    <row r="1003" spans="2:10">
      <c r="B1003">
        <f t="shared" si="63"/>
        <v>14000</v>
      </c>
      <c r="C1003" s="19">
        <f t="array" ref="C1003">MATCH(MIN(ABS('LUT Implementation'!$F$9:$F$136-B1003)),ABS('LUT Implementation'!$F$9:$F$136-B1003),0)</f>
        <v>13</v>
      </c>
      <c r="D1003">
        <f>INDEX('LUT Implementation'!$F$9:$F$136,C1003)-INDEX('LUT Implementation'!$F$9:$F$136,C1003+1)</f>
        <v>626</v>
      </c>
      <c r="E1003">
        <f>INDEX('LUT Implementation'!$C$9:$C$136,'Error plots'!C1003)</f>
        <v>684</v>
      </c>
      <c r="F1003">
        <f>TRUNC('LUT Implementation'!$C$4*(INDEX('LUT Implementation'!$F$9:$F$136,C1003)-B1003)/D1003,0)</f>
        <v>-1</v>
      </c>
      <c r="G1003">
        <f t="shared" si="60"/>
        <v>683</v>
      </c>
      <c r="H1003" s="20">
        <f>Theory!$D$4/(SIN(RADIANS(Theory!$D$6*360*(('LUT Implementation'!$C$3*B1003)/1000000000))))</f>
        <v>682.97305393380486</v>
      </c>
      <c r="I1003" s="23">
        <f t="shared" si="61"/>
        <v>1.0269460661951371</v>
      </c>
      <c r="J1003" s="23">
        <f t="shared" si="62"/>
        <v>2.6946066195137064E-2</v>
      </c>
    </row>
    <row r="1004" spans="2:10">
      <c r="B1004">
        <f t="shared" si="63"/>
        <v>13950</v>
      </c>
      <c r="C1004" s="19">
        <f t="array" ref="C1004">MATCH(MIN(ABS('LUT Implementation'!$F$9:$F$136-B1004)),ABS('LUT Implementation'!$F$9:$F$136-B1004),0)</f>
        <v>13</v>
      </c>
      <c r="D1004">
        <f>INDEX('LUT Implementation'!$F$9:$F$136,C1004)-INDEX('LUT Implementation'!$F$9:$F$136,C1004+1)</f>
        <v>626</v>
      </c>
      <c r="E1004">
        <f>INDEX('LUT Implementation'!$C$9:$C$136,'Error plots'!C1004)</f>
        <v>684</v>
      </c>
      <c r="F1004">
        <f>TRUNC('LUT Implementation'!$C$4*(INDEX('LUT Implementation'!$F$9:$F$136,C1004)-B1004)/D1004,0)</f>
        <v>1</v>
      </c>
      <c r="G1004">
        <f t="shared" si="60"/>
        <v>685</v>
      </c>
      <c r="H1004" s="20">
        <f>Theory!$D$4/(SIN(RADIANS(Theory!$D$6*360*(('LUT Implementation'!$C$3*B1004)/1000000000))))</f>
        <v>685.41468024345954</v>
      </c>
      <c r="I1004" s="23">
        <f t="shared" si="61"/>
        <v>1.4146802434595429</v>
      </c>
      <c r="J1004" s="23">
        <f t="shared" si="62"/>
        <v>0.41468024345954291</v>
      </c>
    </row>
    <row r="1005" spans="2:10">
      <c r="B1005">
        <f t="shared" si="63"/>
        <v>13900</v>
      </c>
      <c r="C1005" s="19">
        <f t="array" ref="C1005">MATCH(MIN(ABS('LUT Implementation'!$F$9:$F$136-B1005)),ABS('LUT Implementation'!$F$9:$F$136-B1005),0)</f>
        <v>13</v>
      </c>
      <c r="D1005">
        <f>INDEX('LUT Implementation'!$F$9:$F$136,C1005)-INDEX('LUT Implementation'!$F$9:$F$136,C1005+1)</f>
        <v>626</v>
      </c>
      <c r="E1005">
        <f>INDEX('LUT Implementation'!$C$9:$C$136,'Error plots'!C1005)</f>
        <v>684</v>
      </c>
      <c r="F1005">
        <f>TRUNC('LUT Implementation'!$C$4*(INDEX('LUT Implementation'!$F$9:$F$136,C1005)-B1005)/D1005,0)</f>
        <v>4</v>
      </c>
      <c r="G1005">
        <f t="shared" si="60"/>
        <v>688</v>
      </c>
      <c r="H1005" s="20">
        <f>Theory!$D$4/(SIN(RADIANS(Theory!$D$6*360*(('LUT Implementation'!$C$3*B1005)/1000000000))))</f>
        <v>687.87389493319733</v>
      </c>
      <c r="I1005" s="23">
        <f t="shared" si="61"/>
        <v>3.8738949331973345</v>
      </c>
      <c r="J1005" s="23">
        <f t="shared" si="62"/>
        <v>0.12610506680266553</v>
      </c>
    </row>
    <row r="1006" spans="2:10">
      <c r="B1006">
        <f t="shared" si="63"/>
        <v>13850</v>
      </c>
      <c r="C1006" s="19">
        <f t="array" ref="C1006">MATCH(MIN(ABS('LUT Implementation'!$F$9:$F$136-B1006)),ABS('LUT Implementation'!$F$9:$F$136-B1006),0)</f>
        <v>13</v>
      </c>
      <c r="D1006">
        <f>INDEX('LUT Implementation'!$F$9:$F$136,C1006)-INDEX('LUT Implementation'!$F$9:$F$136,C1006+1)</f>
        <v>626</v>
      </c>
      <c r="E1006">
        <f>INDEX('LUT Implementation'!$C$9:$C$136,'Error plots'!C1006)</f>
        <v>684</v>
      </c>
      <c r="F1006">
        <f>TRUNC('LUT Implementation'!$C$4*(INDEX('LUT Implementation'!$F$9:$F$136,C1006)-B1006)/D1006,0)</f>
        <v>6</v>
      </c>
      <c r="G1006">
        <f t="shared" si="60"/>
        <v>690</v>
      </c>
      <c r="H1006" s="20">
        <f>Theory!$D$4/(SIN(RADIANS(Theory!$D$6*360*(('LUT Implementation'!$C$3*B1006)/1000000000))))</f>
        <v>690.35088849001261</v>
      </c>
      <c r="I1006" s="23">
        <f t="shared" si="61"/>
        <v>6.3508884900126077</v>
      </c>
      <c r="J1006" s="23">
        <f t="shared" si="62"/>
        <v>0.35088849001260769</v>
      </c>
    </row>
    <row r="1007" spans="2:10">
      <c r="B1007">
        <f t="shared" si="63"/>
        <v>13800</v>
      </c>
      <c r="C1007" s="19">
        <f t="array" ref="C1007">MATCH(MIN(ABS('LUT Implementation'!$F$9:$F$136-B1007)),ABS('LUT Implementation'!$F$9:$F$136-B1007),0)</f>
        <v>13</v>
      </c>
      <c r="D1007">
        <f>INDEX('LUT Implementation'!$F$9:$F$136,C1007)-INDEX('LUT Implementation'!$F$9:$F$136,C1007+1)</f>
        <v>626</v>
      </c>
      <c r="E1007">
        <f>INDEX('LUT Implementation'!$C$9:$C$136,'Error plots'!C1007)</f>
        <v>684</v>
      </c>
      <c r="F1007">
        <f>TRUNC('LUT Implementation'!$C$4*(INDEX('LUT Implementation'!$F$9:$F$136,C1007)-B1007)/D1007,0)</f>
        <v>9</v>
      </c>
      <c r="G1007">
        <f t="shared" si="60"/>
        <v>693</v>
      </c>
      <c r="H1007" s="20">
        <f>Theory!$D$4/(SIN(RADIANS(Theory!$D$6*360*(('LUT Implementation'!$C$3*B1007)/1000000000))))</f>
        <v>692.84585416158404</v>
      </c>
      <c r="I1007" s="23">
        <f t="shared" si="61"/>
        <v>8.8458541615840431</v>
      </c>
      <c r="J1007" s="23">
        <f t="shared" si="62"/>
        <v>0.15414583841595686</v>
      </c>
    </row>
    <row r="1008" spans="2:10">
      <c r="B1008">
        <f t="shared" si="63"/>
        <v>13750</v>
      </c>
      <c r="C1008" s="19">
        <f t="array" ref="C1008">MATCH(MIN(ABS('LUT Implementation'!$F$9:$F$136-B1008)),ABS('LUT Implementation'!$F$9:$F$136-B1008),0)</f>
        <v>13</v>
      </c>
      <c r="D1008">
        <f>INDEX('LUT Implementation'!$F$9:$F$136,C1008)-INDEX('LUT Implementation'!$F$9:$F$136,C1008+1)</f>
        <v>626</v>
      </c>
      <c r="E1008">
        <f>INDEX('LUT Implementation'!$C$9:$C$136,'Error plots'!C1008)</f>
        <v>684</v>
      </c>
      <c r="F1008">
        <f>TRUNC('LUT Implementation'!$C$4*(INDEX('LUT Implementation'!$F$9:$F$136,C1008)-B1008)/D1008,0)</f>
        <v>11</v>
      </c>
      <c r="G1008">
        <f t="shared" si="60"/>
        <v>695</v>
      </c>
      <c r="H1008" s="20">
        <f>Theory!$D$4/(SIN(RADIANS(Theory!$D$6*360*(('LUT Implementation'!$C$3*B1008)/1000000000))))</f>
        <v>695.35898800646919</v>
      </c>
      <c r="I1008" s="23">
        <f t="shared" si="61"/>
        <v>11.35898800646919</v>
      </c>
      <c r="J1008" s="23">
        <f t="shared" si="62"/>
        <v>0.35898800646918971</v>
      </c>
    </row>
    <row r="1009" spans="2:10">
      <c r="B1009">
        <f t="shared" si="63"/>
        <v>13700</v>
      </c>
      <c r="C1009" s="19">
        <f t="array" ref="C1009">MATCH(MIN(ABS('LUT Implementation'!$F$9:$F$136-B1009)),ABS('LUT Implementation'!$F$9:$F$136-B1009),0)</f>
        <v>13</v>
      </c>
      <c r="D1009">
        <f>INDEX('LUT Implementation'!$F$9:$F$136,C1009)-INDEX('LUT Implementation'!$F$9:$F$136,C1009+1)</f>
        <v>626</v>
      </c>
      <c r="E1009">
        <f>INDEX('LUT Implementation'!$C$9:$C$136,'Error plots'!C1009)</f>
        <v>684</v>
      </c>
      <c r="F1009">
        <f>TRUNC('LUT Implementation'!$C$4*(INDEX('LUT Implementation'!$F$9:$F$136,C1009)-B1009)/D1009,0)</f>
        <v>14</v>
      </c>
      <c r="G1009">
        <f t="shared" si="60"/>
        <v>698</v>
      </c>
      <c r="H1009" s="20">
        <f>Theory!$D$4/(SIN(RADIANS(Theory!$D$6*360*(('LUT Implementation'!$C$3*B1009)/1000000000))))</f>
        <v>697.8904889453969</v>
      </c>
      <c r="I1009" s="23">
        <f t="shared" si="61"/>
        <v>13.890488945396896</v>
      </c>
      <c r="J1009" s="23">
        <f t="shared" si="62"/>
        <v>0.10951105460310373</v>
      </c>
    </row>
    <row r="1010" spans="2:10">
      <c r="B1010">
        <f t="shared" si="63"/>
        <v>13650</v>
      </c>
      <c r="C1010" s="19">
        <f t="array" ref="C1010">MATCH(MIN(ABS('LUT Implementation'!$F$9:$F$136-B1010)),ABS('LUT Implementation'!$F$9:$F$136-B1010),0)</f>
        <v>14</v>
      </c>
      <c r="D1010">
        <f>INDEX('LUT Implementation'!$F$9:$F$136,C1010)-INDEX('LUT Implementation'!$F$9:$F$136,C1010+1)</f>
        <v>573</v>
      </c>
      <c r="E1010">
        <f>INDEX('LUT Implementation'!$C$9:$C$136,'Error plots'!C1010)</f>
        <v>716</v>
      </c>
      <c r="F1010">
        <f>TRUNC('LUT Implementation'!$C$4*(INDEX('LUT Implementation'!$F$9:$F$136,C1010)-B1010)/D1010,0)</f>
        <v>-16</v>
      </c>
      <c r="G1010">
        <f t="shared" si="60"/>
        <v>700</v>
      </c>
      <c r="H1010" s="20">
        <f>Theory!$D$4/(SIN(RADIANS(Theory!$D$6*360*(('LUT Implementation'!$C$3*B1010)/1000000000))))</f>
        <v>700.44055881368934</v>
      </c>
      <c r="I1010" s="23">
        <f t="shared" si="61"/>
        <v>15.559441186310664</v>
      </c>
      <c r="J1010" s="23">
        <f t="shared" si="62"/>
        <v>0.44055881368933569</v>
      </c>
    </row>
    <row r="1011" spans="2:10">
      <c r="B1011">
        <f t="shared" si="63"/>
        <v>13600</v>
      </c>
      <c r="C1011" s="19">
        <f t="array" ref="C1011">MATCH(MIN(ABS('LUT Implementation'!$F$9:$F$136-B1011)),ABS('LUT Implementation'!$F$9:$F$136-B1011),0)</f>
        <v>14</v>
      </c>
      <c r="D1011">
        <f>INDEX('LUT Implementation'!$F$9:$F$136,C1011)-INDEX('LUT Implementation'!$F$9:$F$136,C1011+1)</f>
        <v>573</v>
      </c>
      <c r="E1011">
        <f>INDEX('LUT Implementation'!$C$9:$C$136,'Error plots'!C1011)</f>
        <v>716</v>
      </c>
      <c r="F1011">
        <f>TRUNC('LUT Implementation'!$C$4*(INDEX('LUT Implementation'!$F$9:$F$136,C1011)-B1011)/D1011,0)</f>
        <v>-13</v>
      </c>
      <c r="G1011">
        <f t="shared" si="60"/>
        <v>703</v>
      </c>
      <c r="H1011" s="20">
        <f>Theory!$D$4/(SIN(RADIANS(Theory!$D$6*360*(('LUT Implementation'!$C$3*B1011)/1000000000))))</f>
        <v>703.00940241483818</v>
      </c>
      <c r="I1011" s="23">
        <f t="shared" si="61"/>
        <v>12.990597585161822</v>
      </c>
      <c r="J1011" s="23">
        <f t="shared" si="62"/>
        <v>9.4024148381777195E-3</v>
      </c>
    </row>
    <row r="1012" spans="2:10">
      <c r="B1012">
        <f t="shared" si="63"/>
        <v>13550</v>
      </c>
      <c r="C1012" s="19">
        <f t="array" ref="C1012">MATCH(MIN(ABS('LUT Implementation'!$F$9:$F$136-B1012)),ABS('LUT Implementation'!$F$9:$F$136-B1012),0)</f>
        <v>14</v>
      </c>
      <c r="D1012">
        <f>INDEX('LUT Implementation'!$F$9:$F$136,C1012)-INDEX('LUT Implementation'!$F$9:$F$136,C1012+1)</f>
        <v>573</v>
      </c>
      <c r="E1012">
        <f>INDEX('LUT Implementation'!$C$9:$C$136,'Error plots'!C1012)</f>
        <v>716</v>
      </c>
      <c r="F1012">
        <f>TRUNC('LUT Implementation'!$C$4*(INDEX('LUT Implementation'!$F$9:$F$136,C1012)-B1012)/D1012,0)</f>
        <v>-11</v>
      </c>
      <c r="G1012">
        <f t="shared" si="60"/>
        <v>705</v>
      </c>
      <c r="H1012" s="20">
        <f>Theory!$D$4/(SIN(RADIANS(Theory!$D$6*360*(('LUT Implementation'!$C$3*B1012)/1000000000))))</f>
        <v>705.59722757526811</v>
      </c>
      <c r="I1012" s="23">
        <f t="shared" si="61"/>
        <v>10.402772424731893</v>
      </c>
      <c r="J1012" s="23">
        <f t="shared" si="62"/>
        <v>0.5972275752681071</v>
      </c>
    </row>
    <row r="1013" spans="2:10">
      <c r="B1013">
        <f t="shared" si="63"/>
        <v>13500</v>
      </c>
      <c r="C1013" s="19">
        <f t="array" ref="C1013">MATCH(MIN(ABS('LUT Implementation'!$F$9:$F$136-B1013)),ABS('LUT Implementation'!$F$9:$F$136-B1013),0)</f>
        <v>14</v>
      </c>
      <c r="D1013">
        <f>INDEX('LUT Implementation'!$F$9:$F$136,C1013)-INDEX('LUT Implementation'!$F$9:$F$136,C1013+1)</f>
        <v>573</v>
      </c>
      <c r="E1013">
        <f>INDEX('LUT Implementation'!$C$9:$C$136,'Error plots'!C1013)</f>
        <v>716</v>
      </c>
      <c r="F1013">
        <f>TRUNC('LUT Implementation'!$C$4*(INDEX('LUT Implementation'!$F$9:$F$136,C1013)-B1013)/D1013,0)</f>
        <v>-8</v>
      </c>
      <c r="G1013">
        <f t="shared" si="60"/>
        <v>708</v>
      </c>
      <c r="H1013" s="20">
        <f>Theory!$D$4/(SIN(RADIANS(Theory!$D$6*360*(('LUT Implementation'!$C$3*B1013)/1000000000))))</f>
        <v>708.20424520031656</v>
      </c>
      <c r="I1013" s="23">
        <f t="shared" si="61"/>
        <v>7.7957547996834364</v>
      </c>
      <c r="J1013" s="23">
        <f t="shared" si="62"/>
        <v>0.20424520031656357</v>
      </c>
    </row>
    <row r="1014" spans="2:10">
      <c r="B1014">
        <f t="shared" si="63"/>
        <v>13450</v>
      </c>
      <c r="C1014" s="19">
        <f t="array" ref="C1014">MATCH(MIN(ABS('LUT Implementation'!$F$9:$F$136-B1014)),ABS('LUT Implementation'!$F$9:$F$136-B1014),0)</f>
        <v>14</v>
      </c>
      <c r="D1014">
        <f>INDEX('LUT Implementation'!$F$9:$F$136,C1014)-INDEX('LUT Implementation'!$F$9:$F$136,C1014+1)</f>
        <v>573</v>
      </c>
      <c r="E1014">
        <f>INDEX('LUT Implementation'!$C$9:$C$136,'Error plots'!C1014)</f>
        <v>716</v>
      </c>
      <c r="F1014">
        <f>TRUNC('LUT Implementation'!$C$4*(INDEX('LUT Implementation'!$F$9:$F$136,C1014)-B1014)/D1014,0)</f>
        <v>-5</v>
      </c>
      <c r="G1014">
        <f t="shared" si="60"/>
        <v>711</v>
      </c>
      <c r="H1014" s="20">
        <f>Theory!$D$4/(SIN(RADIANS(Theory!$D$6*360*(('LUT Implementation'!$C$3*B1014)/1000000000))))</f>
        <v>710.83066933146404</v>
      </c>
      <c r="I1014" s="23">
        <f t="shared" si="61"/>
        <v>5.169330668535963</v>
      </c>
      <c r="J1014" s="23">
        <f t="shared" si="62"/>
        <v>0.16933066853596301</v>
      </c>
    </row>
    <row r="1015" spans="2:10">
      <c r="B1015">
        <f t="shared" si="63"/>
        <v>13400</v>
      </c>
      <c r="C1015" s="19">
        <f t="array" ref="C1015">MATCH(MIN(ABS('LUT Implementation'!$F$9:$F$136-B1015)),ABS('LUT Implementation'!$F$9:$F$136-B1015),0)</f>
        <v>14</v>
      </c>
      <c r="D1015">
        <f>INDEX('LUT Implementation'!$F$9:$F$136,C1015)-INDEX('LUT Implementation'!$F$9:$F$136,C1015+1)</f>
        <v>573</v>
      </c>
      <c r="E1015">
        <f>INDEX('LUT Implementation'!$C$9:$C$136,'Error plots'!C1015)</f>
        <v>716</v>
      </c>
      <c r="F1015">
        <f>TRUNC('LUT Implementation'!$C$4*(INDEX('LUT Implementation'!$F$9:$F$136,C1015)-B1015)/D1015,0)</f>
        <v>-2</v>
      </c>
      <c r="G1015">
        <f t="shared" si="60"/>
        <v>714</v>
      </c>
      <c r="H1015" s="20">
        <f>Theory!$D$4/(SIN(RADIANS(Theory!$D$6*360*(('LUT Implementation'!$C$3*B1015)/1000000000))))</f>
        <v>713.47671720484266</v>
      </c>
      <c r="I1015" s="23">
        <f t="shared" si="61"/>
        <v>2.5232827951573427</v>
      </c>
      <c r="J1015" s="23">
        <f t="shared" si="62"/>
        <v>0.52328279515734266</v>
      </c>
    </row>
    <row r="1016" spans="2:10">
      <c r="B1016">
        <f t="shared" si="63"/>
        <v>13350</v>
      </c>
      <c r="C1016" s="19">
        <f t="array" ref="C1016">MATCH(MIN(ABS('LUT Implementation'!$F$9:$F$136-B1016)),ABS('LUT Implementation'!$F$9:$F$136-B1016),0)</f>
        <v>14</v>
      </c>
      <c r="D1016">
        <f>INDEX('LUT Implementation'!$F$9:$F$136,C1016)-INDEX('LUT Implementation'!$F$9:$F$136,C1016+1)</f>
        <v>573</v>
      </c>
      <c r="E1016">
        <f>INDEX('LUT Implementation'!$C$9:$C$136,'Error plots'!C1016)</f>
        <v>716</v>
      </c>
      <c r="F1016">
        <f>TRUNC('LUT Implementation'!$C$4*(INDEX('LUT Implementation'!$F$9:$F$136,C1016)-B1016)/D1016,0)</f>
        <v>0</v>
      </c>
      <c r="G1016">
        <f t="shared" si="60"/>
        <v>716</v>
      </c>
      <c r="H1016" s="20">
        <f>Theory!$D$4/(SIN(RADIANS(Theory!$D$6*360*(('LUT Implementation'!$C$3*B1016)/1000000000))))</f>
        <v>716.14260931106173</v>
      </c>
      <c r="I1016" s="23">
        <f t="shared" si="61"/>
        <v>0.14260931106173302</v>
      </c>
      <c r="J1016" s="23">
        <f t="shared" si="62"/>
        <v>0.14260931106173302</v>
      </c>
    </row>
    <row r="1017" spans="2:10">
      <c r="B1017">
        <f t="shared" si="63"/>
        <v>13300</v>
      </c>
      <c r="C1017" s="19">
        <f t="array" ref="C1017">MATCH(MIN(ABS('LUT Implementation'!$F$9:$F$136-B1017)),ABS('LUT Implementation'!$F$9:$F$136-B1017),0)</f>
        <v>14</v>
      </c>
      <c r="D1017">
        <f>INDEX('LUT Implementation'!$F$9:$F$136,C1017)-INDEX('LUT Implementation'!$F$9:$F$136,C1017+1)</f>
        <v>573</v>
      </c>
      <c r="E1017">
        <f>INDEX('LUT Implementation'!$C$9:$C$136,'Error plots'!C1017)</f>
        <v>716</v>
      </c>
      <c r="F1017">
        <f>TRUNC('LUT Implementation'!$C$4*(INDEX('LUT Implementation'!$F$9:$F$136,C1017)-B1017)/D1017,0)</f>
        <v>2</v>
      </c>
      <c r="G1017">
        <f t="shared" si="60"/>
        <v>718</v>
      </c>
      <c r="H1017" s="20">
        <f>Theory!$D$4/(SIN(RADIANS(Theory!$D$6*360*(('LUT Implementation'!$C$3*B1017)/1000000000))))</f>
        <v>718.82856945638207</v>
      </c>
      <c r="I1017" s="23">
        <f t="shared" si="61"/>
        <v>2.8285694563820698</v>
      </c>
      <c r="J1017" s="23">
        <f t="shared" si="62"/>
        <v>0.8285694563820698</v>
      </c>
    </row>
    <row r="1018" spans="2:10">
      <c r="B1018">
        <f t="shared" si="63"/>
        <v>13250</v>
      </c>
      <c r="C1018" s="19">
        <f t="array" ref="C1018">MATCH(MIN(ABS('LUT Implementation'!$F$9:$F$136-B1018)),ABS('LUT Implementation'!$F$9:$F$136-B1018),0)</f>
        <v>14</v>
      </c>
      <c r="D1018">
        <f>INDEX('LUT Implementation'!$F$9:$F$136,C1018)-INDEX('LUT Implementation'!$F$9:$F$136,C1018+1)</f>
        <v>573</v>
      </c>
      <c r="E1018">
        <f>INDEX('LUT Implementation'!$C$9:$C$136,'Error plots'!C1018)</f>
        <v>716</v>
      </c>
      <c r="F1018">
        <f>TRUNC('LUT Implementation'!$C$4*(INDEX('LUT Implementation'!$F$9:$F$136,C1018)-B1018)/D1018,0)</f>
        <v>5</v>
      </c>
      <c r="G1018">
        <f t="shared" si="60"/>
        <v>721</v>
      </c>
      <c r="H1018" s="20">
        <f>Theory!$D$4/(SIN(RADIANS(Theory!$D$6*360*(('LUT Implementation'!$C$3*B1018)/1000000000))))</f>
        <v>721.5348248252759</v>
      </c>
      <c r="I1018" s="23">
        <f t="shared" si="61"/>
        <v>5.5348248252759049</v>
      </c>
      <c r="J1018" s="23">
        <f t="shared" si="62"/>
        <v>0.53482482527590491</v>
      </c>
    </row>
    <row r="1019" spans="2:10">
      <c r="B1019">
        <f t="shared" si="63"/>
        <v>13200</v>
      </c>
      <c r="C1019" s="19">
        <f t="array" ref="C1019">MATCH(MIN(ABS('LUT Implementation'!$F$9:$F$136-B1019)),ABS('LUT Implementation'!$F$9:$F$136-B1019),0)</f>
        <v>14</v>
      </c>
      <c r="D1019">
        <f>INDEX('LUT Implementation'!$F$9:$F$136,C1019)-INDEX('LUT Implementation'!$F$9:$F$136,C1019+1)</f>
        <v>573</v>
      </c>
      <c r="E1019">
        <f>INDEX('LUT Implementation'!$C$9:$C$136,'Error plots'!C1019)</f>
        <v>716</v>
      </c>
      <c r="F1019">
        <f>TRUNC('LUT Implementation'!$C$4*(INDEX('LUT Implementation'!$F$9:$F$136,C1019)-B1019)/D1019,0)</f>
        <v>8</v>
      </c>
      <c r="G1019">
        <f t="shared" si="60"/>
        <v>724</v>
      </c>
      <c r="H1019" s="20">
        <f>Theory!$D$4/(SIN(RADIANS(Theory!$D$6*360*(('LUT Implementation'!$C$3*B1019)/1000000000))))</f>
        <v>724.26160604440747</v>
      </c>
      <c r="I1019" s="23">
        <f t="shared" si="61"/>
        <v>8.2616060444074719</v>
      </c>
      <c r="J1019" s="23">
        <f t="shared" si="62"/>
        <v>0.26160604440747193</v>
      </c>
    </row>
    <row r="1020" spans="2:10">
      <c r="B1020">
        <f t="shared" si="63"/>
        <v>13150</v>
      </c>
      <c r="C1020" s="19">
        <f t="array" ref="C1020">MATCH(MIN(ABS('LUT Implementation'!$F$9:$F$136-B1020)),ABS('LUT Implementation'!$F$9:$F$136-B1020),0)</f>
        <v>14</v>
      </c>
      <c r="D1020">
        <f>INDEX('LUT Implementation'!$F$9:$F$136,C1020)-INDEX('LUT Implementation'!$F$9:$F$136,C1020+1)</f>
        <v>573</v>
      </c>
      <c r="E1020">
        <f>INDEX('LUT Implementation'!$C$9:$C$136,'Error plots'!C1020)</f>
        <v>716</v>
      </c>
      <c r="F1020">
        <f>TRUNC('LUT Implementation'!$C$4*(INDEX('LUT Implementation'!$F$9:$F$136,C1020)-B1020)/D1020,0)</f>
        <v>11</v>
      </c>
      <c r="G1020">
        <f t="shared" si="60"/>
        <v>727</v>
      </c>
      <c r="H1020" s="20">
        <f>Theory!$D$4/(SIN(RADIANS(Theory!$D$6*360*(('LUT Implementation'!$C$3*B1020)/1000000000))))</f>
        <v>727.00914724807421</v>
      </c>
      <c r="I1020" s="23">
        <f t="shared" si="61"/>
        <v>11.009147248074214</v>
      </c>
      <c r="J1020" s="23">
        <f t="shared" si="62"/>
        <v>9.147248074214076E-3</v>
      </c>
    </row>
    <row r="1021" spans="2:10">
      <c r="B1021">
        <f t="shared" si="63"/>
        <v>13100</v>
      </c>
      <c r="C1021" s="19">
        <f t="array" ref="C1021">MATCH(MIN(ABS('LUT Implementation'!$F$9:$F$136-B1021)),ABS('LUT Implementation'!$F$9:$F$136-B1021),0)</f>
        <v>14</v>
      </c>
      <c r="D1021">
        <f>INDEX('LUT Implementation'!$F$9:$F$136,C1021)-INDEX('LUT Implementation'!$F$9:$F$136,C1021+1)</f>
        <v>573</v>
      </c>
      <c r="E1021">
        <f>INDEX('LUT Implementation'!$C$9:$C$136,'Error plots'!C1021)</f>
        <v>716</v>
      </c>
      <c r="F1021">
        <f>TRUNC('LUT Implementation'!$C$4*(INDEX('LUT Implementation'!$F$9:$F$136,C1021)-B1021)/D1021,0)</f>
        <v>14</v>
      </c>
      <c r="G1021">
        <f t="shared" si="60"/>
        <v>730</v>
      </c>
      <c r="H1021" s="20">
        <f>Theory!$D$4/(SIN(RADIANS(Theory!$D$6*360*(('LUT Implementation'!$C$3*B1021)/1000000000))))</f>
        <v>729.77768614514662</v>
      </c>
      <c r="I1021" s="23">
        <f t="shared" si="61"/>
        <v>13.777686145146617</v>
      </c>
      <c r="J1021" s="23">
        <f t="shared" si="62"/>
        <v>0.22231385485338251</v>
      </c>
    </row>
    <row r="1022" spans="2:10">
      <c r="B1022">
        <f t="shared" si="63"/>
        <v>13050</v>
      </c>
      <c r="C1022" s="19">
        <f t="array" ref="C1022">MATCH(MIN(ABS('LUT Implementation'!$F$9:$F$136-B1022)),ABS('LUT Implementation'!$F$9:$F$136-B1022),0)</f>
        <v>15</v>
      </c>
      <c r="D1022">
        <f>INDEX('LUT Implementation'!$F$9:$F$136,C1022)-INDEX('LUT Implementation'!$F$9:$F$136,C1022+1)</f>
        <v>525</v>
      </c>
      <c r="E1022">
        <f>INDEX('LUT Implementation'!$C$9:$C$136,'Error plots'!C1022)</f>
        <v>748</v>
      </c>
      <c r="F1022">
        <f>TRUNC('LUT Implementation'!$C$4*(INDEX('LUT Implementation'!$F$9:$F$136,C1022)-B1022)/D1022,0)</f>
        <v>-16</v>
      </c>
      <c r="G1022">
        <f t="shared" si="60"/>
        <v>732</v>
      </c>
      <c r="H1022" s="20">
        <f>Theory!$D$4/(SIN(RADIANS(Theory!$D$6*360*(('LUT Implementation'!$C$3*B1022)/1000000000))))</f>
        <v>732.56746408754589</v>
      </c>
      <c r="I1022" s="23">
        <f t="shared" si="61"/>
        <v>15.432535912454114</v>
      </c>
      <c r="J1022" s="23">
        <f t="shared" si="62"/>
        <v>0.56746408754588629</v>
      </c>
    </row>
    <row r="1023" spans="2:10">
      <c r="B1023">
        <f t="shared" si="63"/>
        <v>13000</v>
      </c>
      <c r="C1023" s="19">
        <f t="array" ref="C1023">MATCH(MIN(ABS('LUT Implementation'!$F$9:$F$136-B1023)),ABS('LUT Implementation'!$F$9:$F$136-B1023),0)</f>
        <v>15</v>
      </c>
      <c r="D1023">
        <f>INDEX('LUT Implementation'!$F$9:$F$136,C1023)-INDEX('LUT Implementation'!$F$9:$F$136,C1023+1)</f>
        <v>525</v>
      </c>
      <c r="E1023">
        <f>INDEX('LUT Implementation'!$C$9:$C$136,'Error plots'!C1023)</f>
        <v>748</v>
      </c>
      <c r="F1023">
        <f>TRUNC('LUT Implementation'!$C$4*(INDEX('LUT Implementation'!$F$9:$F$136,C1023)-B1023)/D1023,0)</f>
        <v>-13</v>
      </c>
      <c r="G1023">
        <f t="shared" si="60"/>
        <v>735</v>
      </c>
      <c r="H1023" s="20">
        <f>Theory!$D$4/(SIN(RADIANS(Theory!$D$6*360*(('LUT Implementation'!$C$3*B1023)/1000000000))))</f>
        <v>735.37872614030346</v>
      </c>
      <c r="I1023" s="23">
        <f t="shared" si="61"/>
        <v>12.621273859696544</v>
      </c>
      <c r="J1023" s="23">
        <f t="shared" si="62"/>
        <v>0.3787261403034563</v>
      </c>
    </row>
    <row r="1024" spans="2:10">
      <c r="B1024">
        <f t="shared" si="63"/>
        <v>12950</v>
      </c>
      <c r="C1024" s="19">
        <f t="array" ref="C1024">MATCH(MIN(ABS('LUT Implementation'!$F$9:$F$136-B1024)),ABS('LUT Implementation'!$F$9:$F$136-B1024),0)</f>
        <v>15</v>
      </c>
      <c r="D1024">
        <f>INDEX('LUT Implementation'!$F$9:$F$136,C1024)-INDEX('LUT Implementation'!$F$9:$F$136,C1024+1)</f>
        <v>525</v>
      </c>
      <c r="E1024">
        <f>INDEX('LUT Implementation'!$C$9:$C$136,'Error plots'!C1024)</f>
        <v>748</v>
      </c>
      <c r="F1024">
        <f>TRUNC('LUT Implementation'!$C$4*(INDEX('LUT Implementation'!$F$9:$F$136,C1024)-B1024)/D1024,0)</f>
        <v>-10</v>
      </c>
      <c r="G1024">
        <f t="shared" si="60"/>
        <v>738</v>
      </c>
      <c r="H1024" s="20">
        <f>Theory!$D$4/(SIN(RADIANS(Theory!$D$6*360*(('LUT Implementation'!$C$3*B1024)/1000000000))))</f>
        <v>738.21172115324202</v>
      </c>
      <c r="I1024" s="23">
        <f t="shared" si="61"/>
        <v>9.7882788467579758</v>
      </c>
      <c r="J1024" s="23">
        <f t="shared" si="62"/>
        <v>0.21172115324202423</v>
      </c>
    </row>
    <row r="1025" spans="2:10">
      <c r="B1025">
        <f t="shared" si="63"/>
        <v>12900</v>
      </c>
      <c r="C1025" s="19">
        <f t="array" ref="C1025">MATCH(MIN(ABS('LUT Implementation'!$F$9:$F$136-B1025)),ABS('LUT Implementation'!$F$9:$F$136-B1025),0)</f>
        <v>15</v>
      </c>
      <c r="D1025">
        <f>INDEX('LUT Implementation'!$F$9:$F$136,C1025)-INDEX('LUT Implementation'!$F$9:$F$136,C1025+1)</f>
        <v>525</v>
      </c>
      <c r="E1025">
        <f>INDEX('LUT Implementation'!$C$9:$C$136,'Error plots'!C1025)</f>
        <v>748</v>
      </c>
      <c r="F1025">
        <f>TRUNC('LUT Implementation'!$C$4*(INDEX('LUT Implementation'!$F$9:$F$136,C1025)-B1025)/D1025,0)</f>
        <v>-7</v>
      </c>
      <c r="G1025">
        <f t="shared" si="60"/>
        <v>741</v>
      </c>
      <c r="H1025" s="20">
        <f>Theory!$D$4/(SIN(RADIANS(Theory!$D$6*360*(('LUT Implementation'!$C$3*B1025)/1000000000))))</f>
        <v>741.06670183432493</v>
      </c>
      <c r="I1025" s="23">
        <f t="shared" si="61"/>
        <v>6.933298165675069</v>
      </c>
      <c r="J1025" s="23">
        <f t="shared" si="62"/>
        <v>6.6701834324931042E-2</v>
      </c>
    </row>
    <row r="1026" spans="2:10">
      <c r="B1026">
        <f t="shared" si="63"/>
        <v>12850</v>
      </c>
      <c r="C1026" s="19">
        <f t="array" ref="C1026">MATCH(MIN(ABS('LUT Implementation'!$F$9:$F$136-B1026)),ABS('LUT Implementation'!$F$9:$F$136-B1026),0)</f>
        <v>15</v>
      </c>
      <c r="D1026">
        <f>INDEX('LUT Implementation'!$F$9:$F$136,C1026)-INDEX('LUT Implementation'!$F$9:$F$136,C1026+1)</f>
        <v>525</v>
      </c>
      <c r="E1026">
        <f>INDEX('LUT Implementation'!$C$9:$C$136,'Error plots'!C1026)</f>
        <v>748</v>
      </c>
      <c r="F1026">
        <f>TRUNC('LUT Implementation'!$C$4*(INDEX('LUT Implementation'!$F$9:$F$136,C1026)-B1026)/D1026,0)</f>
        <v>-4</v>
      </c>
      <c r="G1026">
        <f t="shared" si="60"/>
        <v>744</v>
      </c>
      <c r="H1026" s="20">
        <f>Theory!$D$4/(SIN(RADIANS(Theory!$D$6*360*(('LUT Implementation'!$C$3*B1026)/1000000000))))</f>
        <v>743.94392482471631</v>
      </c>
      <c r="I1026" s="23">
        <f t="shared" si="61"/>
        <v>4.056075175283695</v>
      </c>
      <c r="J1026" s="23">
        <f t="shared" si="62"/>
        <v>5.6075175283694989E-2</v>
      </c>
    </row>
    <row r="1027" spans="2:10">
      <c r="B1027">
        <f t="shared" si="63"/>
        <v>12800</v>
      </c>
      <c r="C1027" s="19">
        <f t="array" ref="C1027">MATCH(MIN(ABS('LUT Implementation'!$F$9:$F$136-B1027)),ABS('LUT Implementation'!$F$9:$F$136-B1027),0)</f>
        <v>15</v>
      </c>
      <c r="D1027">
        <f>INDEX('LUT Implementation'!$F$9:$F$136,C1027)-INDEX('LUT Implementation'!$F$9:$F$136,C1027+1)</f>
        <v>525</v>
      </c>
      <c r="E1027">
        <f>INDEX('LUT Implementation'!$C$9:$C$136,'Error plots'!C1027)</f>
        <v>748</v>
      </c>
      <c r="F1027">
        <f>TRUNC('LUT Implementation'!$C$4*(INDEX('LUT Implementation'!$F$9:$F$136,C1027)-B1027)/D1027,0)</f>
        <v>-1</v>
      </c>
      <c r="G1027">
        <f t="shared" si="60"/>
        <v>747</v>
      </c>
      <c r="H1027" s="20">
        <f>Theory!$D$4/(SIN(RADIANS(Theory!$D$6*360*(('LUT Implementation'!$C$3*B1027)/1000000000))))</f>
        <v>746.84365077560165</v>
      </c>
      <c r="I1027" s="23">
        <f t="shared" si="61"/>
        <v>1.1563492243983546</v>
      </c>
      <c r="J1027" s="23">
        <f t="shared" si="62"/>
        <v>0.15634922439835464</v>
      </c>
    </row>
    <row r="1028" spans="2:10">
      <c r="B1028">
        <f t="shared" si="63"/>
        <v>12750</v>
      </c>
      <c r="C1028" s="19">
        <f t="array" ref="C1028">MATCH(MIN(ABS('LUT Implementation'!$F$9:$F$136-B1028)),ABS('LUT Implementation'!$F$9:$F$136-B1028),0)</f>
        <v>15</v>
      </c>
      <c r="D1028">
        <f>INDEX('LUT Implementation'!$F$9:$F$136,C1028)-INDEX('LUT Implementation'!$F$9:$F$136,C1028+1)</f>
        <v>525</v>
      </c>
      <c r="E1028">
        <f>INDEX('LUT Implementation'!$C$9:$C$136,'Error plots'!C1028)</f>
        <v>748</v>
      </c>
      <c r="F1028">
        <f>TRUNC('LUT Implementation'!$C$4*(INDEX('LUT Implementation'!$F$9:$F$136,C1028)-B1028)/D1028,0)</f>
        <v>1</v>
      </c>
      <c r="G1028">
        <f t="shared" ref="G1028:G1091" si="64">E1028+F1028</f>
        <v>749</v>
      </c>
      <c r="H1028" s="20">
        <f>Theory!$D$4/(SIN(RADIANS(Theory!$D$6*360*(('LUT Implementation'!$C$3*B1028)/1000000000))))</f>
        <v>749.76614442681716</v>
      </c>
      <c r="I1028" s="23">
        <f t="shared" ref="I1028:I1091" si="65">ABS(E1028-H1028)</f>
        <v>1.7661444268171635</v>
      </c>
      <c r="J1028" s="23">
        <f t="shared" ref="J1028:J1091" si="66">ABS(G1028-H1028)</f>
        <v>0.76614442681716355</v>
      </c>
    </row>
    <row r="1029" spans="2:10">
      <c r="B1029">
        <f t="shared" ref="B1029:B1092" si="67">B1028-50</f>
        <v>12700</v>
      </c>
      <c r="C1029" s="19">
        <f t="array" ref="C1029">MATCH(MIN(ABS('LUT Implementation'!$F$9:$F$136-B1029)),ABS('LUT Implementation'!$F$9:$F$136-B1029),0)</f>
        <v>15</v>
      </c>
      <c r="D1029">
        <f>INDEX('LUT Implementation'!$F$9:$F$136,C1029)-INDEX('LUT Implementation'!$F$9:$F$136,C1029+1)</f>
        <v>525</v>
      </c>
      <c r="E1029">
        <f>INDEX('LUT Implementation'!$C$9:$C$136,'Error plots'!C1029)</f>
        <v>748</v>
      </c>
      <c r="F1029">
        <f>TRUNC('LUT Implementation'!$C$4*(INDEX('LUT Implementation'!$F$9:$F$136,C1029)-B1029)/D1029,0)</f>
        <v>4</v>
      </c>
      <c r="G1029">
        <f t="shared" si="64"/>
        <v>752</v>
      </c>
      <c r="H1029" s="20">
        <f>Theory!$D$4/(SIN(RADIANS(Theory!$D$6*360*(('LUT Implementation'!$C$3*B1029)/1000000000))))</f>
        <v>752.71167468733267</v>
      </c>
      <c r="I1029" s="23">
        <f t="shared" si="65"/>
        <v>4.7116746873326747</v>
      </c>
      <c r="J1029" s="23">
        <f t="shared" si="66"/>
        <v>0.71167468733267469</v>
      </c>
    </row>
    <row r="1030" spans="2:10">
      <c r="B1030">
        <f t="shared" si="67"/>
        <v>12650</v>
      </c>
      <c r="C1030" s="19">
        <f t="array" ref="C1030">MATCH(MIN(ABS('LUT Implementation'!$F$9:$F$136-B1030)),ABS('LUT Implementation'!$F$9:$F$136-B1030),0)</f>
        <v>15</v>
      </c>
      <c r="D1030">
        <f>INDEX('LUT Implementation'!$F$9:$F$136,C1030)-INDEX('LUT Implementation'!$F$9:$F$136,C1030+1)</f>
        <v>525</v>
      </c>
      <c r="E1030">
        <f>INDEX('LUT Implementation'!$C$9:$C$136,'Error plots'!C1030)</f>
        <v>748</v>
      </c>
      <c r="F1030">
        <f>TRUNC('LUT Implementation'!$C$4*(INDEX('LUT Implementation'!$F$9:$F$136,C1030)-B1030)/D1030,0)</f>
        <v>7</v>
      </c>
      <c r="G1030">
        <f t="shared" si="64"/>
        <v>755</v>
      </c>
      <c r="H1030" s="20">
        <f>Theory!$D$4/(SIN(RADIANS(Theory!$D$6*360*(('LUT Implementation'!$C$3*B1030)/1000000000))))</f>
        <v>755.68051471764682</v>
      </c>
      <c r="I1030" s="23">
        <f t="shared" si="65"/>
        <v>7.6805147176468154</v>
      </c>
      <c r="J1030" s="23">
        <f t="shared" si="66"/>
        <v>0.68051471764681537</v>
      </c>
    </row>
    <row r="1031" spans="2:10">
      <c r="B1031">
        <f t="shared" si="67"/>
        <v>12600</v>
      </c>
      <c r="C1031" s="19">
        <f t="array" ref="C1031">MATCH(MIN(ABS('LUT Implementation'!$F$9:$F$136-B1031)),ABS('LUT Implementation'!$F$9:$F$136-B1031),0)</f>
        <v>15</v>
      </c>
      <c r="D1031">
        <f>INDEX('LUT Implementation'!$F$9:$F$136,C1031)-INDEX('LUT Implementation'!$F$9:$F$136,C1031+1)</f>
        <v>525</v>
      </c>
      <c r="E1031">
        <f>INDEX('LUT Implementation'!$C$9:$C$136,'Error plots'!C1031)</f>
        <v>748</v>
      </c>
      <c r="F1031">
        <f>TRUNC('LUT Implementation'!$C$4*(INDEX('LUT Implementation'!$F$9:$F$136,C1031)-B1031)/D1031,0)</f>
        <v>10</v>
      </c>
      <c r="G1031">
        <f t="shared" si="64"/>
        <v>758</v>
      </c>
      <c r="H1031" s="20">
        <f>Theory!$D$4/(SIN(RADIANS(Theory!$D$6*360*(('LUT Implementation'!$C$3*B1031)/1000000000))))</f>
        <v>758.67294201414279</v>
      </c>
      <c r="I1031" s="23">
        <f t="shared" si="65"/>
        <v>10.672942014142791</v>
      </c>
      <c r="J1031" s="23">
        <f t="shared" si="66"/>
        <v>0.67294201414279087</v>
      </c>
    </row>
    <row r="1032" spans="2:10">
      <c r="B1032">
        <f t="shared" si="67"/>
        <v>12550</v>
      </c>
      <c r="C1032" s="19">
        <f t="array" ref="C1032">MATCH(MIN(ABS('LUT Implementation'!$F$9:$F$136-B1032)),ABS('LUT Implementation'!$F$9:$F$136-B1032),0)</f>
        <v>15</v>
      </c>
      <c r="D1032">
        <f>INDEX('LUT Implementation'!$F$9:$F$136,C1032)-INDEX('LUT Implementation'!$F$9:$F$136,C1032+1)</f>
        <v>525</v>
      </c>
      <c r="E1032">
        <f>INDEX('LUT Implementation'!$C$9:$C$136,'Error plots'!C1032)</f>
        <v>748</v>
      </c>
      <c r="F1032">
        <f>TRUNC('LUT Implementation'!$C$4*(INDEX('LUT Implementation'!$F$9:$F$136,C1032)-B1032)/D1032,0)</f>
        <v>14</v>
      </c>
      <c r="G1032">
        <f t="shared" si="64"/>
        <v>762</v>
      </c>
      <c r="H1032" s="20">
        <f>Theory!$D$4/(SIN(RADIANS(Theory!$D$6*360*(('LUT Implementation'!$C$3*B1032)/1000000000))))</f>
        <v>761.68923849546093</v>
      </c>
      <c r="I1032" s="23">
        <f t="shared" si="65"/>
        <v>13.689238495460927</v>
      </c>
      <c r="J1032" s="23">
        <f t="shared" si="66"/>
        <v>0.31076150453907303</v>
      </c>
    </row>
    <row r="1033" spans="2:10">
      <c r="B1033">
        <f t="shared" si="67"/>
        <v>12500</v>
      </c>
      <c r="C1033" s="19">
        <f t="array" ref="C1033">MATCH(MIN(ABS('LUT Implementation'!$F$9:$F$136-B1033)),ABS('LUT Implementation'!$F$9:$F$136-B1033),0)</f>
        <v>16</v>
      </c>
      <c r="D1033">
        <f>INDEX('LUT Implementation'!$F$9:$F$136,C1033)-INDEX('LUT Implementation'!$F$9:$F$136,C1033+1)</f>
        <v>484</v>
      </c>
      <c r="E1033">
        <f>INDEX('LUT Implementation'!$C$9:$C$136,'Error plots'!C1033)</f>
        <v>780</v>
      </c>
      <c r="F1033">
        <f>TRUNC('LUT Implementation'!$C$4*(INDEX('LUT Implementation'!$F$9:$F$136,C1033)-B1033)/D1033,0)</f>
        <v>-16</v>
      </c>
      <c r="G1033">
        <f t="shared" si="64"/>
        <v>764</v>
      </c>
      <c r="H1033" s="20">
        <f>Theory!$D$4/(SIN(RADIANS(Theory!$D$6*360*(('LUT Implementation'!$C$3*B1033)/1000000000))))</f>
        <v>764.72969059094248</v>
      </c>
      <c r="I1033" s="23">
        <f t="shared" si="65"/>
        <v>15.270309409057518</v>
      </c>
      <c r="J1033" s="23">
        <f t="shared" si="66"/>
        <v>0.72969059094248223</v>
      </c>
    </row>
    <row r="1034" spans="2:10">
      <c r="B1034">
        <f t="shared" si="67"/>
        <v>12450</v>
      </c>
      <c r="C1034" s="19">
        <f t="array" ref="C1034">MATCH(MIN(ABS('LUT Implementation'!$F$9:$F$136-B1034)),ABS('LUT Implementation'!$F$9:$F$136-B1034),0)</f>
        <v>16</v>
      </c>
      <c r="D1034">
        <f>INDEX('LUT Implementation'!$F$9:$F$136,C1034)-INDEX('LUT Implementation'!$F$9:$F$136,C1034+1)</f>
        <v>484</v>
      </c>
      <c r="E1034">
        <f>INDEX('LUT Implementation'!$C$9:$C$136,'Error plots'!C1034)</f>
        <v>780</v>
      </c>
      <c r="F1034">
        <f>TRUNC('LUT Implementation'!$C$4*(INDEX('LUT Implementation'!$F$9:$F$136,C1034)-B1034)/D1034,0)</f>
        <v>-12</v>
      </c>
      <c r="G1034">
        <f t="shared" si="64"/>
        <v>768</v>
      </c>
      <c r="H1034" s="20">
        <f>Theory!$D$4/(SIN(RADIANS(Theory!$D$6*360*(('LUT Implementation'!$C$3*B1034)/1000000000))))</f>
        <v>767.79458933120713</v>
      </c>
      <c r="I1034" s="23">
        <f t="shared" si="65"/>
        <v>12.205410668792865</v>
      </c>
      <c r="J1034" s="23">
        <f t="shared" si="66"/>
        <v>0.20541066879286518</v>
      </c>
    </row>
    <row r="1035" spans="2:10">
      <c r="B1035">
        <f t="shared" si="67"/>
        <v>12400</v>
      </c>
      <c r="C1035" s="19">
        <f t="array" ref="C1035">MATCH(MIN(ABS('LUT Implementation'!$F$9:$F$136-B1035)),ABS('LUT Implementation'!$F$9:$F$136-B1035),0)</f>
        <v>16</v>
      </c>
      <c r="D1035">
        <f>INDEX('LUT Implementation'!$F$9:$F$136,C1035)-INDEX('LUT Implementation'!$F$9:$F$136,C1035+1)</f>
        <v>484</v>
      </c>
      <c r="E1035">
        <f>INDEX('LUT Implementation'!$C$9:$C$136,'Error plots'!C1035)</f>
        <v>780</v>
      </c>
      <c r="F1035">
        <f>TRUNC('LUT Implementation'!$C$4*(INDEX('LUT Implementation'!$F$9:$F$136,C1035)-B1035)/D1035,0)</f>
        <v>-9</v>
      </c>
      <c r="G1035">
        <f t="shared" si="64"/>
        <v>771</v>
      </c>
      <c r="H1035" s="20">
        <f>Theory!$D$4/(SIN(RADIANS(Theory!$D$6*360*(('LUT Implementation'!$C$3*B1035)/1000000000))))</f>
        <v>770.88423044092019</v>
      </c>
      <c r="I1035" s="23">
        <f t="shared" si="65"/>
        <v>9.1157695590798085</v>
      </c>
      <c r="J1035" s="23">
        <f t="shared" si="66"/>
        <v>0.11576955907980846</v>
      </c>
    </row>
    <row r="1036" spans="2:10">
      <c r="B1036">
        <f t="shared" si="67"/>
        <v>12350</v>
      </c>
      <c r="C1036" s="19">
        <f t="array" ref="C1036">MATCH(MIN(ABS('LUT Implementation'!$F$9:$F$136-B1036)),ABS('LUT Implementation'!$F$9:$F$136-B1036),0)</f>
        <v>16</v>
      </c>
      <c r="D1036">
        <f>INDEX('LUT Implementation'!$F$9:$F$136,C1036)-INDEX('LUT Implementation'!$F$9:$F$136,C1036+1)</f>
        <v>484</v>
      </c>
      <c r="E1036">
        <f>INDEX('LUT Implementation'!$C$9:$C$136,'Error plots'!C1036)</f>
        <v>780</v>
      </c>
      <c r="F1036">
        <f>TRUNC('LUT Implementation'!$C$4*(INDEX('LUT Implementation'!$F$9:$F$136,C1036)-B1036)/D1036,0)</f>
        <v>-6</v>
      </c>
      <c r="G1036">
        <f t="shared" si="64"/>
        <v>774</v>
      </c>
      <c r="H1036" s="20">
        <f>Theory!$D$4/(SIN(RADIANS(Theory!$D$6*360*(('LUT Implementation'!$C$3*B1036)/1000000000))))</f>
        <v>773.99891443381466</v>
      </c>
      <c r="I1036" s="23">
        <f t="shared" si="65"/>
        <v>6.0010855661853384</v>
      </c>
      <c r="J1036" s="23">
        <f t="shared" si="66"/>
        <v>1.0855661853383936E-3</v>
      </c>
    </row>
    <row r="1037" spans="2:10">
      <c r="B1037">
        <f t="shared" si="67"/>
        <v>12300</v>
      </c>
      <c r="C1037" s="19">
        <f t="array" ref="C1037">MATCH(MIN(ABS('LUT Implementation'!$F$9:$F$136-B1037)),ABS('LUT Implementation'!$F$9:$F$136-B1037),0)</f>
        <v>16</v>
      </c>
      <c r="D1037">
        <f>INDEX('LUT Implementation'!$F$9:$F$136,C1037)-INDEX('LUT Implementation'!$F$9:$F$136,C1037+1)</f>
        <v>484</v>
      </c>
      <c r="E1037">
        <f>INDEX('LUT Implementation'!$C$9:$C$136,'Error plots'!C1037)</f>
        <v>780</v>
      </c>
      <c r="F1037">
        <f>TRUNC('LUT Implementation'!$C$4*(INDEX('LUT Implementation'!$F$9:$F$136,C1037)-B1037)/D1037,0)</f>
        <v>-2</v>
      </c>
      <c r="G1037">
        <f t="shared" si="64"/>
        <v>778</v>
      </c>
      <c r="H1037" s="20">
        <f>Theory!$D$4/(SIN(RADIANS(Theory!$D$6*360*(('LUT Implementation'!$C$3*B1037)/1000000000))))</f>
        <v>777.13894671002822</v>
      </c>
      <c r="I1037" s="23">
        <f t="shared" si="65"/>
        <v>2.8610532899717782</v>
      </c>
      <c r="J1037" s="23">
        <f t="shared" si="66"/>
        <v>0.86105328997177821</v>
      </c>
    </row>
    <row r="1038" spans="2:10">
      <c r="B1038">
        <f t="shared" si="67"/>
        <v>12250</v>
      </c>
      <c r="C1038" s="19">
        <f t="array" ref="C1038">MATCH(MIN(ABS('LUT Implementation'!$F$9:$F$136-B1038)),ABS('LUT Implementation'!$F$9:$F$136-B1038),0)</f>
        <v>16</v>
      </c>
      <c r="D1038">
        <f>INDEX('LUT Implementation'!$F$9:$F$136,C1038)-INDEX('LUT Implementation'!$F$9:$F$136,C1038+1)</f>
        <v>484</v>
      </c>
      <c r="E1038">
        <f>INDEX('LUT Implementation'!$C$9:$C$136,'Error plots'!C1038)</f>
        <v>780</v>
      </c>
      <c r="F1038">
        <f>TRUNC('LUT Implementation'!$C$4*(INDEX('LUT Implementation'!$F$9:$F$136,C1038)-B1038)/D1038,0)</f>
        <v>0</v>
      </c>
      <c r="G1038">
        <f t="shared" si="64"/>
        <v>780</v>
      </c>
      <c r="H1038" s="20">
        <f>Theory!$D$4/(SIN(RADIANS(Theory!$D$6*360*(('LUT Implementation'!$C$3*B1038)/1000000000))))</f>
        <v>780.30463765582738</v>
      </c>
      <c r="I1038" s="23">
        <f t="shared" si="65"/>
        <v>0.30463765582737778</v>
      </c>
      <c r="J1038" s="23">
        <f t="shared" si="66"/>
        <v>0.30463765582737778</v>
      </c>
    </row>
    <row r="1039" spans="2:10">
      <c r="B1039">
        <f t="shared" si="67"/>
        <v>12200</v>
      </c>
      <c r="C1039" s="19">
        <f t="array" ref="C1039">MATCH(MIN(ABS('LUT Implementation'!$F$9:$F$136-B1039)),ABS('LUT Implementation'!$F$9:$F$136-B1039),0)</f>
        <v>16</v>
      </c>
      <c r="D1039">
        <f>INDEX('LUT Implementation'!$F$9:$F$136,C1039)-INDEX('LUT Implementation'!$F$9:$F$136,C1039+1)</f>
        <v>484</v>
      </c>
      <c r="E1039">
        <f>INDEX('LUT Implementation'!$C$9:$C$136,'Error plots'!C1039)</f>
        <v>780</v>
      </c>
      <c r="F1039">
        <f>TRUNC('LUT Implementation'!$C$4*(INDEX('LUT Implementation'!$F$9:$F$136,C1039)-B1039)/D1039,0)</f>
        <v>3</v>
      </c>
      <c r="G1039">
        <f t="shared" si="64"/>
        <v>783</v>
      </c>
      <c r="H1039" s="20">
        <f>Theory!$D$4/(SIN(RADIANS(Theory!$D$6*360*(('LUT Implementation'!$C$3*B1039)/1000000000))))</f>
        <v>783.49630274578158</v>
      </c>
      <c r="I1039" s="23">
        <f t="shared" si="65"/>
        <v>3.496302745781577</v>
      </c>
      <c r="J1039" s="23">
        <f t="shared" si="66"/>
        <v>0.49630274578157696</v>
      </c>
    </row>
    <row r="1040" spans="2:10">
      <c r="B1040">
        <f t="shared" si="67"/>
        <v>12150</v>
      </c>
      <c r="C1040" s="19">
        <f t="array" ref="C1040">MATCH(MIN(ABS('LUT Implementation'!$F$9:$F$136-B1040)),ABS('LUT Implementation'!$F$9:$F$136-B1040),0)</f>
        <v>16</v>
      </c>
      <c r="D1040">
        <f>INDEX('LUT Implementation'!$F$9:$F$136,C1040)-INDEX('LUT Implementation'!$F$9:$F$136,C1040+1)</f>
        <v>484</v>
      </c>
      <c r="E1040">
        <f>INDEX('LUT Implementation'!$C$9:$C$136,'Error plots'!C1040)</f>
        <v>780</v>
      </c>
      <c r="F1040">
        <f>TRUNC('LUT Implementation'!$C$4*(INDEX('LUT Implementation'!$F$9:$F$136,C1040)-B1040)/D1040,0)</f>
        <v>6</v>
      </c>
      <c r="G1040">
        <f t="shared" si="64"/>
        <v>786</v>
      </c>
      <c r="H1040" s="20">
        <f>Theory!$D$4/(SIN(RADIANS(Theory!$D$6*360*(('LUT Implementation'!$C$3*B1040)/1000000000))))</f>
        <v>786.71426264746083</v>
      </c>
      <c r="I1040" s="23">
        <f t="shared" si="65"/>
        <v>6.7142626474608278</v>
      </c>
      <c r="J1040" s="23">
        <f t="shared" si="66"/>
        <v>0.71426264746082779</v>
      </c>
    </row>
    <row r="1041" spans="2:10">
      <c r="B1041">
        <f t="shared" si="67"/>
        <v>12100</v>
      </c>
      <c r="C1041" s="19">
        <f t="array" ref="C1041">MATCH(MIN(ABS('LUT Implementation'!$F$9:$F$136-B1041)),ABS('LUT Implementation'!$F$9:$F$136-B1041),0)</f>
        <v>16</v>
      </c>
      <c r="D1041">
        <f>INDEX('LUT Implementation'!$F$9:$F$136,C1041)-INDEX('LUT Implementation'!$F$9:$F$136,C1041+1)</f>
        <v>484</v>
      </c>
      <c r="E1041">
        <f>INDEX('LUT Implementation'!$C$9:$C$136,'Error plots'!C1041)</f>
        <v>780</v>
      </c>
      <c r="F1041">
        <f>TRUNC('LUT Implementation'!$C$4*(INDEX('LUT Implementation'!$F$9:$F$136,C1041)-B1041)/D1041,0)</f>
        <v>10</v>
      </c>
      <c r="G1041">
        <f t="shared" si="64"/>
        <v>790</v>
      </c>
      <c r="H1041" s="20">
        <f>Theory!$D$4/(SIN(RADIANS(Theory!$D$6*360*(('LUT Implementation'!$C$3*B1041)/1000000000))))</f>
        <v>789.95884332872959</v>
      </c>
      <c r="I1041" s="23">
        <f t="shared" si="65"/>
        <v>9.9588433287295857</v>
      </c>
      <c r="J1041" s="23">
        <f t="shared" si="66"/>
        <v>4.1156671270414336E-2</v>
      </c>
    </row>
    <row r="1042" spans="2:10">
      <c r="B1042">
        <f t="shared" si="67"/>
        <v>12050</v>
      </c>
      <c r="C1042" s="19">
        <f t="array" ref="C1042">MATCH(MIN(ABS('LUT Implementation'!$F$9:$F$136-B1042)),ABS('LUT Implementation'!$F$9:$F$136-B1042),0)</f>
        <v>16</v>
      </c>
      <c r="D1042">
        <f>INDEX('LUT Implementation'!$F$9:$F$136,C1042)-INDEX('LUT Implementation'!$F$9:$F$136,C1042+1)</f>
        <v>484</v>
      </c>
      <c r="E1042">
        <f>INDEX('LUT Implementation'!$C$9:$C$136,'Error plots'!C1042)</f>
        <v>780</v>
      </c>
      <c r="F1042">
        <f>TRUNC('LUT Implementation'!$C$4*(INDEX('LUT Implementation'!$F$9:$F$136,C1042)-B1042)/D1042,0)</f>
        <v>13</v>
      </c>
      <c r="G1042">
        <f t="shared" si="64"/>
        <v>793</v>
      </c>
      <c r="H1042" s="20">
        <f>Theory!$D$4/(SIN(RADIANS(Theory!$D$6*360*(('LUT Implementation'!$C$3*B1042)/1000000000))))</f>
        <v>793.23037616771023</v>
      </c>
      <c r="I1042" s="23">
        <f t="shared" si="65"/>
        <v>13.230376167710233</v>
      </c>
      <c r="J1042" s="23">
        <f t="shared" si="66"/>
        <v>0.23037616771023295</v>
      </c>
    </row>
    <row r="1043" spans="2:10">
      <c r="B1043">
        <f t="shared" si="67"/>
        <v>12000</v>
      </c>
      <c r="C1043" s="19">
        <f t="array" ref="C1043">MATCH(MIN(ABS('LUT Implementation'!$F$9:$F$136-B1043)),ABS('LUT Implementation'!$F$9:$F$136-B1043),0)</f>
        <v>17</v>
      </c>
      <c r="D1043">
        <f>INDEX('LUT Implementation'!$F$9:$F$136,C1043)-INDEX('LUT Implementation'!$F$9:$F$136,C1043+1)</f>
        <v>447</v>
      </c>
      <c r="E1043">
        <f>INDEX('LUT Implementation'!$C$9:$C$136,'Error plots'!C1043)</f>
        <v>812</v>
      </c>
      <c r="F1043">
        <f>TRUNC('LUT Implementation'!$C$4*(INDEX('LUT Implementation'!$F$9:$F$136,C1043)-B1043)/D1043,0)</f>
        <v>-16</v>
      </c>
      <c r="G1043">
        <f t="shared" si="64"/>
        <v>796</v>
      </c>
      <c r="H1043" s="20">
        <f>Theory!$D$4/(SIN(RADIANS(Theory!$D$6*360*(('LUT Implementation'!$C$3*B1043)/1000000000))))</f>
        <v>796.52919806549846</v>
      </c>
      <c r="I1043" s="23">
        <f t="shared" si="65"/>
        <v>15.470801934501537</v>
      </c>
      <c r="J1043" s="23">
        <f t="shared" si="66"/>
        <v>0.52919806549846271</v>
      </c>
    </row>
    <row r="1044" spans="2:10">
      <c r="B1044">
        <f t="shared" si="67"/>
        <v>11950</v>
      </c>
      <c r="C1044" s="19">
        <f t="array" ref="C1044">MATCH(MIN(ABS('LUT Implementation'!$F$9:$F$136-B1044)),ABS('LUT Implementation'!$F$9:$F$136-B1044),0)</f>
        <v>17</v>
      </c>
      <c r="D1044">
        <f>INDEX('LUT Implementation'!$F$9:$F$136,C1044)-INDEX('LUT Implementation'!$F$9:$F$136,C1044+1)</f>
        <v>447</v>
      </c>
      <c r="E1044">
        <f>INDEX('LUT Implementation'!$C$9:$C$136,'Error plots'!C1044)</f>
        <v>812</v>
      </c>
      <c r="F1044">
        <f>TRUNC('LUT Implementation'!$C$4*(INDEX('LUT Implementation'!$F$9:$F$136,C1044)-B1044)/D1044,0)</f>
        <v>-12</v>
      </c>
      <c r="G1044">
        <f t="shared" si="64"/>
        <v>800</v>
      </c>
      <c r="H1044" s="20">
        <f>Theory!$D$4/(SIN(RADIANS(Theory!$D$6*360*(('LUT Implementation'!$C$3*B1044)/1000000000))))</f>
        <v>799.85565156170435</v>
      </c>
      <c r="I1044" s="23">
        <f t="shared" si="65"/>
        <v>12.144348438295651</v>
      </c>
      <c r="J1044" s="23">
        <f t="shared" si="66"/>
        <v>0.14434843829565125</v>
      </c>
    </row>
    <row r="1045" spans="2:10">
      <c r="B1045">
        <f t="shared" si="67"/>
        <v>11900</v>
      </c>
      <c r="C1045" s="19">
        <f t="array" ref="C1045">MATCH(MIN(ABS('LUT Implementation'!$F$9:$F$136-B1045)),ABS('LUT Implementation'!$F$9:$F$136-B1045),0)</f>
        <v>17</v>
      </c>
      <c r="D1045">
        <f>INDEX('LUT Implementation'!$F$9:$F$136,C1045)-INDEX('LUT Implementation'!$F$9:$F$136,C1045+1)</f>
        <v>447</v>
      </c>
      <c r="E1045">
        <f>INDEX('LUT Implementation'!$C$9:$C$136,'Error plots'!C1045)</f>
        <v>812</v>
      </c>
      <c r="F1045">
        <f>TRUNC('LUT Implementation'!$C$4*(INDEX('LUT Implementation'!$F$9:$F$136,C1045)-B1045)/D1045,0)</f>
        <v>-9</v>
      </c>
      <c r="G1045">
        <f t="shared" si="64"/>
        <v>803</v>
      </c>
      <c r="H1045" s="20">
        <f>Theory!$D$4/(SIN(RADIANS(Theory!$D$6*360*(('LUT Implementation'!$C$3*B1045)/1000000000))))</f>
        <v>803.21008495291142</v>
      </c>
      <c r="I1045" s="23">
        <f t="shared" si="65"/>
        <v>8.7899150470885843</v>
      </c>
      <c r="J1045" s="23">
        <f t="shared" si="66"/>
        <v>0.21008495291141571</v>
      </c>
    </row>
    <row r="1046" spans="2:10">
      <c r="B1046">
        <f t="shared" si="67"/>
        <v>11850</v>
      </c>
      <c r="C1046" s="19">
        <f t="array" ref="C1046">MATCH(MIN(ABS('LUT Implementation'!$F$9:$F$136-B1046)),ABS('LUT Implementation'!$F$9:$F$136-B1046),0)</f>
        <v>17</v>
      </c>
      <c r="D1046">
        <f>INDEX('LUT Implementation'!$F$9:$F$136,C1046)-INDEX('LUT Implementation'!$F$9:$F$136,C1046+1)</f>
        <v>447</v>
      </c>
      <c r="E1046">
        <f>INDEX('LUT Implementation'!$C$9:$C$136,'Error plots'!C1046)</f>
        <v>812</v>
      </c>
      <c r="F1046">
        <f>TRUNC('LUT Implementation'!$C$4*(INDEX('LUT Implementation'!$F$9:$F$136,C1046)-B1046)/D1046,0)</f>
        <v>-5</v>
      </c>
      <c r="G1046">
        <f t="shared" si="64"/>
        <v>807</v>
      </c>
      <c r="H1046" s="20">
        <f>Theory!$D$4/(SIN(RADIANS(Theory!$D$6*360*(('LUT Implementation'!$C$3*B1046)/1000000000))))</f>
        <v>806.59285241412931</v>
      </c>
      <c r="I1046" s="23">
        <f t="shared" si="65"/>
        <v>5.407147585870689</v>
      </c>
      <c r="J1046" s="23">
        <f t="shared" si="66"/>
        <v>0.407147585870689</v>
      </c>
    </row>
    <row r="1047" spans="2:10">
      <c r="B1047">
        <f t="shared" si="67"/>
        <v>11800</v>
      </c>
      <c r="C1047" s="19">
        <f t="array" ref="C1047">MATCH(MIN(ABS('LUT Implementation'!$F$9:$F$136-B1047)),ABS('LUT Implementation'!$F$9:$F$136-B1047),0)</f>
        <v>17</v>
      </c>
      <c r="D1047">
        <f>INDEX('LUT Implementation'!$F$9:$F$136,C1047)-INDEX('LUT Implementation'!$F$9:$F$136,C1047+1)</f>
        <v>447</v>
      </c>
      <c r="E1047">
        <f>INDEX('LUT Implementation'!$C$9:$C$136,'Error plots'!C1047)</f>
        <v>812</v>
      </c>
      <c r="F1047">
        <f>TRUNC('LUT Implementation'!$C$4*(INDEX('LUT Implementation'!$F$9:$F$136,C1047)-B1047)/D1047,0)</f>
        <v>-2</v>
      </c>
      <c r="G1047">
        <f t="shared" si="64"/>
        <v>810</v>
      </c>
      <c r="H1047" s="20">
        <f>Theory!$D$4/(SIN(RADIANS(Theory!$D$6*360*(('LUT Implementation'!$C$3*B1047)/1000000000))))</f>
        <v>810.00431412333774</v>
      </c>
      <c r="I1047" s="23">
        <f t="shared" si="65"/>
        <v>1.9956858766622645</v>
      </c>
      <c r="J1047" s="23">
        <f t="shared" si="66"/>
        <v>4.3141233377355093E-3</v>
      </c>
    </row>
    <row r="1048" spans="2:10">
      <c r="B1048">
        <f t="shared" si="67"/>
        <v>11750</v>
      </c>
      <c r="C1048" s="19">
        <f t="array" ref="C1048">MATCH(MIN(ABS('LUT Implementation'!$F$9:$F$136-B1048)),ABS('LUT Implementation'!$F$9:$F$136-B1048),0)</f>
        <v>17</v>
      </c>
      <c r="D1048">
        <f>INDEX('LUT Implementation'!$F$9:$F$136,C1048)-INDEX('LUT Implementation'!$F$9:$F$136,C1048+1)</f>
        <v>447</v>
      </c>
      <c r="E1048">
        <f>INDEX('LUT Implementation'!$C$9:$C$136,'Error plots'!C1048)</f>
        <v>812</v>
      </c>
      <c r="F1048">
        <f>TRUNC('LUT Implementation'!$C$4*(INDEX('LUT Implementation'!$F$9:$F$136,C1048)-B1048)/D1048,0)</f>
        <v>1</v>
      </c>
      <c r="G1048">
        <f t="shared" si="64"/>
        <v>813</v>
      </c>
      <c r="H1048" s="20">
        <f>Theory!$D$4/(SIN(RADIANS(Theory!$D$6*360*(('LUT Implementation'!$C$3*B1048)/1000000000))))</f>
        <v>813.44483638920883</v>
      </c>
      <c r="I1048" s="23">
        <f t="shared" si="65"/>
        <v>1.444836389208831</v>
      </c>
      <c r="J1048" s="23">
        <f t="shared" si="66"/>
        <v>0.44483638920883095</v>
      </c>
    </row>
    <row r="1049" spans="2:10">
      <c r="B1049">
        <f t="shared" si="67"/>
        <v>11700</v>
      </c>
      <c r="C1049" s="19">
        <f t="array" ref="C1049">MATCH(MIN(ABS('LUT Implementation'!$F$9:$F$136-B1049)),ABS('LUT Implementation'!$F$9:$F$136-B1049),0)</f>
        <v>17</v>
      </c>
      <c r="D1049">
        <f>INDEX('LUT Implementation'!$F$9:$F$136,C1049)-INDEX('LUT Implementation'!$F$9:$F$136,C1049+1)</f>
        <v>447</v>
      </c>
      <c r="E1049">
        <f>INDEX('LUT Implementation'!$C$9:$C$136,'Error plots'!C1049)</f>
        <v>812</v>
      </c>
      <c r="F1049">
        <f>TRUNC('LUT Implementation'!$C$4*(INDEX('LUT Implementation'!$F$9:$F$136,C1049)-B1049)/D1049,0)</f>
        <v>5</v>
      </c>
      <c r="G1049">
        <f t="shared" si="64"/>
        <v>817</v>
      </c>
      <c r="H1049" s="20">
        <f>Theory!$D$4/(SIN(RADIANS(Theory!$D$6*360*(('LUT Implementation'!$C$3*B1049)/1000000000))))</f>
        <v>816.91479178210659</v>
      </c>
      <c r="I1049" s="23">
        <f t="shared" si="65"/>
        <v>4.9147917821065903</v>
      </c>
      <c r="J1049" s="23">
        <f t="shared" si="66"/>
        <v>8.520821789340971E-2</v>
      </c>
    </row>
    <row r="1050" spans="2:10">
      <c r="B1050">
        <f t="shared" si="67"/>
        <v>11650</v>
      </c>
      <c r="C1050" s="19">
        <f t="array" ref="C1050">MATCH(MIN(ABS('LUT Implementation'!$F$9:$F$136-B1050)),ABS('LUT Implementation'!$F$9:$F$136-B1050),0)</f>
        <v>17</v>
      </c>
      <c r="D1050">
        <f>INDEX('LUT Implementation'!$F$9:$F$136,C1050)-INDEX('LUT Implementation'!$F$9:$F$136,C1050+1)</f>
        <v>447</v>
      </c>
      <c r="E1050">
        <f>INDEX('LUT Implementation'!$C$9:$C$136,'Error plots'!C1050)</f>
        <v>812</v>
      </c>
      <c r="F1050">
        <f>TRUNC('LUT Implementation'!$C$4*(INDEX('LUT Implementation'!$F$9:$F$136,C1050)-B1050)/D1050,0)</f>
        <v>8</v>
      </c>
      <c r="G1050">
        <f t="shared" si="64"/>
        <v>820</v>
      </c>
      <c r="H1050" s="20">
        <f>Theory!$D$4/(SIN(RADIANS(Theory!$D$6*360*(('LUT Implementation'!$C$3*B1050)/1000000000))))</f>
        <v>820.41455926845458</v>
      </c>
      <c r="I1050" s="23">
        <f t="shared" si="65"/>
        <v>8.4145592684545818</v>
      </c>
      <c r="J1050" s="23">
        <f t="shared" si="66"/>
        <v>0.4145592684545818</v>
      </c>
    </row>
    <row r="1051" spans="2:10">
      <c r="B1051">
        <f t="shared" si="67"/>
        <v>11600</v>
      </c>
      <c r="C1051" s="19">
        <f t="array" ref="C1051">MATCH(MIN(ABS('LUT Implementation'!$F$9:$F$136-B1051)),ABS('LUT Implementation'!$F$9:$F$136-B1051),0)</f>
        <v>17</v>
      </c>
      <c r="D1051">
        <f>INDEX('LUT Implementation'!$F$9:$F$136,C1051)-INDEX('LUT Implementation'!$F$9:$F$136,C1051+1)</f>
        <v>447</v>
      </c>
      <c r="E1051">
        <f>INDEX('LUT Implementation'!$C$9:$C$136,'Error plots'!C1051)</f>
        <v>812</v>
      </c>
      <c r="F1051">
        <f>TRUNC('LUT Implementation'!$C$4*(INDEX('LUT Implementation'!$F$9:$F$136,C1051)-B1051)/D1051,0)</f>
        <v>12</v>
      </c>
      <c r="G1051">
        <f t="shared" si="64"/>
        <v>824</v>
      </c>
      <c r="H1051" s="20">
        <f>Theory!$D$4/(SIN(RADIANS(Theory!$D$6*360*(('LUT Implementation'!$C$3*B1051)/1000000000))))</f>
        <v>823.94452434858545</v>
      </c>
      <c r="I1051" s="23">
        <f t="shared" si="65"/>
        <v>11.944524348585446</v>
      </c>
      <c r="J1051" s="23">
        <f t="shared" si="66"/>
        <v>5.5475651414553795E-2</v>
      </c>
    </row>
    <row r="1052" spans="2:10">
      <c r="B1052">
        <f t="shared" si="67"/>
        <v>11550</v>
      </c>
      <c r="C1052" s="19">
        <f t="array" ref="C1052">MATCH(MIN(ABS('LUT Implementation'!$F$9:$F$136-B1052)),ABS('LUT Implementation'!$F$9:$F$136-B1052),0)</f>
        <v>17</v>
      </c>
      <c r="D1052">
        <f>INDEX('LUT Implementation'!$F$9:$F$136,C1052)-INDEX('LUT Implementation'!$F$9:$F$136,C1052+1)</f>
        <v>447</v>
      </c>
      <c r="E1052">
        <f>INDEX('LUT Implementation'!$C$9:$C$136,'Error plots'!C1052)</f>
        <v>812</v>
      </c>
      <c r="F1052">
        <f>TRUNC('LUT Implementation'!$C$4*(INDEX('LUT Implementation'!$F$9:$F$136,C1052)-B1052)/D1052,0)</f>
        <v>15</v>
      </c>
      <c r="G1052">
        <f t="shared" si="64"/>
        <v>827</v>
      </c>
      <c r="H1052" s="20">
        <f>Theory!$D$4/(SIN(RADIANS(Theory!$D$6*360*(('LUT Implementation'!$C$3*B1052)/1000000000))))</f>
        <v>827.50507919816528</v>
      </c>
      <c r="I1052" s="23">
        <f t="shared" si="65"/>
        <v>15.505079198165276</v>
      </c>
      <c r="J1052" s="23">
        <f t="shared" si="66"/>
        <v>0.50507919816527647</v>
      </c>
    </row>
    <row r="1053" spans="2:10">
      <c r="B1053">
        <f t="shared" si="67"/>
        <v>11500</v>
      </c>
      <c r="C1053" s="19">
        <f t="array" ref="C1053">MATCH(MIN(ABS('LUT Implementation'!$F$9:$F$136-B1053)),ABS('LUT Implementation'!$F$9:$F$136-B1053),0)</f>
        <v>18</v>
      </c>
      <c r="D1053">
        <f>INDEX('LUT Implementation'!$F$9:$F$136,C1053)-INDEX('LUT Implementation'!$F$9:$F$136,C1053+1)</f>
        <v>414</v>
      </c>
      <c r="E1053">
        <f>INDEX('LUT Implementation'!$C$9:$C$136,'Error plots'!C1053)</f>
        <v>844</v>
      </c>
      <c r="F1053">
        <f>TRUNC('LUT Implementation'!$C$4*(INDEX('LUT Implementation'!$F$9:$F$136,C1053)-B1053)/D1053,0)</f>
        <v>-13</v>
      </c>
      <c r="G1053">
        <f t="shared" si="64"/>
        <v>831</v>
      </c>
      <c r="H1053" s="20">
        <f>Theory!$D$4/(SIN(RADIANS(Theory!$D$6*360*(('LUT Implementation'!$C$3*B1053)/1000000000))))</f>
        <v>831.09662281331089</v>
      </c>
      <c r="I1053" s="23">
        <f t="shared" si="65"/>
        <v>12.903377186689113</v>
      </c>
      <c r="J1053" s="23">
        <f t="shared" si="66"/>
        <v>9.6622813310887068E-2</v>
      </c>
    </row>
    <row r="1054" spans="2:10">
      <c r="B1054">
        <f t="shared" si="67"/>
        <v>11450</v>
      </c>
      <c r="C1054" s="19">
        <f t="array" ref="C1054">MATCH(MIN(ABS('LUT Implementation'!$F$9:$F$136-B1054)),ABS('LUT Implementation'!$F$9:$F$136-B1054),0)</f>
        <v>18</v>
      </c>
      <c r="D1054">
        <f>INDEX('LUT Implementation'!$F$9:$F$136,C1054)-INDEX('LUT Implementation'!$F$9:$F$136,C1054+1)</f>
        <v>414</v>
      </c>
      <c r="E1054">
        <f>INDEX('LUT Implementation'!$C$9:$C$136,'Error plots'!C1054)</f>
        <v>844</v>
      </c>
      <c r="F1054">
        <f>TRUNC('LUT Implementation'!$C$4*(INDEX('LUT Implementation'!$F$9:$F$136,C1054)-B1054)/D1054,0)</f>
        <v>-9</v>
      </c>
      <c r="G1054">
        <f t="shared" si="64"/>
        <v>835</v>
      </c>
      <c r="H1054" s="20">
        <f>Theory!$D$4/(SIN(RADIANS(Theory!$D$6*360*(('LUT Implementation'!$C$3*B1054)/1000000000))))</f>
        <v>834.71956115950672</v>
      </c>
      <c r="I1054" s="23">
        <f t="shared" si="65"/>
        <v>9.2804388404932752</v>
      </c>
      <c r="J1054" s="23">
        <f t="shared" si="66"/>
        <v>0.28043884049327517</v>
      </c>
    </row>
    <row r="1055" spans="2:10">
      <c r="B1055">
        <f t="shared" si="67"/>
        <v>11400</v>
      </c>
      <c r="C1055" s="19">
        <f t="array" ref="C1055">MATCH(MIN(ABS('LUT Implementation'!$F$9:$F$136-B1055)),ABS('LUT Implementation'!$F$9:$F$136-B1055),0)</f>
        <v>18</v>
      </c>
      <c r="D1055">
        <f>INDEX('LUT Implementation'!$F$9:$F$136,C1055)-INDEX('LUT Implementation'!$F$9:$F$136,C1055+1)</f>
        <v>414</v>
      </c>
      <c r="E1055">
        <f>INDEX('LUT Implementation'!$C$9:$C$136,'Error plots'!C1055)</f>
        <v>844</v>
      </c>
      <c r="F1055">
        <f>TRUNC('LUT Implementation'!$C$4*(INDEX('LUT Implementation'!$F$9:$F$136,C1055)-B1055)/D1055,0)</f>
        <v>-5</v>
      </c>
      <c r="G1055">
        <f t="shared" si="64"/>
        <v>839</v>
      </c>
      <c r="H1055" s="20">
        <f>Theory!$D$4/(SIN(RADIANS(Theory!$D$6*360*(('LUT Implementation'!$C$3*B1055)/1000000000))))</f>
        <v>838.37430732444341</v>
      </c>
      <c r="I1055" s="23">
        <f t="shared" si="65"/>
        <v>5.6256926755565928</v>
      </c>
      <c r="J1055" s="23">
        <f t="shared" si="66"/>
        <v>0.6256926755565928</v>
      </c>
    </row>
    <row r="1056" spans="2:10">
      <c r="B1056">
        <f t="shared" si="67"/>
        <v>11350</v>
      </c>
      <c r="C1056" s="19">
        <f t="array" ref="C1056">MATCH(MIN(ABS('LUT Implementation'!$F$9:$F$136-B1056)),ABS('LUT Implementation'!$F$9:$F$136-B1056),0)</f>
        <v>18</v>
      </c>
      <c r="D1056">
        <f>INDEX('LUT Implementation'!$F$9:$F$136,C1056)-INDEX('LUT Implementation'!$F$9:$F$136,C1056+1)</f>
        <v>414</v>
      </c>
      <c r="E1056">
        <f>INDEX('LUT Implementation'!$C$9:$C$136,'Error plots'!C1056)</f>
        <v>844</v>
      </c>
      <c r="F1056">
        <f>TRUNC('LUT Implementation'!$C$4*(INDEX('LUT Implementation'!$F$9:$F$136,C1056)-B1056)/D1056,0)</f>
        <v>-2</v>
      </c>
      <c r="G1056">
        <f t="shared" si="64"/>
        <v>842</v>
      </c>
      <c r="H1056" s="20">
        <f>Theory!$D$4/(SIN(RADIANS(Theory!$D$6*360*(('LUT Implementation'!$C$3*B1056)/1000000000))))</f>
        <v>842.06128167489294</v>
      </c>
      <c r="I1056" s="23">
        <f t="shared" si="65"/>
        <v>1.938718325107061</v>
      </c>
      <c r="J1056" s="23">
        <f t="shared" si="66"/>
        <v>6.1281674892939009E-2</v>
      </c>
    </row>
    <row r="1057" spans="2:10">
      <c r="B1057">
        <f t="shared" si="67"/>
        <v>11300</v>
      </c>
      <c r="C1057" s="19">
        <f t="array" ref="C1057">MATCH(MIN(ABS('LUT Implementation'!$F$9:$F$136-B1057)),ABS('LUT Implementation'!$F$9:$F$136-B1057),0)</f>
        <v>18</v>
      </c>
      <c r="D1057">
        <f>INDEX('LUT Implementation'!$F$9:$F$136,C1057)-INDEX('LUT Implementation'!$F$9:$F$136,C1057+1)</f>
        <v>414</v>
      </c>
      <c r="E1057">
        <f>INDEX('LUT Implementation'!$C$9:$C$136,'Error plots'!C1057)</f>
        <v>844</v>
      </c>
      <c r="F1057">
        <f>TRUNC('LUT Implementation'!$C$4*(INDEX('LUT Implementation'!$F$9:$F$136,C1057)-B1057)/D1057,0)</f>
        <v>1</v>
      </c>
      <c r="G1057">
        <f t="shared" si="64"/>
        <v>845</v>
      </c>
      <c r="H1057" s="20">
        <f>Theory!$D$4/(SIN(RADIANS(Theory!$D$6*360*(('LUT Implementation'!$C$3*B1057)/1000000000))))</f>
        <v>845.78091201775135</v>
      </c>
      <c r="I1057" s="23">
        <f t="shared" si="65"/>
        <v>1.7809120177513478</v>
      </c>
      <c r="J1057" s="23">
        <f t="shared" si="66"/>
        <v>0.78091201775134778</v>
      </c>
    </row>
    <row r="1058" spans="2:10">
      <c r="B1058">
        <f t="shared" si="67"/>
        <v>11250</v>
      </c>
      <c r="C1058" s="19">
        <f t="array" ref="C1058">MATCH(MIN(ABS('LUT Implementation'!$F$9:$F$136-B1058)),ABS('LUT Implementation'!$F$9:$F$136-B1058),0)</f>
        <v>18</v>
      </c>
      <c r="D1058">
        <f>INDEX('LUT Implementation'!$F$9:$F$136,C1058)-INDEX('LUT Implementation'!$F$9:$F$136,C1058+1)</f>
        <v>414</v>
      </c>
      <c r="E1058">
        <f>INDEX('LUT Implementation'!$C$9:$C$136,'Error plots'!C1058)</f>
        <v>844</v>
      </c>
      <c r="F1058">
        <f>TRUNC('LUT Implementation'!$C$4*(INDEX('LUT Implementation'!$F$9:$F$136,C1058)-B1058)/D1058,0)</f>
        <v>5</v>
      </c>
      <c r="G1058">
        <f t="shared" si="64"/>
        <v>849</v>
      </c>
      <c r="H1058" s="20">
        <f>Theory!$D$4/(SIN(RADIANS(Theory!$D$6*360*(('LUT Implementation'!$C$3*B1058)/1000000000))))</f>
        <v>849.53363376537436</v>
      </c>
      <c r="I1058" s="23">
        <f t="shared" si="65"/>
        <v>5.5336337653743612</v>
      </c>
      <c r="J1058" s="23">
        <f t="shared" si="66"/>
        <v>0.53363376537436125</v>
      </c>
    </row>
    <row r="1059" spans="2:10">
      <c r="B1059">
        <f t="shared" si="67"/>
        <v>11200</v>
      </c>
      <c r="C1059" s="19">
        <f t="array" ref="C1059">MATCH(MIN(ABS('LUT Implementation'!$F$9:$F$136-B1059)),ABS('LUT Implementation'!$F$9:$F$136-B1059),0)</f>
        <v>18</v>
      </c>
      <c r="D1059">
        <f>INDEX('LUT Implementation'!$F$9:$F$136,C1059)-INDEX('LUT Implementation'!$F$9:$F$136,C1059+1)</f>
        <v>414</v>
      </c>
      <c r="E1059">
        <f>INDEX('LUT Implementation'!$C$9:$C$136,'Error plots'!C1059)</f>
        <v>844</v>
      </c>
      <c r="F1059">
        <f>TRUNC('LUT Implementation'!$C$4*(INDEX('LUT Implementation'!$F$9:$F$136,C1059)-B1059)/D1059,0)</f>
        <v>9</v>
      </c>
      <c r="G1059">
        <f t="shared" si="64"/>
        <v>853</v>
      </c>
      <c r="H1059" s="20">
        <f>Theory!$D$4/(SIN(RADIANS(Theory!$D$6*360*(('LUT Implementation'!$C$3*B1059)/1000000000))))</f>
        <v>853.31989010534244</v>
      </c>
      <c r="I1059" s="23">
        <f t="shared" si="65"/>
        <v>9.3198901053424379</v>
      </c>
      <c r="J1059" s="23">
        <f t="shared" si="66"/>
        <v>0.31989010534243789</v>
      </c>
    </row>
    <row r="1060" spans="2:10">
      <c r="B1060">
        <f t="shared" si="67"/>
        <v>11150</v>
      </c>
      <c r="C1060" s="19">
        <f t="array" ref="C1060">MATCH(MIN(ABS('LUT Implementation'!$F$9:$F$136-B1060)),ABS('LUT Implementation'!$F$9:$F$136-B1060),0)</f>
        <v>18</v>
      </c>
      <c r="D1060">
        <f>INDEX('LUT Implementation'!$F$9:$F$136,C1060)-INDEX('LUT Implementation'!$F$9:$F$136,C1060+1)</f>
        <v>414</v>
      </c>
      <c r="E1060">
        <f>INDEX('LUT Implementation'!$C$9:$C$136,'Error plots'!C1060)</f>
        <v>844</v>
      </c>
      <c r="F1060">
        <f>TRUNC('LUT Implementation'!$C$4*(INDEX('LUT Implementation'!$F$9:$F$136,C1060)-B1060)/D1060,0)</f>
        <v>13</v>
      </c>
      <c r="G1060">
        <f t="shared" si="64"/>
        <v>857</v>
      </c>
      <c r="H1060" s="20">
        <f>Theory!$D$4/(SIN(RADIANS(Theory!$D$6*360*(('LUT Implementation'!$C$3*B1060)/1000000000))))</f>
        <v>857.14013217479305</v>
      </c>
      <c r="I1060" s="23">
        <f t="shared" si="65"/>
        <v>13.140132174793052</v>
      </c>
      <c r="J1060" s="23">
        <f t="shared" si="66"/>
        <v>0.1401321747930524</v>
      </c>
    </row>
    <row r="1061" spans="2:10">
      <c r="B1061">
        <f t="shared" si="67"/>
        <v>11100</v>
      </c>
      <c r="C1061" s="19">
        <f t="array" ref="C1061">MATCH(MIN(ABS('LUT Implementation'!$F$9:$F$136-B1061)),ABS('LUT Implementation'!$F$9:$F$136-B1061),0)</f>
        <v>19</v>
      </c>
      <c r="D1061">
        <f>INDEX('LUT Implementation'!$F$9:$F$136,C1061)-INDEX('LUT Implementation'!$F$9:$F$136,C1061+1)</f>
        <v>385</v>
      </c>
      <c r="E1061">
        <f>INDEX('LUT Implementation'!$C$9:$C$136,'Error plots'!C1061)</f>
        <v>876</v>
      </c>
      <c r="F1061">
        <f>TRUNC('LUT Implementation'!$C$4*(INDEX('LUT Implementation'!$F$9:$F$136,C1061)-B1061)/D1061,0)</f>
        <v>-15</v>
      </c>
      <c r="G1061">
        <f t="shared" si="64"/>
        <v>861</v>
      </c>
      <c r="H1061" s="20">
        <f>Theory!$D$4/(SIN(RADIANS(Theory!$D$6*360*(('LUT Implementation'!$C$3*B1061)/1000000000))))</f>
        <v>860.99481923946416</v>
      </c>
      <c r="I1061" s="23">
        <f t="shared" si="65"/>
        <v>15.005180760535836</v>
      </c>
      <c r="J1061" s="23">
        <f t="shared" si="66"/>
        <v>5.1807605358362707E-3</v>
      </c>
    </row>
    <row r="1062" spans="2:10">
      <c r="B1062">
        <f t="shared" si="67"/>
        <v>11050</v>
      </c>
      <c r="C1062" s="19">
        <f t="array" ref="C1062">MATCH(MIN(ABS('LUT Implementation'!$F$9:$F$136-B1062)),ABS('LUT Implementation'!$F$9:$F$136-B1062),0)</f>
        <v>19</v>
      </c>
      <c r="D1062">
        <f>INDEX('LUT Implementation'!$F$9:$F$136,C1062)-INDEX('LUT Implementation'!$F$9:$F$136,C1062+1)</f>
        <v>385</v>
      </c>
      <c r="E1062">
        <f>INDEX('LUT Implementation'!$C$9:$C$136,'Error plots'!C1062)</f>
        <v>876</v>
      </c>
      <c r="F1062">
        <f>TRUNC('LUT Implementation'!$C$4*(INDEX('LUT Implementation'!$F$9:$F$136,C1062)-B1062)/D1062,0)</f>
        <v>-11</v>
      </c>
      <c r="G1062">
        <f t="shared" si="64"/>
        <v>865</v>
      </c>
      <c r="H1062" s="20">
        <f>Theory!$D$4/(SIN(RADIANS(Theory!$D$6*360*(('LUT Implementation'!$C$3*B1062)/1000000000))))</f>
        <v>864.88441887760052</v>
      </c>
      <c r="I1062" s="23">
        <f t="shared" si="65"/>
        <v>11.115581122399476</v>
      </c>
      <c r="J1062" s="23">
        <f t="shared" si="66"/>
        <v>0.11558112239947604</v>
      </c>
    </row>
    <row r="1063" spans="2:10">
      <c r="B1063">
        <f t="shared" si="67"/>
        <v>11000</v>
      </c>
      <c r="C1063" s="19">
        <f t="array" ref="C1063">MATCH(MIN(ABS('LUT Implementation'!$F$9:$F$136-B1063)),ABS('LUT Implementation'!$F$9:$F$136-B1063),0)</f>
        <v>19</v>
      </c>
      <c r="D1063">
        <f>INDEX('LUT Implementation'!$F$9:$F$136,C1063)-INDEX('LUT Implementation'!$F$9:$F$136,C1063+1)</f>
        <v>385</v>
      </c>
      <c r="E1063">
        <f>INDEX('LUT Implementation'!$C$9:$C$136,'Error plots'!C1063)</f>
        <v>876</v>
      </c>
      <c r="F1063">
        <f>TRUNC('LUT Implementation'!$C$4*(INDEX('LUT Implementation'!$F$9:$F$136,C1063)-B1063)/D1063,0)</f>
        <v>-7</v>
      </c>
      <c r="G1063">
        <f t="shared" si="64"/>
        <v>869</v>
      </c>
      <c r="H1063" s="20">
        <f>Theory!$D$4/(SIN(RADIANS(Theory!$D$6*360*(('LUT Implementation'!$C$3*B1063)/1000000000))))</f>
        <v>868.80940716887267</v>
      </c>
      <c r="I1063" s="23">
        <f t="shared" si="65"/>
        <v>7.1905928311273328</v>
      </c>
      <c r="J1063" s="23">
        <f t="shared" si="66"/>
        <v>0.19059283112733283</v>
      </c>
    </row>
    <row r="1064" spans="2:10">
      <c r="B1064">
        <f t="shared" si="67"/>
        <v>10950</v>
      </c>
      <c r="C1064" s="19">
        <f t="array" ref="C1064">MATCH(MIN(ABS('LUT Implementation'!$F$9:$F$136-B1064)),ABS('LUT Implementation'!$F$9:$F$136-B1064),0)</f>
        <v>19</v>
      </c>
      <c r="D1064">
        <f>INDEX('LUT Implementation'!$F$9:$F$136,C1064)-INDEX('LUT Implementation'!$F$9:$F$136,C1064+1)</f>
        <v>385</v>
      </c>
      <c r="E1064">
        <f>INDEX('LUT Implementation'!$C$9:$C$136,'Error plots'!C1064)</f>
        <v>876</v>
      </c>
      <c r="F1064">
        <f>TRUNC('LUT Implementation'!$C$4*(INDEX('LUT Implementation'!$F$9:$F$136,C1064)-B1064)/D1064,0)</f>
        <v>-3</v>
      </c>
      <c r="G1064">
        <f t="shared" si="64"/>
        <v>873</v>
      </c>
      <c r="H1064" s="20">
        <f>Theory!$D$4/(SIN(RADIANS(Theory!$D$6*360*(('LUT Implementation'!$C$3*B1064)/1000000000))))</f>
        <v>872.77026888847467</v>
      </c>
      <c r="I1064" s="23">
        <f t="shared" si="65"/>
        <v>3.2297311115253251</v>
      </c>
      <c r="J1064" s="23">
        <f t="shared" si="66"/>
        <v>0.2297311115253251</v>
      </c>
    </row>
    <row r="1065" spans="2:10">
      <c r="B1065">
        <f t="shared" si="67"/>
        <v>10900</v>
      </c>
      <c r="C1065" s="19">
        <f t="array" ref="C1065">MATCH(MIN(ABS('LUT Implementation'!$F$9:$F$136-B1065)),ABS('LUT Implementation'!$F$9:$F$136-B1065),0)</f>
        <v>19</v>
      </c>
      <c r="D1065">
        <f>INDEX('LUT Implementation'!$F$9:$F$136,C1065)-INDEX('LUT Implementation'!$F$9:$F$136,C1065+1)</f>
        <v>385</v>
      </c>
      <c r="E1065">
        <f>INDEX('LUT Implementation'!$C$9:$C$136,'Error plots'!C1065)</f>
        <v>876</v>
      </c>
      <c r="F1065">
        <f>TRUNC('LUT Implementation'!$C$4*(INDEX('LUT Implementation'!$F$9:$F$136,C1065)-B1065)/D1065,0)</f>
        <v>0</v>
      </c>
      <c r="G1065">
        <f t="shared" si="64"/>
        <v>876</v>
      </c>
      <c r="H1065" s="20">
        <f>Theory!$D$4/(SIN(RADIANS(Theory!$D$6*360*(('LUT Implementation'!$C$3*B1065)/1000000000))))</f>
        <v>876.76749770656238</v>
      </c>
      <c r="I1065" s="23">
        <f t="shared" si="65"/>
        <v>0.7674977065623807</v>
      </c>
      <c r="J1065" s="23">
        <f t="shared" si="66"/>
        <v>0.7674977065623807</v>
      </c>
    </row>
    <row r="1066" spans="2:10">
      <c r="B1066">
        <f t="shared" si="67"/>
        <v>10850</v>
      </c>
      <c r="C1066" s="19">
        <f t="array" ref="C1066">MATCH(MIN(ABS('LUT Implementation'!$F$9:$F$136-B1066)),ABS('LUT Implementation'!$F$9:$F$136-B1066),0)</f>
        <v>19</v>
      </c>
      <c r="D1066">
        <f>INDEX('LUT Implementation'!$F$9:$F$136,C1066)-INDEX('LUT Implementation'!$F$9:$F$136,C1066+1)</f>
        <v>385</v>
      </c>
      <c r="E1066">
        <f>INDEX('LUT Implementation'!$C$9:$C$136,'Error plots'!C1066)</f>
        <v>876</v>
      </c>
      <c r="F1066">
        <f>TRUNC('LUT Implementation'!$C$4*(INDEX('LUT Implementation'!$F$9:$F$136,C1066)-B1066)/D1066,0)</f>
        <v>4</v>
      </c>
      <c r="G1066">
        <f t="shared" si="64"/>
        <v>880</v>
      </c>
      <c r="H1066" s="20">
        <f>Theory!$D$4/(SIN(RADIANS(Theory!$D$6*360*(('LUT Implementation'!$C$3*B1066)/1000000000))))</f>
        <v>880.8015963932063</v>
      </c>
      <c r="I1066" s="23">
        <f t="shared" si="65"/>
        <v>4.8015963932062959</v>
      </c>
      <c r="J1066" s="23">
        <f t="shared" si="66"/>
        <v>0.80159639320629594</v>
      </c>
    </row>
    <row r="1067" spans="2:10">
      <c r="B1067">
        <f t="shared" si="67"/>
        <v>10800</v>
      </c>
      <c r="C1067" s="19">
        <f t="array" ref="C1067">MATCH(MIN(ABS('LUT Implementation'!$F$9:$F$136-B1067)),ABS('LUT Implementation'!$F$9:$F$136-B1067),0)</f>
        <v>19</v>
      </c>
      <c r="D1067">
        <f>INDEX('LUT Implementation'!$F$9:$F$136,C1067)-INDEX('LUT Implementation'!$F$9:$F$136,C1067+1)</f>
        <v>385</v>
      </c>
      <c r="E1067">
        <f>INDEX('LUT Implementation'!$C$9:$C$136,'Error plots'!C1067)</f>
        <v>876</v>
      </c>
      <c r="F1067">
        <f>TRUNC('LUT Implementation'!$C$4*(INDEX('LUT Implementation'!$F$9:$F$136,C1067)-B1067)/D1067,0)</f>
        <v>9</v>
      </c>
      <c r="G1067">
        <f t="shared" si="64"/>
        <v>885</v>
      </c>
      <c r="H1067" s="20">
        <f>Theory!$D$4/(SIN(RADIANS(Theory!$D$6*360*(('LUT Implementation'!$C$3*B1067)/1000000000))))</f>
        <v>884.87307702903763</v>
      </c>
      <c r="I1067" s="23">
        <f t="shared" si="65"/>
        <v>8.8730770290376313</v>
      </c>
      <c r="J1067" s="23">
        <f t="shared" si="66"/>
        <v>0.12692297096236871</v>
      </c>
    </row>
    <row r="1068" spans="2:10">
      <c r="B1068">
        <f t="shared" si="67"/>
        <v>10750</v>
      </c>
      <c r="C1068" s="19">
        <f t="array" ref="C1068">MATCH(MIN(ABS('LUT Implementation'!$F$9:$F$136-B1068)),ABS('LUT Implementation'!$F$9:$F$136-B1068),0)</f>
        <v>19</v>
      </c>
      <c r="D1068">
        <f>INDEX('LUT Implementation'!$F$9:$F$136,C1068)-INDEX('LUT Implementation'!$F$9:$F$136,C1068+1)</f>
        <v>385</v>
      </c>
      <c r="E1068">
        <f>INDEX('LUT Implementation'!$C$9:$C$136,'Error plots'!C1068)</f>
        <v>876</v>
      </c>
      <c r="F1068">
        <f>TRUNC('LUT Implementation'!$C$4*(INDEX('LUT Implementation'!$F$9:$F$136,C1068)-B1068)/D1068,0)</f>
        <v>13</v>
      </c>
      <c r="G1068">
        <f t="shared" si="64"/>
        <v>889</v>
      </c>
      <c r="H1068" s="20">
        <f>Theory!$D$4/(SIN(RADIANS(Theory!$D$6*360*(('LUT Implementation'!$C$3*B1068)/1000000000))))</f>
        <v>888.98246122177341</v>
      </c>
      <c r="I1068" s="23">
        <f t="shared" si="65"/>
        <v>12.982461221773406</v>
      </c>
      <c r="J1068" s="23">
        <f t="shared" si="66"/>
        <v>1.7538778226594331E-2</v>
      </c>
    </row>
    <row r="1069" spans="2:10">
      <c r="B1069">
        <f t="shared" si="67"/>
        <v>10700</v>
      </c>
      <c r="C1069" s="19">
        <f t="array" ref="C1069">MATCH(MIN(ABS('LUT Implementation'!$F$9:$F$136-B1069)),ABS('LUT Implementation'!$F$9:$F$136-B1069),0)</f>
        <v>20</v>
      </c>
      <c r="D1069">
        <f>INDEX('LUT Implementation'!$F$9:$F$136,C1069)-INDEX('LUT Implementation'!$F$9:$F$136,C1069+1)</f>
        <v>359</v>
      </c>
      <c r="E1069">
        <f>INDEX('LUT Implementation'!$C$9:$C$136,'Error plots'!C1069)</f>
        <v>908</v>
      </c>
      <c r="F1069">
        <f>TRUNC('LUT Implementation'!$C$4*(INDEX('LUT Implementation'!$F$9:$F$136,C1069)-B1069)/D1069,0)</f>
        <v>-15</v>
      </c>
      <c r="G1069">
        <f t="shared" si="64"/>
        <v>893</v>
      </c>
      <c r="H1069" s="20">
        <f>Theory!$D$4/(SIN(RADIANS(Theory!$D$6*360*(('LUT Implementation'!$C$3*B1069)/1000000000))))</f>
        <v>893.13028032881164</v>
      </c>
      <c r="I1069" s="23">
        <f t="shared" si="65"/>
        <v>14.869719671188363</v>
      </c>
      <c r="J1069" s="23">
        <f t="shared" si="66"/>
        <v>0.13028032881163654</v>
      </c>
    </row>
    <row r="1070" spans="2:10">
      <c r="B1070">
        <f t="shared" si="67"/>
        <v>10650</v>
      </c>
      <c r="C1070" s="19">
        <f t="array" ref="C1070">MATCH(MIN(ABS('LUT Implementation'!$F$9:$F$136-B1070)),ABS('LUT Implementation'!$F$9:$F$136-B1070),0)</f>
        <v>20</v>
      </c>
      <c r="D1070">
        <f>INDEX('LUT Implementation'!$F$9:$F$136,C1070)-INDEX('LUT Implementation'!$F$9:$F$136,C1070+1)</f>
        <v>359</v>
      </c>
      <c r="E1070">
        <f>INDEX('LUT Implementation'!$C$9:$C$136,'Error plots'!C1070)</f>
        <v>908</v>
      </c>
      <c r="F1070">
        <f>TRUNC('LUT Implementation'!$C$4*(INDEX('LUT Implementation'!$F$9:$F$136,C1070)-B1070)/D1070,0)</f>
        <v>-11</v>
      </c>
      <c r="G1070">
        <f t="shared" si="64"/>
        <v>897</v>
      </c>
      <c r="H1070" s="20">
        <f>Theory!$D$4/(SIN(RADIANS(Theory!$D$6*360*(('LUT Implementation'!$C$3*B1070)/1000000000))))</f>
        <v>897.31707568609693</v>
      </c>
      <c r="I1070" s="23">
        <f t="shared" si="65"/>
        <v>10.682924313903072</v>
      </c>
      <c r="J1070" s="23">
        <f t="shared" si="66"/>
        <v>0.31707568609692771</v>
      </c>
    </row>
    <row r="1071" spans="2:10">
      <c r="B1071">
        <f t="shared" si="67"/>
        <v>10600</v>
      </c>
      <c r="C1071" s="19">
        <f t="array" ref="C1071">MATCH(MIN(ABS('LUT Implementation'!$F$9:$F$136-B1071)),ABS('LUT Implementation'!$F$9:$F$136-B1071),0)</f>
        <v>20</v>
      </c>
      <c r="D1071">
        <f>INDEX('LUT Implementation'!$F$9:$F$136,C1071)-INDEX('LUT Implementation'!$F$9:$F$136,C1071+1)</f>
        <v>359</v>
      </c>
      <c r="E1071">
        <f>INDEX('LUT Implementation'!$C$9:$C$136,'Error plots'!C1071)</f>
        <v>908</v>
      </c>
      <c r="F1071">
        <f>TRUNC('LUT Implementation'!$C$4*(INDEX('LUT Implementation'!$F$9:$F$136,C1071)-B1071)/D1071,0)</f>
        <v>-6</v>
      </c>
      <c r="G1071">
        <f t="shared" si="64"/>
        <v>902</v>
      </c>
      <c r="H1071" s="20">
        <f>Theory!$D$4/(SIN(RADIANS(Theory!$D$6*360*(('LUT Implementation'!$C$3*B1071)/1000000000))))</f>
        <v>901.54339884346416</v>
      </c>
      <c r="I1071" s="23">
        <f t="shared" si="65"/>
        <v>6.4566011565358394</v>
      </c>
      <c r="J1071" s="23">
        <f t="shared" si="66"/>
        <v>0.45660115653583944</v>
      </c>
    </row>
    <row r="1072" spans="2:10">
      <c r="B1072">
        <f t="shared" si="67"/>
        <v>10550</v>
      </c>
      <c r="C1072" s="19">
        <f t="array" ref="C1072">MATCH(MIN(ABS('LUT Implementation'!$F$9:$F$136-B1072)),ABS('LUT Implementation'!$F$9:$F$136-B1072),0)</f>
        <v>20</v>
      </c>
      <c r="D1072">
        <f>INDEX('LUT Implementation'!$F$9:$F$136,C1072)-INDEX('LUT Implementation'!$F$9:$F$136,C1072+1)</f>
        <v>359</v>
      </c>
      <c r="E1072">
        <f>INDEX('LUT Implementation'!$C$9:$C$136,'Error plots'!C1072)</f>
        <v>908</v>
      </c>
      <c r="F1072">
        <f>TRUNC('LUT Implementation'!$C$4*(INDEX('LUT Implementation'!$F$9:$F$136,C1072)-B1072)/D1072,0)</f>
        <v>-2</v>
      </c>
      <c r="G1072">
        <f t="shared" si="64"/>
        <v>906</v>
      </c>
      <c r="H1072" s="20">
        <f>Theory!$D$4/(SIN(RADIANS(Theory!$D$6*360*(('LUT Implementation'!$C$3*B1072)/1000000000))))</f>
        <v>905.80981180667322</v>
      </c>
      <c r="I1072" s="23">
        <f t="shared" si="65"/>
        <v>2.1901881933267759</v>
      </c>
      <c r="J1072" s="23">
        <f t="shared" si="66"/>
        <v>0.19018819332677595</v>
      </c>
    </row>
    <row r="1073" spans="2:10">
      <c r="B1073">
        <f t="shared" si="67"/>
        <v>10500</v>
      </c>
      <c r="C1073" s="19">
        <f t="array" ref="C1073">MATCH(MIN(ABS('LUT Implementation'!$F$9:$F$136-B1073)),ABS('LUT Implementation'!$F$9:$F$136-B1073),0)</f>
        <v>20</v>
      </c>
      <c r="D1073">
        <f>INDEX('LUT Implementation'!$F$9:$F$136,C1073)-INDEX('LUT Implementation'!$F$9:$F$136,C1073+1)</f>
        <v>359</v>
      </c>
      <c r="E1073">
        <f>INDEX('LUT Implementation'!$C$9:$C$136,'Error plots'!C1073)</f>
        <v>908</v>
      </c>
      <c r="F1073">
        <f>TRUNC('LUT Implementation'!$C$4*(INDEX('LUT Implementation'!$F$9:$F$136,C1073)-B1073)/D1073,0)</f>
        <v>2</v>
      </c>
      <c r="G1073">
        <f t="shared" si="64"/>
        <v>910</v>
      </c>
      <c r="H1073" s="20">
        <f>Theory!$D$4/(SIN(RADIANS(Theory!$D$6*360*(('LUT Implementation'!$C$3*B1073)/1000000000))))</f>
        <v>910.11688728635932</v>
      </c>
      <c r="I1073" s="23">
        <f t="shared" si="65"/>
        <v>2.1168872863593151</v>
      </c>
      <c r="J1073" s="23">
        <f t="shared" si="66"/>
        <v>0.11688728635931511</v>
      </c>
    </row>
    <row r="1074" spans="2:10">
      <c r="B1074">
        <f t="shared" si="67"/>
        <v>10450</v>
      </c>
      <c r="C1074" s="19">
        <f t="array" ref="C1074">MATCH(MIN(ABS('LUT Implementation'!$F$9:$F$136-B1074)),ABS('LUT Implementation'!$F$9:$F$136-B1074),0)</f>
        <v>20</v>
      </c>
      <c r="D1074">
        <f>INDEX('LUT Implementation'!$F$9:$F$136,C1074)-INDEX('LUT Implementation'!$F$9:$F$136,C1074+1)</f>
        <v>359</v>
      </c>
      <c r="E1074">
        <f>INDEX('LUT Implementation'!$C$9:$C$136,'Error plots'!C1074)</f>
        <v>908</v>
      </c>
      <c r="F1074">
        <f>TRUNC('LUT Implementation'!$C$4*(INDEX('LUT Implementation'!$F$9:$F$136,C1074)-B1074)/D1074,0)</f>
        <v>6</v>
      </c>
      <c r="G1074">
        <f t="shared" si="64"/>
        <v>914</v>
      </c>
      <c r="H1074" s="20">
        <f>Theory!$D$4/(SIN(RADIANS(Theory!$D$6*360*(('LUT Implementation'!$C$3*B1074)/1000000000))))</f>
        <v>914.46520895413175</v>
      </c>
      <c r="I1074" s="23">
        <f t="shared" si="65"/>
        <v>6.4652089541317537</v>
      </c>
      <c r="J1074" s="23">
        <f t="shared" si="66"/>
        <v>0.46520895413175367</v>
      </c>
    </row>
    <row r="1075" spans="2:10">
      <c r="B1075">
        <f t="shared" si="67"/>
        <v>10400</v>
      </c>
      <c r="C1075" s="19">
        <f t="array" ref="C1075">MATCH(MIN(ABS('LUT Implementation'!$F$9:$F$136-B1075)),ABS('LUT Implementation'!$F$9:$F$136-B1075),0)</f>
        <v>20</v>
      </c>
      <c r="D1075">
        <f>INDEX('LUT Implementation'!$F$9:$F$136,C1075)-INDEX('LUT Implementation'!$F$9:$F$136,C1075+1)</f>
        <v>359</v>
      </c>
      <c r="E1075">
        <f>INDEX('LUT Implementation'!$C$9:$C$136,'Error plots'!C1075)</f>
        <v>908</v>
      </c>
      <c r="F1075">
        <f>TRUNC('LUT Implementation'!$C$4*(INDEX('LUT Implementation'!$F$9:$F$136,C1075)-B1075)/D1075,0)</f>
        <v>11</v>
      </c>
      <c r="G1075">
        <f t="shared" si="64"/>
        <v>919</v>
      </c>
      <c r="H1075" s="20">
        <f>Theory!$D$4/(SIN(RADIANS(Theory!$D$6*360*(('LUT Implementation'!$C$3*B1075)/1000000000))))</f>
        <v>918.85537170605744</v>
      </c>
      <c r="I1075" s="23">
        <f t="shared" si="65"/>
        <v>10.85537170605744</v>
      </c>
      <c r="J1075" s="23">
        <f t="shared" si="66"/>
        <v>0.14462829394256005</v>
      </c>
    </row>
    <row r="1076" spans="2:10">
      <c r="B1076">
        <f t="shared" si="67"/>
        <v>10350</v>
      </c>
      <c r="C1076" s="19">
        <f t="array" ref="C1076">MATCH(MIN(ABS('LUT Implementation'!$F$9:$F$136-B1076)),ABS('LUT Implementation'!$F$9:$F$136-B1076),0)</f>
        <v>20</v>
      </c>
      <c r="D1076">
        <f>INDEX('LUT Implementation'!$F$9:$F$136,C1076)-INDEX('LUT Implementation'!$F$9:$F$136,C1076+1)</f>
        <v>359</v>
      </c>
      <c r="E1076">
        <f>INDEX('LUT Implementation'!$C$9:$C$136,'Error plots'!C1076)</f>
        <v>908</v>
      </c>
      <c r="F1076">
        <f>TRUNC('LUT Implementation'!$C$4*(INDEX('LUT Implementation'!$F$9:$F$136,C1076)-B1076)/D1076,0)</f>
        <v>15</v>
      </c>
      <c r="G1076">
        <f t="shared" si="64"/>
        <v>923</v>
      </c>
      <c r="H1076" s="20">
        <f>Theory!$D$4/(SIN(RADIANS(Theory!$D$6*360*(('LUT Implementation'!$C$3*B1076)/1000000000))))</f>
        <v>923.28798193378373</v>
      </c>
      <c r="I1076" s="23">
        <f t="shared" si="65"/>
        <v>15.287981933783726</v>
      </c>
      <c r="J1076" s="23">
        <f t="shared" si="66"/>
        <v>0.28798193378372616</v>
      </c>
    </row>
    <row r="1077" spans="2:10">
      <c r="B1077">
        <f t="shared" si="67"/>
        <v>10300</v>
      </c>
      <c r="C1077" s="19">
        <f t="array" ref="C1077">MATCH(MIN(ABS('LUT Implementation'!$F$9:$F$136-B1077)),ABS('LUT Implementation'!$F$9:$F$136-B1077),0)</f>
        <v>21</v>
      </c>
      <c r="D1077">
        <f>INDEX('LUT Implementation'!$F$9:$F$136,C1077)-INDEX('LUT Implementation'!$F$9:$F$136,C1077+1)</f>
        <v>335</v>
      </c>
      <c r="E1077">
        <f>INDEX('LUT Implementation'!$C$9:$C$136,'Error plots'!C1077)</f>
        <v>940</v>
      </c>
      <c r="F1077">
        <f>TRUNC('LUT Implementation'!$C$4*(INDEX('LUT Implementation'!$F$9:$F$136,C1077)-B1077)/D1077,0)</f>
        <v>-12</v>
      </c>
      <c r="G1077">
        <f t="shared" si="64"/>
        <v>928</v>
      </c>
      <c r="H1077" s="20">
        <f>Theory!$D$4/(SIN(RADIANS(Theory!$D$6*360*(('LUT Implementation'!$C$3*B1077)/1000000000))))</f>
        <v>927.76365780355775</v>
      </c>
      <c r="I1077" s="23">
        <f t="shared" si="65"/>
        <v>12.236342196442251</v>
      </c>
      <c r="J1077" s="23">
        <f t="shared" si="66"/>
        <v>0.23634219644225141</v>
      </c>
    </row>
    <row r="1078" spans="2:10">
      <c r="B1078">
        <f t="shared" si="67"/>
        <v>10250</v>
      </c>
      <c r="C1078" s="19">
        <f t="array" ref="C1078">MATCH(MIN(ABS('LUT Implementation'!$F$9:$F$136-B1078)),ABS('LUT Implementation'!$F$9:$F$136-B1078),0)</f>
        <v>21</v>
      </c>
      <c r="D1078">
        <f>INDEX('LUT Implementation'!$F$9:$F$136,C1078)-INDEX('LUT Implementation'!$F$9:$F$136,C1078+1)</f>
        <v>335</v>
      </c>
      <c r="E1078">
        <f>INDEX('LUT Implementation'!$C$9:$C$136,'Error plots'!C1078)</f>
        <v>940</v>
      </c>
      <c r="F1078">
        <f>TRUNC('LUT Implementation'!$C$4*(INDEX('LUT Implementation'!$F$9:$F$136,C1078)-B1078)/D1078,0)</f>
        <v>-8</v>
      </c>
      <c r="G1078">
        <f t="shared" si="64"/>
        <v>932</v>
      </c>
      <c r="H1078" s="20">
        <f>Theory!$D$4/(SIN(RADIANS(Theory!$D$6*360*(('LUT Implementation'!$C$3*B1078)/1000000000))))</f>
        <v>932.28302954341086</v>
      </c>
      <c r="I1078" s="23">
        <f t="shared" si="65"/>
        <v>7.7169704565891379</v>
      </c>
      <c r="J1078" s="23">
        <f t="shared" si="66"/>
        <v>0.28302954341086206</v>
      </c>
    </row>
    <row r="1079" spans="2:10">
      <c r="B1079">
        <f t="shared" si="67"/>
        <v>10200</v>
      </c>
      <c r="C1079" s="19">
        <f t="array" ref="C1079">MATCH(MIN(ABS('LUT Implementation'!$F$9:$F$136-B1079)),ABS('LUT Implementation'!$F$9:$F$136-B1079),0)</f>
        <v>21</v>
      </c>
      <c r="D1079">
        <f>INDEX('LUT Implementation'!$F$9:$F$136,C1079)-INDEX('LUT Implementation'!$F$9:$F$136,C1079+1)</f>
        <v>335</v>
      </c>
      <c r="E1079">
        <f>INDEX('LUT Implementation'!$C$9:$C$136,'Error plots'!C1079)</f>
        <v>940</v>
      </c>
      <c r="F1079">
        <f>TRUNC('LUT Implementation'!$C$4*(INDEX('LUT Implementation'!$F$9:$F$136,C1079)-B1079)/D1079,0)</f>
        <v>-3</v>
      </c>
      <c r="G1079">
        <f t="shared" si="64"/>
        <v>937</v>
      </c>
      <c r="H1079" s="20">
        <f>Theory!$D$4/(SIN(RADIANS(Theory!$D$6*360*(('LUT Implementation'!$C$3*B1079)/1000000000))))</f>
        <v>936.8467397387916</v>
      </c>
      <c r="I1079" s="23">
        <f t="shared" si="65"/>
        <v>3.153260261208402</v>
      </c>
      <c r="J1079" s="23">
        <f t="shared" si="66"/>
        <v>0.15326026120840197</v>
      </c>
    </row>
    <row r="1080" spans="2:10">
      <c r="B1080">
        <f t="shared" si="67"/>
        <v>10150</v>
      </c>
      <c r="C1080" s="19">
        <f t="array" ref="C1080">MATCH(MIN(ABS('LUT Implementation'!$F$9:$F$136-B1080)),ABS('LUT Implementation'!$F$9:$F$136-B1080),0)</f>
        <v>21</v>
      </c>
      <c r="D1080">
        <f>INDEX('LUT Implementation'!$F$9:$F$136,C1080)-INDEX('LUT Implementation'!$F$9:$F$136,C1080+1)</f>
        <v>335</v>
      </c>
      <c r="E1080">
        <f>INDEX('LUT Implementation'!$C$9:$C$136,'Error plots'!C1080)</f>
        <v>940</v>
      </c>
      <c r="F1080">
        <f>TRUNC('LUT Implementation'!$C$4*(INDEX('LUT Implementation'!$F$9:$F$136,C1080)-B1080)/D1080,0)</f>
        <v>1</v>
      </c>
      <c r="G1080">
        <f t="shared" si="64"/>
        <v>941</v>
      </c>
      <c r="H1080" s="20">
        <f>Theory!$D$4/(SIN(RADIANS(Theory!$D$6*360*(('LUT Implementation'!$C$3*B1080)/1000000000))))</f>
        <v>941.45544363693432</v>
      </c>
      <c r="I1080" s="23">
        <f t="shared" si="65"/>
        <v>1.4554436369343193</v>
      </c>
      <c r="J1080" s="23">
        <f t="shared" si="66"/>
        <v>0.45544363693431933</v>
      </c>
    </row>
    <row r="1081" spans="2:10">
      <c r="B1081">
        <f t="shared" si="67"/>
        <v>10100</v>
      </c>
      <c r="C1081" s="19">
        <f t="array" ref="C1081">MATCH(MIN(ABS('LUT Implementation'!$F$9:$F$136-B1081)),ABS('LUT Implementation'!$F$9:$F$136-B1081),0)</f>
        <v>21</v>
      </c>
      <c r="D1081">
        <f>INDEX('LUT Implementation'!$F$9:$F$136,C1081)-INDEX('LUT Implementation'!$F$9:$F$136,C1081+1)</f>
        <v>335</v>
      </c>
      <c r="E1081">
        <f>INDEX('LUT Implementation'!$C$9:$C$136,'Error plots'!C1081)</f>
        <v>940</v>
      </c>
      <c r="F1081">
        <f>TRUNC('LUT Implementation'!$C$4*(INDEX('LUT Implementation'!$F$9:$F$136,C1081)-B1081)/D1081,0)</f>
        <v>6</v>
      </c>
      <c r="G1081">
        <f t="shared" si="64"/>
        <v>946</v>
      </c>
      <c r="H1081" s="20">
        <f>Theory!$D$4/(SIN(RADIANS(Theory!$D$6*360*(('LUT Implementation'!$C$3*B1081)/1000000000))))</f>
        <v>946.10980946027121</v>
      </c>
      <c r="I1081" s="23">
        <f t="shared" si="65"/>
        <v>6.1098094602712081</v>
      </c>
      <c r="J1081" s="23">
        <f t="shared" si="66"/>
        <v>0.10980946027120808</v>
      </c>
    </row>
    <row r="1082" spans="2:10">
      <c r="B1082">
        <f t="shared" si="67"/>
        <v>10050</v>
      </c>
      <c r="C1082" s="19">
        <f t="array" ref="C1082">MATCH(MIN(ABS('LUT Implementation'!$F$9:$F$136-B1082)),ABS('LUT Implementation'!$F$9:$F$136-B1082),0)</f>
        <v>21</v>
      </c>
      <c r="D1082">
        <f>INDEX('LUT Implementation'!$F$9:$F$136,C1082)-INDEX('LUT Implementation'!$F$9:$F$136,C1082+1)</f>
        <v>335</v>
      </c>
      <c r="E1082">
        <f>INDEX('LUT Implementation'!$C$9:$C$136,'Error plots'!C1082)</f>
        <v>940</v>
      </c>
      <c r="F1082">
        <f>TRUNC('LUT Implementation'!$C$4*(INDEX('LUT Implementation'!$F$9:$F$136,C1082)-B1082)/D1082,0)</f>
        <v>11</v>
      </c>
      <c r="G1082">
        <f t="shared" si="64"/>
        <v>951</v>
      </c>
      <c r="H1082" s="20">
        <f>Theory!$D$4/(SIN(RADIANS(Theory!$D$6*360*(('LUT Implementation'!$C$3*B1082)/1000000000))))</f>
        <v>950.81051872919693</v>
      </c>
      <c r="I1082" s="23">
        <f t="shared" si="65"/>
        <v>10.810518729196929</v>
      </c>
      <c r="J1082" s="23">
        <f t="shared" si="66"/>
        <v>0.18948127080307131</v>
      </c>
    </row>
    <row r="1083" spans="2:10">
      <c r="B1083">
        <f t="shared" si="67"/>
        <v>10000</v>
      </c>
      <c r="C1083" s="19">
        <f t="array" ref="C1083">MATCH(MIN(ABS('LUT Implementation'!$F$9:$F$136-B1083)),ABS('LUT Implementation'!$F$9:$F$136-B1083),0)</f>
        <v>21</v>
      </c>
      <c r="D1083">
        <f>INDEX('LUT Implementation'!$F$9:$F$136,C1083)-INDEX('LUT Implementation'!$F$9:$F$136,C1083+1)</f>
        <v>335</v>
      </c>
      <c r="E1083">
        <f>INDEX('LUT Implementation'!$C$9:$C$136,'Error plots'!C1083)</f>
        <v>940</v>
      </c>
      <c r="F1083">
        <f>TRUNC('LUT Implementation'!$C$4*(INDEX('LUT Implementation'!$F$9:$F$136,C1083)-B1083)/D1083,0)</f>
        <v>15</v>
      </c>
      <c r="G1083">
        <f t="shared" si="64"/>
        <v>955</v>
      </c>
      <c r="H1083" s="20">
        <f>Theory!$D$4/(SIN(RADIANS(Theory!$D$6*360*(('LUT Implementation'!$C$3*B1083)/1000000000))))</f>
        <v>955.5582665945193</v>
      </c>
      <c r="I1083" s="23">
        <f t="shared" si="65"/>
        <v>15.558266594519296</v>
      </c>
      <c r="J1083" s="23">
        <f t="shared" si="66"/>
        <v>0.55826659451929572</v>
      </c>
    </row>
    <row r="1084" spans="2:10">
      <c r="B1084">
        <f t="shared" si="67"/>
        <v>9950</v>
      </c>
      <c r="C1084" s="19">
        <f t="array" ref="C1084">MATCH(MIN(ABS('LUT Implementation'!$F$9:$F$136-B1084)),ABS('LUT Implementation'!$F$9:$F$136-B1084),0)</f>
        <v>22</v>
      </c>
      <c r="D1084">
        <f>INDEX('LUT Implementation'!$F$9:$F$136,C1084)-INDEX('LUT Implementation'!$F$9:$F$136,C1084+1)</f>
        <v>314</v>
      </c>
      <c r="E1084">
        <f>INDEX('LUT Implementation'!$C$9:$C$136,'Error plots'!C1084)</f>
        <v>972</v>
      </c>
      <c r="F1084">
        <f>TRUNC('LUT Implementation'!$C$4*(INDEX('LUT Implementation'!$F$9:$F$136,C1084)-B1084)/D1084,0)</f>
        <v>-12</v>
      </c>
      <c r="G1084">
        <f t="shared" si="64"/>
        <v>960</v>
      </c>
      <c r="H1084" s="20">
        <f>Theory!$D$4/(SIN(RADIANS(Theory!$D$6*360*(('LUT Implementation'!$C$3*B1084)/1000000000))))</f>
        <v>960.35376217992984</v>
      </c>
      <c r="I1084" s="23">
        <f t="shared" si="65"/>
        <v>11.646237820070155</v>
      </c>
      <c r="J1084" s="23">
        <f t="shared" si="66"/>
        <v>0.35376217992984493</v>
      </c>
    </row>
    <row r="1085" spans="2:10">
      <c r="B1085">
        <f t="shared" si="67"/>
        <v>9900</v>
      </c>
      <c r="C1085" s="19">
        <f t="array" ref="C1085">MATCH(MIN(ABS('LUT Implementation'!$F$9:$F$136-B1085)),ABS('LUT Implementation'!$F$9:$F$136-B1085),0)</f>
        <v>22</v>
      </c>
      <c r="D1085">
        <f>INDEX('LUT Implementation'!$F$9:$F$136,C1085)-INDEX('LUT Implementation'!$F$9:$F$136,C1085+1)</f>
        <v>314</v>
      </c>
      <c r="E1085">
        <f>INDEX('LUT Implementation'!$C$9:$C$136,'Error plots'!C1085)</f>
        <v>972</v>
      </c>
      <c r="F1085">
        <f>TRUNC('LUT Implementation'!$C$4*(INDEX('LUT Implementation'!$F$9:$F$136,C1085)-B1085)/D1085,0)</f>
        <v>-7</v>
      </c>
      <c r="G1085">
        <f t="shared" si="64"/>
        <v>965</v>
      </c>
      <c r="H1085" s="20">
        <f>Theory!$D$4/(SIN(RADIANS(Theory!$D$6*360*(('LUT Implementation'!$C$3*B1085)/1000000000))))</f>
        <v>965.19772893485697</v>
      </c>
      <c r="I1085" s="23">
        <f t="shared" si="65"/>
        <v>6.8022710651430316</v>
      </c>
      <c r="J1085" s="23">
        <f t="shared" si="66"/>
        <v>0.19772893485696841</v>
      </c>
    </row>
    <row r="1086" spans="2:10">
      <c r="B1086">
        <f t="shared" si="67"/>
        <v>9850</v>
      </c>
      <c r="C1086" s="19">
        <f t="array" ref="C1086">MATCH(MIN(ABS('LUT Implementation'!$F$9:$F$136-B1086)),ABS('LUT Implementation'!$F$9:$F$136-B1086),0)</f>
        <v>22</v>
      </c>
      <c r="D1086">
        <f>INDEX('LUT Implementation'!$F$9:$F$136,C1086)-INDEX('LUT Implementation'!$F$9:$F$136,C1086+1)</f>
        <v>314</v>
      </c>
      <c r="E1086">
        <f>INDEX('LUT Implementation'!$C$9:$C$136,'Error plots'!C1086)</f>
        <v>972</v>
      </c>
      <c r="F1086">
        <f>TRUNC('LUT Implementation'!$C$4*(INDEX('LUT Implementation'!$F$9:$F$136,C1086)-B1086)/D1086,0)</f>
        <v>-1</v>
      </c>
      <c r="G1086">
        <f t="shared" si="64"/>
        <v>971</v>
      </c>
      <c r="H1086" s="20">
        <f>Theory!$D$4/(SIN(RADIANS(Theory!$D$6*360*(('LUT Implementation'!$C$3*B1086)/1000000000))))</f>
        <v>970.09090499806132</v>
      </c>
      <c r="I1086" s="23">
        <f t="shared" si="65"/>
        <v>1.909095001938681</v>
      </c>
      <c r="J1086" s="23">
        <f t="shared" si="66"/>
        <v>0.90909500193868098</v>
      </c>
    </row>
    <row r="1087" spans="2:10">
      <c r="B1087">
        <f t="shared" si="67"/>
        <v>9800</v>
      </c>
      <c r="C1087" s="19">
        <f t="array" ref="C1087">MATCH(MIN(ABS('LUT Implementation'!$F$9:$F$136-B1087)),ABS('LUT Implementation'!$F$9:$F$136-B1087),0)</f>
        <v>22</v>
      </c>
      <c r="D1087">
        <f>INDEX('LUT Implementation'!$F$9:$F$136,C1087)-INDEX('LUT Implementation'!$F$9:$F$136,C1087+1)</f>
        <v>314</v>
      </c>
      <c r="E1087">
        <f>INDEX('LUT Implementation'!$C$9:$C$136,'Error plots'!C1087)</f>
        <v>972</v>
      </c>
      <c r="F1087">
        <f>TRUNC('LUT Implementation'!$C$4*(INDEX('LUT Implementation'!$F$9:$F$136,C1087)-B1087)/D1087,0)</f>
        <v>3</v>
      </c>
      <c r="G1087">
        <f t="shared" si="64"/>
        <v>975</v>
      </c>
      <c r="H1087" s="20">
        <f>Theory!$D$4/(SIN(RADIANS(Theory!$D$6*360*(('LUT Implementation'!$C$3*B1087)/1000000000))))</f>
        <v>975.03404357236411</v>
      </c>
      <c r="I1087" s="23">
        <f t="shared" si="65"/>
        <v>3.0340435723641122</v>
      </c>
      <c r="J1087" s="23">
        <f t="shared" si="66"/>
        <v>3.4043572364112151E-2</v>
      </c>
    </row>
    <row r="1088" spans="2:10">
      <c r="B1088">
        <f t="shared" si="67"/>
        <v>9750</v>
      </c>
      <c r="C1088" s="19">
        <f t="array" ref="C1088">MATCH(MIN(ABS('LUT Implementation'!$F$9:$F$136-B1088)),ABS('LUT Implementation'!$F$9:$F$136-B1088),0)</f>
        <v>22</v>
      </c>
      <c r="D1088">
        <f>INDEX('LUT Implementation'!$F$9:$F$136,C1088)-INDEX('LUT Implementation'!$F$9:$F$136,C1088+1)</f>
        <v>314</v>
      </c>
      <c r="E1088">
        <f>INDEX('LUT Implementation'!$C$9:$C$136,'Error plots'!C1088)</f>
        <v>972</v>
      </c>
      <c r="F1088">
        <f>TRUNC('LUT Implementation'!$C$4*(INDEX('LUT Implementation'!$F$9:$F$136,C1088)-B1088)/D1088,0)</f>
        <v>8</v>
      </c>
      <c r="G1088">
        <f t="shared" si="64"/>
        <v>980</v>
      </c>
      <c r="H1088" s="20">
        <f>Theory!$D$4/(SIN(RADIANS(Theory!$D$6*360*(('LUT Implementation'!$C$3*B1088)/1000000000))))</f>
        <v>980.02791331090566</v>
      </c>
      <c r="I1088" s="23">
        <f t="shared" si="65"/>
        <v>8.0279133109056602</v>
      </c>
      <c r="J1088" s="23">
        <f t="shared" si="66"/>
        <v>2.7913310905660182E-2</v>
      </c>
    </row>
    <row r="1089" spans="2:10">
      <c r="B1089">
        <f t="shared" si="67"/>
        <v>9700</v>
      </c>
      <c r="C1089" s="19">
        <f t="array" ref="C1089">MATCH(MIN(ABS('LUT Implementation'!$F$9:$F$136-B1089)),ABS('LUT Implementation'!$F$9:$F$136-B1089),0)</f>
        <v>22</v>
      </c>
      <c r="D1089">
        <f>INDEX('LUT Implementation'!$F$9:$F$136,C1089)-INDEX('LUT Implementation'!$F$9:$F$136,C1089+1)</f>
        <v>314</v>
      </c>
      <c r="E1089">
        <f>INDEX('LUT Implementation'!$C$9:$C$136,'Error plots'!C1089)</f>
        <v>972</v>
      </c>
      <c r="F1089">
        <f>TRUNC('LUT Implementation'!$C$4*(INDEX('LUT Implementation'!$F$9:$F$136,C1089)-B1089)/D1089,0)</f>
        <v>13</v>
      </c>
      <c r="G1089">
        <f t="shared" si="64"/>
        <v>985</v>
      </c>
      <c r="H1089" s="20">
        <f>Theory!$D$4/(SIN(RADIANS(Theory!$D$6*360*(('LUT Implementation'!$C$3*B1089)/1000000000))))</f>
        <v>985.07329871534932</v>
      </c>
      <c r="I1089" s="23">
        <f t="shared" si="65"/>
        <v>13.073298715349324</v>
      </c>
      <c r="J1089" s="23">
        <f t="shared" si="66"/>
        <v>7.3298715349324084E-2</v>
      </c>
    </row>
    <row r="1090" spans="2:10">
      <c r="B1090">
        <f t="shared" si="67"/>
        <v>9650</v>
      </c>
      <c r="C1090" s="19">
        <f t="array" ref="C1090">MATCH(MIN(ABS('LUT Implementation'!$F$9:$F$136-B1090)),ABS('LUT Implementation'!$F$9:$F$136-B1090),0)</f>
        <v>23</v>
      </c>
      <c r="D1090">
        <f>INDEX('LUT Implementation'!$F$9:$F$136,C1090)-INDEX('LUT Implementation'!$F$9:$F$136,C1090+1)</f>
        <v>294</v>
      </c>
      <c r="E1090">
        <f>INDEX('LUT Implementation'!$C$9:$C$136,'Error plots'!C1090)</f>
        <v>1004</v>
      </c>
      <c r="F1090">
        <f>TRUNC('LUT Implementation'!$C$4*(INDEX('LUT Implementation'!$F$9:$F$136,C1090)-B1090)/D1090,0)</f>
        <v>-14</v>
      </c>
      <c r="G1090">
        <f t="shared" si="64"/>
        <v>990</v>
      </c>
      <c r="H1090" s="20">
        <f>Theory!$D$4/(SIN(RADIANS(Theory!$D$6*360*(('LUT Implementation'!$C$3*B1090)/1000000000))))</f>
        <v>990.17100054646448</v>
      </c>
      <c r="I1090" s="23">
        <f t="shared" si="65"/>
        <v>13.828999453535516</v>
      </c>
      <c r="J1090" s="23">
        <f t="shared" si="66"/>
        <v>0.1710005464644837</v>
      </c>
    </row>
    <row r="1091" spans="2:10">
      <c r="B1091">
        <f t="shared" si="67"/>
        <v>9600</v>
      </c>
      <c r="C1091" s="19">
        <f t="array" ref="C1091">MATCH(MIN(ABS('LUT Implementation'!$F$9:$F$136-B1091)),ABS('LUT Implementation'!$F$9:$F$136-B1091),0)</f>
        <v>23</v>
      </c>
      <c r="D1091">
        <f>INDEX('LUT Implementation'!$F$9:$F$136,C1091)-INDEX('LUT Implementation'!$F$9:$F$136,C1091+1)</f>
        <v>294</v>
      </c>
      <c r="E1091">
        <f>INDEX('LUT Implementation'!$C$9:$C$136,'Error plots'!C1091)</f>
        <v>1004</v>
      </c>
      <c r="F1091">
        <f>TRUNC('LUT Implementation'!$C$4*(INDEX('LUT Implementation'!$F$9:$F$136,C1091)-B1091)/D1091,0)</f>
        <v>-9</v>
      </c>
      <c r="G1091">
        <f t="shared" si="64"/>
        <v>995</v>
      </c>
      <c r="H1091" s="20">
        <f>Theory!$D$4/(SIN(RADIANS(Theory!$D$6*360*(('LUT Implementation'!$C$3*B1091)/1000000000))))</f>
        <v>995.32183624754134</v>
      </c>
      <c r="I1091" s="23">
        <f t="shared" si="65"/>
        <v>8.6781637524586586</v>
      </c>
      <c r="J1091" s="23">
        <f t="shared" si="66"/>
        <v>0.32183624754134144</v>
      </c>
    </row>
    <row r="1092" spans="2:10">
      <c r="B1092">
        <f t="shared" si="67"/>
        <v>9550</v>
      </c>
      <c r="C1092" s="19">
        <f t="array" ref="C1092">MATCH(MIN(ABS('LUT Implementation'!$F$9:$F$136-B1092)),ABS('LUT Implementation'!$F$9:$F$136-B1092),0)</f>
        <v>23</v>
      </c>
      <c r="D1092">
        <f>INDEX('LUT Implementation'!$F$9:$F$136,C1092)-INDEX('LUT Implementation'!$F$9:$F$136,C1092+1)</f>
        <v>294</v>
      </c>
      <c r="E1092">
        <f>INDEX('LUT Implementation'!$C$9:$C$136,'Error plots'!C1092)</f>
        <v>1004</v>
      </c>
      <c r="F1092">
        <f>TRUNC('LUT Implementation'!$C$4*(INDEX('LUT Implementation'!$F$9:$F$136,C1092)-B1092)/D1092,0)</f>
        <v>-3</v>
      </c>
      <c r="G1092">
        <f t="shared" ref="G1092:G1155" si="68">E1092+F1092</f>
        <v>1001</v>
      </c>
      <c r="H1092" s="20">
        <f>Theory!$D$4/(SIN(RADIANS(Theory!$D$6*360*(('LUT Implementation'!$C$3*B1092)/1000000000))))</f>
        <v>1000.5266403811056</v>
      </c>
      <c r="I1092" s="23">
        <f t="shared" ref="I1092:I1155" si="69">ABS(E1092-H1092)</f>
        <v>3.473359618894392</v>
      </c>
      <c r="J1092" s="23">
        <f t="shared" ref="J1092:J1155" si="70">ABS(G1092-H1092)</f>
        <v>0.47335961889439204</v>
      </c>
    </row>
    <row r="1093" spans="2:10">
      <c r="B1093">
        <f t="shared" ref="B1093:B1156" si="71">B1092-50</f>
        <v>9500</v>
      </c>
      <c r="C1093" s="19">
        <f t="array" ref="C1093">MATCH(MIN(ABS('LUT Implementation'!$F$9:$F$136-B1093)),ABS('LUT Implementation'!$F$9:$F$136-B1093),0)</f>
        <v>23</v>
      </c>
      <c r="D1093">
        <f>INDEX('LUT Implementation'!$F$9:$F$136,C1093)-INDEX('LUT Implementation'!$F$9:$F$136,C1093+1)</f>
        <v>294</v>
      </c>
      <c r="E1093">
        <f>INDEX('LUT Implementation'!$C$9:$C$136,'Error plots'!C1093)</f>
        <v>1004</v>
      </c>
      <c r="F1093">
        <f>TRUNC('LUT Implementation'!$C$4*(INDEX('LUT Implementation'!$F$9:$F$136,C1093)-B1093)/D1093,0)</f>
        <v>1</v>
      </c>
      <c r="G1093">
        <f t="shared" si="68"/>
        <v>1005</v>
      </c>
      <c r="H1093" s="20">
        <f>Theory!$D$4/(SIN(RADIANS(Theory!$D$6*360*(('LUT Implementation'!$C$3*B1093)/1000000000))))</f>
        <v>1005.7862650794253</v>
      </c>
      <c r="I1093" s="23">
        <f t="shared" si="69"/>
        <v>1.7862650794253341</v>
      </c>
      <c r="J1093" s="23">
        <f t="shared" si="70"/>
        <v>0.78626507942533408</v>
      </c>
    </row>
    <row r="1094" spans="2:10">
      <c r="B1094">
        <f t="shared" si="71"/>
        <v>9450</v>
      </c>
      <c r="C1094" s="19">
        <f t="array" ref="C1094">MATCH(MIN(ABS('LUT Implementation'!$F$9:$F$136-B1094)),ABS('LUT Implementation'!$F$9:$F$136-B1094),0)</f>
        <v>23</v>
      </c>
      <c r="D1094">
        <f>INDEX('LUT Implementation'!$F$9:$F$136,C1094)-INDEX('LUT Implementation'!$F$9:$F$136,C1094+1)</f>
        <v>294</v>
      </c>
      <c r="E1094">
        <f>INDEX('LUT Implementation'!$C$9:$C$136,'Error plots'!C1094)</f>
        <v>1004</v>
      </c>
      <c r="F1094">
        <f>TRUNC('LUT Implementation'!$C$4*(INDEX('LUT Implementation'!$F$9:$F$136,C1094)-B1094)/D1094,0)</f>
        <v>7</v>
      </c>
      <c r="G1094">
        <f t="shared" si="68"/>
        <v>1011</v>
      </c>
      <c r="H1094" s="20">
        <f>Theory!$D$4/(SIN(RADIANS(Theory!$D$6*360*(('LUT Implementation'!$C$3*B1094)/1000000000))))</f>
        <v>1011.1015805093181</v>
      </c>
      <c r="I1094" s="23">
        <f t="shared" si="69"/>
        <v>7.1015805093180688</v>
      </c>
      <c r="J1094" s="23">
        <f t="shared" si="70"/>
        <v>0.10158050931806883</v>
      </c>
    </row>
    <row r="1095" spans="2:10">
      <c r="B1095">
        <f t="shared" si="71"/>
        <v>9400</v>
      </c>
      <c r="C1095" s="19">
        <f t="array" ref="C1095">MATCH(MIN(ABS('LUT Implementation'!$F$9:$F$136-B1095)),ABS('LUT Implementation'!$F$9:$F$136-B1095),0)</f>
        <v>23</v>
      </c>
      <c r="D1095">
        <f>INDEX('LUT Implementation'!$F$9:$F$136,C1095)-INDEX('LUT Implementation'!$F$9:$F$136,C1095+1)</f>
        <v>294</v>
      </c>
      <c r="E1095">
        <f>INDEX('LUT Implementation'!$C$9:$C$136,'Error plots'!C1095)</f>
        <v>1004</v>
      </c>
      <c r="F1095">
        <f>TRUNC('LUT Implementation'!$C$4*(INDEX('LUT Implementation'!$F$9:$F$136,C1095)-B1095)/D1095,0)</f>
        <v>12</v>
      </c>
      <c r="G1095">
        <f t="shared" si="68"/>
        <v>1016</v>
      </c>
      <c r="H1095" s="20">
        <f>Theory!$D$4/(SIN(RADIANS(Theory!$D$6*360*(('LUT Implementation'!$C$3*B1095)/1000000000))))</f>
        <v>1016.4734753517941</v>
      </c>
      <c r="I1095" s="23">
        <f t="shared" si="69"/>
        <v>12.47347535179415</v>
      </c>
      <c r="J1095" s="23">
        <f t="shared" si="70"/>
        <v>0.4734753517941499</v>
      </c>
    </row>
    <row r="1096" spans="2:10">
      <c r="B1096">
        <f t="shared" si="71"/>
        <v>9350</v>
      </c>
      <c r="C1096" s="19">
        <f t="array" ref="C1096">MATCH(MIN(ABS('LUT Implementation'!$F$9:$F$136-B1096)),ABS('LUT Implementation'!$F$9:$F$136-B1096),0)</f>
        <v>24</v>
      </c>
      <c r="D1096">
        <f>INDEX('LUT Implementation'!$F$9:$F$136,C1096)-INDEX('LUT Implementation'!$F$9:$F$136,C1096+1)</f>
        <v>277</v>
      </c>
      <c r="E1096">
        <f>INDEX('LUT Implementation'!$C$9:$C$136,'Error plots'!C1096)</f>
        <v>1036</v>
      </c>
      <c r="F1096">
        <f>TRUNC('LUT Implementation'!$C$4*(INDEX('LUT Implementation'!$F$9:$F$136,C1096)-B1096)/D1096,0)</f>
        <v>-14</v>
      </c>
      <c r="G1096">
        <f t="shared" si="68"/>
        <v>1022</v>
      </c>
      <c r="H1096" s="20">
        <f>Theory!$D$4/(SIN(RADIANS(Theory!$D$6*360*(('LUT Implementation'!$C$3*B1096)/1000000000))))</f>
        <v>1021.9028572970875</v>
      </c>
      <c r="I1096" s="23">
        <f t="shared" si="69"/>
        <v>14.097142702912492</v>
      </c>
      <c r="J1096" s="23">
        <f t="shared" si="70"/>
        <v>9.7142702912492496E-2</v>
      </c>
    </row>
    <row r="1097" spans="2:10">
      <c r="B1097">
        <f t="shared" si="71"/>
        <v>9300</v>
      </c>
      <c r="C1097" s="19">
        <f t="array" ref="C1097">MATCH(MIN(ABS('LUT Implementation'!$F$9:$F$136-B1097)),ABS('LUT Implementation'!$F$9:$F$136-B1097),0)</f>
        <v>24</v>
      </c>
      <c r="D1097">
        <f>INDEX('LUT Implementation'!$F$9:$F$136,C1097)-INDEX('LUT Implementation'!$F$9:$F$136,C1097+1)</f>
        <v>277</v>
      </c>
      <c r="E1097">
        <f>INDEX('LUT Implementation'!$C$9:$C$136,'Error plots'!C1097)</f>
        <v>1036</v>
      </c>
      <c r="F1097">
        <f>TRUNC('LUT Implementation'!$C$4*(INDEX('LUT Implementation'!$F$9:$F$136,C1097)-B1097)/D1097,0)</f>
        <v>-8</v>
      </c>
      <c r="G1097">
        <f t="shared" si="68"/>
        <v>1028</v>
      </c>
      <c r="H1097" s="20">
        <f>Theory!$D$4/(SIN(RADIANS(Theory!$D$6*360*(('LUT Implementation'!$C$3*B1097)/1000000000))))</f>
        <v>1027.3906535556569</v>
      </c>
      <c r="I1097" s="23">
        <f t="shared" si="69"/>
        <v>8.6093464443431458</v>
      </c>
      <c r="J1097" s="23">
        <f t="shared" si="70"/>
        <v>0.60934644434314578</v>
      </c>
    </row>
    <row r="1098" spans="2:10">
      <c r="B1098">
        <f t="shared" si="71"/>
        <v>9250</v>
      </c>
      <c r="C1098" s="19">
        <f t="array" ref="C1098">MATCH(MIN(ABS('LUT Implementation'!$F$9:$F$136-B1098)),ABS('LUT Implementation'!$F$9:$F$136-B1098),0)</f>
        <v>24</v>
      </c>
      <c r="D1098">
        <f>INDEX('LUT Implementation'!$F$9:$F$136,C1098)-INDEX('LUT Implementation'!$F$9:$F$136,C1098+1)</f>
        <v>277</v>
      </c>
      <c r="E1098">
        <f>INDEX('LUT Implementation'!$C$9:$C$136,'Error plots'!C1098)</f>
        <v>1036</v>
      </c>
      <c r="F1098">
        <f>TRUNC('LUT Implementation'!$C$4*(INDEX('LUT Implementation'!$F$9:$F$136,C1098)-B1098)/D1098,0)</f>
        <v>-3</v>
      </c>
      <c r="G1098">
        <f t="shared" si="68"/>
        <v>1033</v>
      </c>
      <c r="H1098" s="20">
        <f>Theory!$D$4/(SIN(RADIANS(Theory!$D$6*360*(('LUT Implementation'!$C$3*B1098)/1000000000))))</f>
        <v>1032.9378113857606</v>
      </c>
      <c r="I1098" s="23">
        <f t="shared" si="69"/>
        <v>3.0621886142394033</v>
      </c>
      <c r="J1098" s="23">
        <f t="shared" si="70"/>
        <v>6.218861423940325E-2</v>
      </c>
    </row>
    <row r="1099" spans="2:10">
      <c r="B1099">
        <f t="shared" si="71"/>
        <v>9200</v>
      </c>
      <c r="C1099" s="19">
        <f t="array" ref="C1099">MATCH(MIN(ABS('LUT Implementation'!$F$9:$F$136-B1099)),ABS('LUT Implementation'!$F$9:$F$136-B1099),0)</f>
        <v>24</v>
      </c>
      <c r="D1099">
        <f>INDEX('LUT Implementation'!$F$9:$F$136,C1099)-INDEX('LUT Implementation'!$F$9:$F$136,C1099+1)</f>
        <v>277</v>
      </c>
      <c r="E1099">
        <f>INDEX('LUT Implementation'!$C$9:$C$136,'Error plots'!C1099)</f>
        <v>1036</v>
      </c>
      <c r="F1099">
        <f>TRUNC('LUT Implementation'!$C$4*(INDEX('LUT Implementation'!$F$9:$F$136,C1099)-B1099)/D1099,0)</f>
        <v>2</v>
      </c>
      <c r="G1099">
        <f t="shared" si="68"/>
        <v>1038</v>
      </c>
      <c r="H1099" s="20">
        <f>Theory!$D$4/(SIN(RADIANS(Theory!$D$6*360*(('LUT Implementation'!$C$3*B1099)/1000000000))))</f>
        <v>1038.5452986382306</v>
      </c>
      <c r="I1099" s="23">
        <f t="shared" si="69"/>
        <v>2.5452986382306335</v>
      </c>
      <c r="J1099" s="23">
        <f t="shared" si="70"/>
        <v>0.54529863823063351</v>
      </c>
    </row>
    <row r="1100" spans="2:10">
      <c r="B1100">
        <f t="shared" si="71"/>
        <v>9150</v>
      </c>
      <c r="C1100" s="19">
        <f t="array" ref="C1100">MATCH(MIN(ABS('LUT Implementation'!$F$9:$F$136-B1100)),ABS('LUT Implementation'!$F$9:$F$136-B1100),0)</f>
        <v>24</v>
      </c>
      <c r="D1100">
        <f>INDEX('LUT Implementation'!$F$9:$F$136,C1100)-INDEX('LUT Implementation'!$F$9:$F$136,C1100+1)</f>
        <v>277</v>
      </c>
      <c r="E1100">
        <f>INDEX('LUT Implementation'!$C$9:$C$136,'Error plots'!C1100)</f>
        <v>1036</v>
      </c>
      <c r="F1100">
        <f>TRUNC('LUT Implementation'!$C$4*(INDEX('LUT Implementation'!$F$9:$F$136,C1100)-B1100)/D1100,0)</f>
        <v>8</v>
      </c>
      <c r="G1100">
        <f t="shared" si="68"/>
        <v>1044</v>
      </c>
      <c r="H1100" s="20">
        <f>Theory!$D$4/(SIN(RADIANS(Theory!$D$6*360*(('LUT Implementation'!$C$3*B1100)/1000000000))))</f>
        <v>1044.214104319115</v>
      </c>
      <c r="I1100" s="23">
        <f t="shared" si="69"/>
        <v>8.2141043191149947</v>
      </c>
      <c r="J1100" s="23">
        <f t="shared" si="70"/>
        <v>0.21410431911499472</v>
      </c>
    </row>
    <row r="1101" spans="2:10">
      <c r="B1101">
        <f t="shared" si="71"/>
        <v>9100</v>
      </c>
      <c r="C1101" s="19">
        <f t="array" ref="C1101">MATCH(MIN(ABS('LUT Implementation'!$F$9:$F$136-B1101)),ABS('LUT Implementation'!$F$9:$F$136-B1101),0)</f>
        <v>24</v>
      </c>
      <c r="D1101">
        <f>INDEX('LUT Implementation'!$F$9:$F$136,C1101)-INDEX('LUT Implementation'!$F$9:$F$136,C1101+1)</f>
        <v>277</v>
      </c>
      <c r="E1101">
        <f>INDEX('LUT Implementation'!$C$9:$C$136,'Error plots'!C1101)</f>
        <v>1036</v>
      </c>
      <c r="F1101">
        <f>TRUNC('LUT Implementation'!$C$4*(INDEX('LUT Implementation'!$F$9:$F$136,C1101)-B1101)/D1101,0)</f>
        <v>14</v>
      </c>
      <c r="G1101">
        <f t="shared" si="68"/>
        <v>1050</v>
      </c>
      <c r="H1101" s="20">
        <f>Theory!$D$4/(SIN(RADIANS(Theory!$D$6*360*(('LUT Implementation'!$C$3*B1101)/1000000000))))</f>
        <v>1049.9452391708617</v>
      </c>
      <c r="I1101" s="23">
        <f t="shared" si="69"/>
        <v>13.945239170861669</v>
      </c>
      <c r="J1101" s="23">
        <f t="shared" si="70"/>
        <v>5.4760829138331246E-2</v>
      </c>
    </row>
    <row r="1102" spans="2:10">
      <c r="B1102">
        <f t="shared" si="71"/>
        <v>9050</v>
      </c>
      <c r="C1102" s="19">
        <f t="array" ref="C1102">MATCH(MIN(ABS('LUT Implementation'!$F$9:$F$136-B1102)),ABS('LUT Implementation'!$F$9:$F$136-B1102),0)</f>
        <v>25</v>
      </c>
      <c r="D1102">
        <f>INDEX('LUT Implementation'!$F$9:$F$136,C1102)-INDEX('LUT Implementation'!$F$9:$F$136,C1102+1)</f>
        <v>261</v>
      </c>
      <c r="E1102">
        <f>INDEX('LUT Implementation'!$C$9:$C$136,'Error plots'!C1102)</f>
        <v>1068</v>
      </c>
      <c r="F1102">
        <f>TRUNC('LUT Implementation'!$C$4*(INDEX('LUT Implementation'!$F$9:$F$136,C1102)-B1102)/D1102,0)</f>
        <v>-12</v>
      </c>
      <c r="G1102">
        <f t="shared" si="68"/>
        <v>1056</v>
      </c>
      <c r="H1102" s="20">
        <f>Theory!$D$4/(SIN(RADIANS(Theory!$D$6*360*(('LUT Implementation'!$C$3*B1102)/1000000000))))</f>
        <v>1055.7397362727743</v>
      </c>
      <c r="I1102" s="23">
        <f t="shared" si="69"/>
        <v>12.26026372722572</v>
      </c>
      <c r="J1102" s="23">
        <f t="shared" si="70"/>
        <v>0.26026372722571978</v>
      </c>
    </row>
    <row r="1103" spans="2:10">
      <c r="B1103">
        <f t="shared" si="71"/>
        <v>9000</v>
      </c>
      <c r="C1103" s="19">
        <f t="array" ref="C1103">MATCH(MIN(ABS('LUT Implementation'!$F$9:$F$136-B1103)),ABS('LUT Implementation'!$F$9:$F$136-B1103),0)</f>
        <v>25</v>
      </c>
      <c r="D1103">
        <f>INDEX('LUT Implementation'!$F$9:$F$136,C1103)-INDEX('LUT Implementation'!$F$9:$F$136,C1103+1)</f>
        <v>261</v>
      </c>
      <c r="E1103">
        <f>INDEX('LUT Implementation'!$C$9:$C$136,'Error plots'!C1103)</f>
        <v>1068</v>
      </c>
      <c r="F1103">
        <f>TRUNC('LUT Implementation'!$C$4*(INDEX('LUT Implementation'!$F$9:$F$136,C1103)-B1103)/D1103,0)</f>
        <v>-6</v>
      </c>
      <c r="G1103">
        <f t="shared" si="68"/>
        <v>1062</v>
      </c>
      <c r="H1103" s="20">
        <f>Theory!$D$4/(SIN(RADIANS(Theory!$D$6*360*(('LUT Implementation'!$C$3*B1103)/1000000000))))</f>
        <v>1061.5986516614782</v>
      </c>
      <c r="I1103" s="23">
        <f t="shared" si="69"/>
        <v>6.4013483385217569</v>
      </c>
      <c r="J1103" s="23">
        <f t="shared" si="70"/>
        <v>0.40134833852175689</v>
      </c>
    </row>
    <row r="1104" spans="2:10">
      <c r="B1104">
        <f t="shared" si="71"/>
        <v>8950</v>
      </c>
      <c r="C1104" s="19">
        <f t="array" ref="C1104">MATCH(MIN(ABS('LUT Implementation'!$F$9:$F$136-B1104)),ABS('LUT Implementation'!$F$9:$F$136-B1104),0)</f>
        <v>25</v>
      </c>
      <c r="D1104">
        <f>INDEX('LUT Implementation'!$F$9:$F$136,C1104)-INDEX('LUT Implementation'!$F$9:$F$136,C1104+1)</f>
        <v>261</v>
      </c>
      <c r="E1104">
        <f>INDEX('LUT Implementation'!$C$9:$C$136,'Error plots'!C1104)</f>
        <v>1068</v>
      </c>
      <c r="F1104">
        <f>TRUNC('LUT Implementation'!$C$4*(INDEX('LUT Implementation'!$F$9:$F$136,C1104)-B1104)/D1104,0)</f>
        <v>0</v>
      </c>
      <c r="G1104">
        <f t="shared" si="68"/>
        <v>1068</v>
      </c>
      <c r="H1104" s="20">
        <f>Theory!$D$4/(SIN(RADIANS(Theory!$D$6*360*(('LUT Implementation'!$C$3*B1104)/1000000000))))</f>
        <v>1067.5230649721884</v>
      </c>
      <c r="I1104" s="23">
        <f t="shared" si="69"/>
        <v>0.47693502781157804</v>
      </c>
      <c r="J1104" s="23">
        <f t="shared" si="70"/>
        <v>0.47693502781157804</v>
      </c>
    </row>
    <row r="1105" spans="2:10">
      <c r="B1105">
        <f t="shared" si="71"/>
        <v>8900</v>
      </c>
      <c r="C1105" s="19">
        <f t="array" ref="C1105">MATCH(MIN(ABS('LUT Implementation'!$F$9:$F$136-B1105)),ABS('LUT Implementation'!$F$9:$F$136-B1105),0)</f>
        <v>25</v>
      </c>
      <c r="D1105">
        <f>INDEX('LUT Implementation'!$F$9:$F$136,C1105)-INDEX('LUT Implementation'!$F$9:$F$136,C1105+1)</f>
        <v>261</v>
      </c>
      <c r="E1105">
        <f>INDEX('LUT Implementation'!$C$9:$C$136,'Error plots'!C1105)</f>
        <v>1068</v>
      </c>
      <c r="F1105">
        <f>TRUNC('LUT Implementation'!$C$4*(INDEX('LUT Implementation'!$F$9:$F$136,C1105)-B1105)/D1105,0)</f>
        <v>5</v>
      </c>
      <c r="G1105">
        <f t="shared" si="68"/>
        <v>1073</v>
      </c>
      <c r="H1105" s="20">
        <f>Theory!$D$4/(SIN(RADIANS(Theory!$D$6*360*(('LUT Implementation'!$C$3*B1105)/1000000000))))</f>
        <v>1073.5140801015898</v>
      </c>
      <c r="I1105" s="23">
        <f t="shared" si="69"/>
        <v>5.5140801015897978</v>
      </c>
      <c r="J1105" s="23">
        <f t="shared" si="70"/>
        <v>0.51408010158979778</v>
      </c>
    </row>
    <row r="1106" spans="2:10">
      <c r="B1106">
        <f t="shared" si="71"/>
        <v>8850</v>
      </c>
      <c r="C1106" s="19">
        <f t="array" ref="C1106">MATCH(MIN(ABS('LUT Implementation'!$F$9:$F$136-B1106)),ABS('LUT Implementation'!$F$9:$F$136-B1106),0)</f>
        <v>25</v>
      </c>
      <c r="D1106">
        <f>INDEX('LUT Implementation'!$F$9:$F$136,C1106)-INDEX('LUT Implementation'!$F$9:$F$136,C1106+1)</f>
        <v>261</v>
      </c>
      <c r="E1106">
        <f>INDEX('LUT Implementation'!$C$9:$C$136,'Error plots'!C1106)</f>
        <v>1068</v>
      </c>
      <c r="F1106">
        <f>TRUNC('LUT Implementation'!$C$4*(INDEX('LUT Implementation'!$F$9:$F$136,C1106)-B1106)/D1106,0)</f>
        <v>11</v>
      </c>
      <c r="G1106">
        <f t="shared" si="68"/>
        <v>1079</v>
      </c>
      <c r="H1106" s="20">
        <f>Theory!$D$4/(SIN(RADIANS(Theory!$D$6*360*(('LUT Implementation'!$C$3*B1106)/1000000000))))</f>
        <v>1079.5728258931897</v>
      </c>
      <c r="I1106" s="23">
        <f t="shared" si="69"/>
        <v>11.572825893189702</v>
      </c>
      <c r="J1106" s="23">
        <f t="shared" si="70"/>
        <v>0.57282589318970167</v>
      </c>
    </row>
    <row r="1107" spans="2:10">
      <c r="B1107">
        <f t="shared" si="71"/>
        <v>8800</v>
      </c>
      <c r="C1107" s="19">
        <f t="array" ref="C1107">MATCH(MIN(ABS('LUT Implementation'!$F$9:$F$136-B1107)),ABS('LUT Implementation'!$F$9:$F$136-B1107),0)</f>
        <v>26</v>
      </c>
      <c r="D1107">
        <f>INDEX('LUT Implementation'!$F$9:$F$136,C1107)-INDEX('LUT Implementation'!$F$9:$F$136,C1107+1)</f>
        <v>245</v>
      </c>
      <c r="E1107">
        <f>INDEX('LUT Implementation'!$C$9:$C$136,'Error plots'!C1107)</f>
        <v>1100</v>
      </c>
      <c r="F1107">
        <f>TRUNC('LUT Implementation'!$C$4*(INDEX('LUT Implementation'!$F$9:$F$136,C1107)-B1107)/D1107,0)</f>
        <v>-15</v>
      </c>
      <c r="G1107">
        <f t="shared" si="68"/>
        <v>1085</v>
      </c>
      <c r="H1107" s="20">
        <f>Theory!$D$4/(SIN(RADIANS(Theory!$D$6*360*(('LUT Implementation'!$C$3*B1107)/1000000000))))</f>
        <v>1085.7004568460352</v>
      </c>
      <c r="I1107" s="23">
        <f t="shared" si="69"/>
        <v>14.299543153964805</v>
      </c>
      <c r="J1107" s="23">
        <f t="shared" si="70"/>
        <v>0.70045684603519476</v>
      </c>
    </row>
    <row r="1108" spans="2:10">
      <c r="B1108">
        <f t="shared" si="71"/>
        <v>8750</v>
      </c>
      <c r="C1108" s="19">
        <f t="array" ref="C1108">MATCH(MIN(ABS('LUT Implementation'!$F$9:$F$136-B1108)),ABS('LUT Implementation'!$F$9:$F$136-B1108),0)</f>
        <v>26</v>
      </c>
      <c r="D1108">
        <f>INDEX('LUT Implementation'!$F$9:$F$136,C1108)-INDEX('LUT Implementation'!$F$9:$F$136,C1108+1)</f>
        <v>245</v>
      </c>
      <c r="E1108">
        <f>INDEX('LUT Implementation'!$C$9:$C$136,'Error plots'!C1108)</f>
        <v>1100</v>
      </c>
      <c r="F1108">
        <f>TRUNC('LUT Implementation'!$C$4*(INDEX('LUT Implementation'!$F$9:$F$136,C1108)-B1108)/D1108,0)</f>
        <v>-8</v>
      </c>
      <c r="G1108">
        <f t="shared" si="68"/>
        <v>1092</v>
      </c>
      <c r="H1108" s="20">
        <f>Theory!$D$4/(SIN(RADIANS(Theory!$D$6*360*(('LUT Implementation'!$C$3*B1108)/1000000000))))</f>
        <v>1091.8981538477276</v>
      </c>
      <c r="I1108" s="23">
        <f t="shared" si="69"/>
        <v>8.101846152272401</v>
      </c>
      <c r="J1108" s="23">
        <f t="shared" si="70"/>
        <v>0.10184615227240101</v>
      </c>
    </row>
    <row r="1109" spans="2:10">
      <c r="B1109">
        <f t="shared" si="71"/>
        <v>8700</v>
      </c>
      <c r="C1109" s="19">
        <f t="array" ref="C1109">MATCH(MIN(ABS('LUT Implementation'!$F$9:$F$136-B1109)),ABS('LUT Implementation'!$F$9:$F$136-B1109),0)</f>
        <v>26</v>
      </c>
      <c r="D1109">
        <f>INDEX('LUT Implementation'!$F$9:$F$136,C1109)-INDEX('LUT Implementation'!$F$9:$F$136,C1109+1)</f>
        <v>245</v>
      </c>
      <c r="E1109">
        <f>INDEX('LUT Implementation'!$C$9:$C$136,'Error plots'!C1109)</f>
        <v>1100</v>
      </c>
      <c r="F1109">
        <f>TRUNC('LUT Implementation'!$C$4*(INDEX('LUT Implementation'!$F$9:$F$136,C1109)-B1109)/D1109,0)</f>
        <v>-1</v>
      </c>
      <c r="G1109">
        <f t="shared" si="68"/>
        <v>1099</v>
      </c>
      <c r="H1109" s="20">
        <f>Theory!$D$4/(SIN(RADIANS(Theory!$D$6*360*(('LUT Implementation'!$C$3*B1109)/1000000000))))</f>
        <v>1098.1671249327148</v>
      </c>
      <c r="I1109" s="23">
        <f t="shared" si="69"/>
        <v>1.8328750672851584</v>
      </c>
      <c r="J1109" s="23">
        <f t="shared" si="70"/>
        <v>0.83287506728515837</v>
      </c>
    </row>
    <row r="1110" spans="2:10">
      <c r="B1110">
        <f t="shared" si="71"/>
        <v>8650</v>
      </c>
      <c r="C1110" s="19">
        <f t="array" ref="C1110">MATCH(MIN(ABS('LUT Implementation'!$F$9:$F$136-B1110)),ABS('LUT Implementation'!$F$9:$F$136-B1110),0)</f>
        <v>26</v>
      </c>
      <c r="D1110">
        <f>INDEX('LUT Implementation'!$F$9:$F$136,C1110)-INDEX('LUT Implementation'!$F$9:$F$136,C1110+1)</f>
        <v>245</v>
      </c>
      <c r="E1110">
        <f>INDEX('LUT Implementation'!$C$9:$C$136,'Error plots'!C1110)</f>
        <v>1100</v>
      </c>
      <c r="F1110">
        <f>TRUNC('LUT Implementation'!$C$4*(INDEX('LUT Implementation'!$F$9:$F$136,C1110)-B1110)/D1110,0)</f>
        <v>4</v>
      </c>
      <c r="G1110">
        <f t="shared" si="68"/>
        <v>1104</v>
      </c>
      <c r="H1110" s="20">
        <f>Theory!$D$4/(SIN(RADIANS(Theory!$D$6*360*(('LUT Implementation'!$C$3*B1110)/1000000000))))</f>
        <v>1104.5086060668823</v>
      </c>
      <c r="I1110" s="23">
        <f t="shared" si="69"/>
        <v>4.5086060668822938</v>
      </c>
      <c r="J1110" s="23">
        <f t="shared" si="70"/>
        <v>0.50860606688229382</v>
      </c>
    </row>
    <row r="1111" spans="2:10">
      <c r="B1111">
        <f t="shared" si="71"/>
        <v>8600</v>
      </c>
      <c r="C1111" s="19">
        <f t="array" ref="C1111">MATCH(MIN(ABS('LUT Implementation'!$F$9:$F$136-B1111)),ABS('LUT Implementation'!$F$9:$F$136-B1111),0)</f>
        <v>26</v>
      </c>
      <c r="D1111">
        <f>INDEX('LUT Implementation'!$F$9:$F$136,C1111)-INDEX('LUT Implementation'!$F$9:$F$136,C1111+1)</f>
        <v>245</v>
      </c>
      <c r="E1111">
        <f>INDEX('LUT Implementation'!$C$9:$C$136,'Error plots'!C1111)</f>
        <v>1100</v>
      </c>
      <c r="F1111">
        <f>TRUNC('LUT Implementation'!$C$4*(INDEX('LUT Implementation'!$F$9:$F$136,C1111)-B1111)/D1111,0)</f>
        <v>11</v>
      </c>
      <c r="G1111">
        <f t="shared" si="68"/>
        <v>1111</v>
      </c>
      <c r="H1111" s="20">
        <f>Theory!$D$4/(SIN(RADIANS(Theory!$D$6*360*(('LUT Implementation'!$C$3*B1111)/1000000000))))</f>
        <v>1110.9238619595128</v>
      </c>
      <c r="I1111" s="23">
        <f t="shared" si="69"/>
        <v>10.923861959512806</v>
      </c>
      <c r="J1111" s="23">
        <f t="shared" si="70"/>
        <v>7.6138040487194303E-2</v>
      </c>
    </row>
    <row r="1112" spans="2:10">
      <c r="B1112">
        <f t="shared" si="71"/>
        <v>8550</v>
      </c>
      <c r="C1112" s="19">
        <f t="array" ref="C1112">MATCH(MIN(ABS('LUT Implementation'!$F$9:$F$136-B1112)),ABS('LUT Implementation'!$F$9:$F$136-B1112),0)</f>
        <v>27</v>
      </c>
      <c r="D1112">
        <f>INDEX('LUT Implementation'!$F$9:$F$136,C1112)-INDEX('LUT Implementation'!$F$9:$F$136,C1112+1)</f>
        <v>232</v>
      </c>
      <c r="E1112">
        <f>INDEX('LUT Implementation'!$C$9:$C$136,'Error plots'!C1112)</f>
        <v>1132</v>
      </c>
      <c r="F1112">
        <f>TRUNC('LUT Implementation'!$C$4*(INDEX('LUT Implementation'!$F$9:$F$136,C1112)-B1112)/D1112,0)</f>
        <v>-15</v>
      </c>
      <c r="G1112">
        <f t="shared" si="68"/>
        <v>1117</v>
      </c>
      <c r="H1112" s="20">
        <f>Theory!$D$4/(SIN(RADIANS(Theory!$D$6*360*(('LUT Implementation'!$C$3*B1112)/1000000000))))</f>
        <v>1117.4141869037376</v>
      </c>
      <c r="I1112" s="23">
        <f t="shared" si="69"/>
        <v>14.585813096262427</v>
      </c>
      <c r="J1112" s="23">
        <f t="shared" si="70"/>
        <v>0.41418690373757272</v>
      </c>
    </row>
    <row r="1113" spans="2:10">
      <c r="B1113">
        <f t="shared" si="71"/>
        <v>8500</v>
      </c>
      <c r="C1113" s="19">
        <f t="array" ref="C1113">MATCH(MIN(ABS('LUT Implementation'!$F$9:$F$136-B1113)),ABS('LUT Implementation'!$F$9:$F$136-B1113),0)</f>
        <v>27</v>
      </c>
      <c r="D1113">
        <f>INDEX('LUT Implementation'!$F$9:$F$136,C1113)-INDEX('LUT Implementation'!$F$9:$F$136,C1113+1)</f>
        <v>232</v>
      </c>
      <c r="E1113">
        <f>INDEX('LUT Implementation'!$C$9:$C$136,'Error plots'!C1113)</f>
        <v>1132</v>
      </c>
      <c r="F1113">
        <f>TRUNC('LUT Implementation'!$C$4*(INDEX('LUT Implementation'!$F$9:$F$136,C1113)-B1113)/D1113,0)</f>
        <v>-8</v>
      </c>
      <c r="G1113">
        <f t="shared" si="68"/>
        <v>1124</v>
      </c>
      <c r="H1113" s="20">
        <f>Theory!$D$4/(SIN(RADIANS(Theory!$D$6*360*(('LUT Implementation'!$C$3*B1113)/1000000000))))</f>
        <v>1123.9809056466484</v>
      </c>
      <c r="I1113" s="23">
        <f t="shared" si="69"/>
        <v>8.0190943533516474</v>
      </c>
      <c r="J1113" s="23">
        <f t="shared" si="70"/>
        <v>1.9094353351647442E-2</v>
      </c>
    </row>
    <row r="1114" spans="2:10">
      <c r="B1114">
        <f t="shared" si="71"/>
        <v>8450</v>
      </c>
      <c r="C1114" s="19">
        <f t="array" ref="C1114">MATCH(MIN(ABS('LUT Implementation'!$F$9:$F$136-B1114)),ABS('LUT Implementation'!$F$9:$F$136-B1114),0)</f>
        <v>27</v>
      </c>
      <c r="D1114">
        <f>INDEX('LUT Implementation'!$F$9:$F$136,C1114)-INDEX('LUT Implementation'!$F$9:$F$136,C1114+1)</f>
        <v>232</v>
      </c>
      <c r="E1114">
        <f>INDEX('LUT Implementation'!$C$9:$C$136,'Error plots'!C1114)</f>
        <v>1132</v>
      </c>
      <c r="F1114">
        <f>TRUNC('LUT Implementation'!$C$4*(INDEX('LUT Implementation'!$F$9:$F$136,C1114)-B1114)/D1114,0)</f>
        <v>-1</v>
      </c>
      <c r="G1114">
        <f t="shared" si="68"/>
        <v>1131</v>
      </c>
      <c r="H1114" s="20">
        <f>Theory!$D$4/(SIN(RADIANS(Theory!$D$6*360*(('LUT Implementation'!$C$3*B1114)/1000000000))))</f>
        <v>1130.6253742903032</v>
      </c>
      <c r="I1114" s="23">
        <f t="shared" si="69"/>
        <v>1.3746257096968293</v>
      </c>
      <c r="J1114" s="23">
        <f t="shared" si="70"/>
        <v>0.37462570969682929</v>
      </c>
    </row>
    <row r="1115" spans="2:10">
      <c r="B1115">
        <f t="shared" si="71"/>
        <v>8400</v>
      </c>
      <c r="C1115" s="19">
        <f t="array" ref="C1115">MATCH(MIN(ABS('LUT Implementation'!$F$9:$F$136-B1115)),ABS('LUT Implementation'!$F$9:$F$136-B1115),0)</f>
        <v>27</v>
      </c>
      <c r="D1115">
        <f>INDEX('LUT Implementation'!$F$9:$F$136,C1115)-INDEX('LUT Implementation'!$F$9:$F$136,C1115+1)</f>
        <v>232</v>
      </c>
      <c r="E1115">
        <f>INDEX('LUT Implementation'!$C$9:$C$136,'Error plots'!C1115)</f>
        <v>1132</v>
      </c>
      <c r="F1115">
        <f>TRUNC('LUT Implementation'!$C$4*(INDEX('LUT Implementation'!$F$9:$F$136,C1115)-B1115)/D1115,0)</f>
        <v>5</v>
      </c>
      <c r="G1115">
        <f t="shared" si="68"/>
        <v>1137</v>
      </c>
      <c r="H1115" s="20">
        <f>Theory!$D$4/(SIN(RADIANS(Theory!$D$6*360*(('LUT Implementation'!$C$3*B1115)/1000000000))))</f>
        <v>1137.3489812249099</v>
      </c>
      <c r="I1115" s="23">
        <f t="shared" si="69"/>
        <v>5.3489812249099487</v>
      </c>
      <c r="J1115" s="23">
        <f t="shared" si="70"/>
        <v>0.34898122490994865</v>
      </c>
    </row>
    <row r="1116" spans="2:10">
      <c r="B1116">
        <f t="shared" si="71"/>
        <v>8350</v>
      </c>
      <c r="C1116" s="19">
        <f t="array" ref="C1116">MATCH(MIN(ABS('LUT Implementation'!$F$9:$F$136-B1116)),ABS('LUT Implementation'!$F$9:$F$136-B1116),0)</f>
        <v>27</v>
      </c>
      <c r="D1116">
        <f>INDEX('LUT Implementation'!$F$9:$F$136,C1116)-INDEX('LUT Implementation'!$F$9:$F$136,C1116+1)</f>
        <v>232</v>
      </c>
      <c r="E1116">
        <f>INDEX('LUT Implementation'!$C$9:$C$136,'Error plots'!C1116)</f>
        <v>1132</v>
      </c>
      <c r="F1116">
        <f>TRUNC('LUT Implementation'!$C$4*(INDEX('LUT Implementation'!$F$9:$F$136,C1116)-B1116)/D1116,0)</f>
        <v>12</v>
      </c>
      <c r="G1116">
        <f t="shared" si="68"/>
        <v>1144</v>
      </c>
      <c r="H1116" s="20">
        <f>Theory!$D$4/(SIN(RADIANS(Theory!$D$6*360*(('LUT Implementation'!$C$3*B1116)/1000000000))))</f>
        <v>1144.1531480955364</v>
      </c>
      <c r="I1116" s="23">
        <f t="shared" si="69"/>
        <v>12.15314809553638</v>
      </c>
      <c r="J1116" s="23">
        <f t="shared" si="70"/>
        <v>0.15314809553638042</v>
      </c>
    </row>
    <row r="1117" spans="2:10">
      <c r="B1117">
        <f t="shared" si="71"/>
        <v>8300</v>
      </c>
      <c r="C1117" s="19">
        <f t="array" ref="C1117">MATCH(MIN(ABS('LUT Implementation'!$F$9:$F$136-B1117)),ABS('LUT Implementation'!$F$9:$F$136-B1117),0)</f>
        <v>28</v>
      </c>
      <c r="D1117">
        <f>INDEX('LUT Implementation'!$F$9:$F$136,C1117)-INDEX('LUT Implementation'!$F$9:$F$136,C1117+1)</f>
        <v>220</v>
      </c>
      <c r="E1117">
        <f>INDEX('LUT Implementation'!$C$9:$C$136,'Error plots'!C1117)</f>
        <v>1164</v>
      </c>
      <c r="F1117">
        <f>TRUNC('LUT Implementation'!$C$4*(INDEX('LUT Implementation'!$F$9:$F$136,C1117)-B1117)/D1117,0)</f>
        <v>-13</v>
      </c>
      <c r="G1117">
        <f t="shared" si="68"/>
        <v>1151</v>
      </c>
      <c r="H1117" s="20">
        <f>Theory!$D$4/(SIN(RADIANS(Theory!$D$6*360*(('LUT Implementation'!$C$3*B1117)/1000000000))))</f>
        <v>1151.0393308037635</v>
      </c>
      <c r="I1117" s="23">
        <f t="shared" si="69"/>
        <v>12.960669196236495</v>
      </c>
      <c r="J1117" s="23">
        <f t="shared" si="70"/>
        <v>3.9330803763505173E-2</v>
      </c>
    </row>
    <row r="1118" spans="2:10">
      <c r="B1118">
        <f t="shared" si="71"/>
        <v>8250</v>
      </c>
      <c r="C1118" s="19">
        <f t="array" ref="C1118">MATCH(MIN(ABS('LUT Implementation'!$F$9:$F$136-B1118)),ABS('LUT Implementation'!$F$9:$F$136-B1118),0)</f>
        <v>28</v>
      </c>
      <c r="D1118">
        <f>INDEX('LUT Implementation'!$F$9:$F$136,C1118)-INDEX('LUT Implementation'!$F$9:$F$136,C1118+1)</f>
        <v>220</v>
      </c>
      <c r="E1118">
        <f>INDEX('LUT Implementation'!$C$9:$C$136,'Error plots'!C1118)</f>
        <v>1164</v>
      </c>
      <c r="F1118">
        <f>TRUNC('LUT Implementation'!$C$4*(INDEX('LUT Implementation'!$F$9:$F$136,C1118)-B1118)/D1118,0)</f>
        <v>-6</v>
      </c>
      <c r="G1118">
        <f t="shared" si="68"/>
        <v>1158</v>
      </c>
      <c r="H1118" s="20">
        <f>Theory!$D$4/(SIN(RADIANS(Theory!$D$6*360*(('LUT Implementation'!$C$3*B1118)/1000000000))))</f>
        <v>1158.0090205457611</v>
      </c>
      <c r="I1118" s="23">
        <f t="shared" si="69"/>
        <v>5.9909794542388681</v>
      </c>
      <c r="J1118" s="23">
        <f t="shared" si="70"/>
        <v>9.0205457611318707E-3</v>
      </c>
    </row>
    <row r="1119" spans="2:10">
      <c r="B1119">
        <f t="shared" si="71"/>
        <v>8200</v>
      </c>
      <c r="C1119" s="19">
        <f t="array" ref="C1119">MATCH(MIN(ABS('LUT Implementation'!$F$9:$F$136-B1119)),ABS('LUT Implementation'!$F$9:$F$136-B1119),0)</f>
        <v>28</v>
      </c>
      <c r="D1119">
        <f>INDEX('LUT Implementation'!$F$9:$F$136,C1119)-INDEX('LUT Implementation'!$F$9:$F$136,C1119+1)</f>
        <v>220</v>
      </c>
      <c r="E1119">
        <f>INDEX('LUT Implementation'!$C$9:$C$136,'Error plots'!C1119)</f>
        <v>1164</v>
      </c>
      <c r="F1119">
        <f>TRUNC('LUT Implementation'!$C$4*(INDEX('LUT Implementation'!$F$9:$F$136,C1119)-B1119)/D1119,0)</f>
        <v>1</v>
      </c>
      <c r="G1119">
        <f t="shared" si="68"/>
        <v>1165</v>
      </c>
      <c r="H1119" s="20">
        <f>Theory!$D$4/(SIN(RADIANS(Theory!$D$6*360*(('LUT Implementation'!$C$3*B1119)/1000000000))))</f>
        <v>1165.0637448883429</v>
      </c>
      <c r="I1119" s="23">
        <f t="shared" si="69"/>
        <v>1.0637448883428533</v>
      </c>
      <c r="J1119" s="23">
        <f t="shared" si="70"/>
        <v>6.3744888342853301E-2</v>
      </c>
    </row>
    <row r="1120" spans="2:10">
      <c r="B1120">
        <f t="shared" si="71"/>
        <v>8150</v>
      </c>
      <c r="C1120" s="19">
        <f t="array" ref="C1120">MATCH(MIN(ABS('LUT Implementation'!$F$9:$F$136-B1120)),ABS('LUT Implementation'!$F$9:$F$136-B1120),0)</f>
        <v>28</v>
      </c>
      <c r="D1120">
        <f>INDEX('LUT Implementation'!$F$9:$F$136,C1120)-INDEX('LUT Implementation'!$F$9:$F$136,C1120+1)</f>
        <v>220</v>
      </c>
      <c r="E1120">
        <f>INDEX('LUT Implementation'!$C$9:$C$136,'Error plots'!C1120)</f>
        <v>1164</v>
      </c>
      <c r="F1120">
        <f>TRUNC('LUT Implementation'!$C$4*(INDEX('LUT Implementation'!$F$9:$F$136,C1120)-B1120)/D1120,0)</f>
        <v>8</v>
      </c>
      <c r="G1120">
        <f t="shared" si="68"/>
        <v>1172</v>
      </c>
      <c r="H1120" s="20">
        <f>Theory!$D$4/(SIN(RADIANS(Theory!$D$6*360*(('LUT Implementation'!$C$3*B1120)/1000000000))))</f>
        <v>1172.2050688846298</v>
      </c>
      <c r="I1120" s="23">
        <f t="shared" si="69"/>
        <v>8.2050688846297817</v>
      </c>
      <c r="J1120" s="23">
        <f t="shared" si="70"/>
        <v>0.20506888462978168</v>
      </c>
    </row>
    <row r="1121" spans="2:10">
      <c r="B1121">
        <f t="shared" si="71"/>
        <v>8100</v>
      </c>
      <c r="C1121" s="19">
        <f t="array" ref="C1121">MATCH(MIN(ABS('LUT Implementation'!$F$9:$F$136-B1121)),ABS('LUT Implementation'!$F$9:$F$136-B1121),0)</f>
        <v>28</v>
      </c>
      <c r="D1121">
        <f>INDEX('LUT Implementation'!$F$9:$F$136,C1121)-INDEX('LUT Implementation'!$F$9:$F$136,C1121+1)</f>
        <v>220</v>
      </c>
      <c r="E1121">
        <f>INDEX('LUT Implementation'!$C$9:$C$136,'Error plots'!C1121)</f>
        <v>1164</v>
      </c>
      <c r="F1121">
        <f>TRUNC('LUT Implementation'!$C$4*(INDEX('LUT Implementation'!$F$9:$F$136,C1121)-B1121)/D1121,0)</f>
        <v>15</v>
      </c>
      <c r="G1121">
        <f t="shared" si="68"/>
        <v>1179</v>
      </c>
      <c r="H1121" s="20">
        <f>Theory!$D$4/(SIN(RADIANS(Theory!$D$6*360*(('LUT Implementation'!$C$3*B1121)/1000000000))))</f>
        <v>1179.4345962310351</v>
      </c>
      <c r="I1121" s="23">
        <f t="shared" si="69"/>
        <v>15.43459623103513</v>
      </c>
      <c r="J1121" s="23">
        <f t="shared" si="70"/>
        <v>0.43459623103512968</v>
      </c>
    </row>
    <row r="1122" spans="2:10">
      <c r="B1122">
        <f t="shared" si="71"/>
        <v>8050</v>
      </c>
      <c r="C1122" s="19">
        <f t="array" ref="C1122">MATCH(MIN(ABS('LUT Implementation'!$F$9:$F$136-B1122)),ABS('LUT Implementation'!$F$9:$F$136-B1122),0)</f>
        <v>29</v>
      </c>
      <c r="D1122">
        <f>INDEX('LUT Implementation'!$F$9:$F$136,C1122)-INDEX('LUT Implementation'!$F$9:$F$136,C1122+1)</f>
        <v>209</v>
      </c>
      <c r="E1122">
        <f>INDEX('LUT Implementation'!$C$9:$C$136,'Error plots'!C1122)</f>
        <v>1196</v>
      </c>
      <c r="F1122">
        <f>TRUNC('LUT Implementation'!$C$4*(INDEX('LUT Implementation'!$F$9:$F$136,C1122)-B1122)/D1122,0)</f>
        <v>-9</v>
      </c>
      <c r="G1122">
        <f t="shared" si="68"/>
        <v>1187</v>
      </c>
      <c r="H1122" s="20">
        <f>Theory!$D$4/(SIN(RADIANS(Theory!$D$6*360*(('LUT Implementation'!$C$3*B1122)/1000000000))))</f>
        <v>1186.7539704673673</v>
      </c>
      <c r="I1122" s="23">
        <f t="shared" si="69"/>
        <v>9.2460295326327469</v>
      </c>
      <c r="J1122" s="23">
        <f t="shared" si="70"/>
        <v>0.24602953263274685</v>
      </c>
    </row>
    <row r="1123" spans="2:10">
      <c r="B1123">
        <f t="shared" si="71"/>
        <v>8000</v>
      </c>
      <c r="C1123" s="19">
        <f t="array" ref="C1123">MATCH(MIN(ABS('LUT Implementation'!$F$9:$F$136-B1123)),ABS('LUT Implementation'!$F$9:$F$136-B1123),0)</f>
        <v>29</v>
      </c>
      <c r="D1123">
        <f>INDEX('LUT Implementation'!$F$9:$F$136,C1123)-INDEX('LUT Implementation'!$F$9:$F$136,C1123+1)</f>
        <v>209</v>
      </c>
      <c r="E1123">
        <f>INDEX('LUT Implementation'!$C$9:$C$136,'Error plots'!C1123)</f>
        <v>1196</v>
      </c>
      <c r="F1123">
        <f>TRUNC('LUT Implementation'!$C$4*(INDEX('LUT Implementation'!$F$9:$F$136,C1123)-B1123)/D1123,0)</f>
        <v>-1</v>
      </c>
      <c r="G1123">
        <f t="shared" si="68"/>
        <v>1195</v>
      </c>
      <c r="H1123" s="20">
        <f>Theory!$D$4/(SIN(RADIANS(Theory!$D$6*360*(('LUT Implementation'!$C$3*B1123)/1000000000))))</f>
        <v>1194.1648762219343</v>
      </c>
      <c r="I1123" s="23">
        <f t="shared" si="69"/>
        <v>1.8351237780657357</v>
      </c>
      <c r="J1123" s="23">
        <f t="shared" si="70"/>
        <v>0.83512377806573568</v>
      </c>
    </row>
    <row r="1124" spans="2:10">
      <c r="B1124">
        <f t="shared" si="71"/>
        <v>7950</v>
      </c>
      <c r="C1124" s="19">
        <f t="array" ref="C1124">MATCH(MIN(ABS('LUT Implementation'!$F$9:$F$136-B1124)),ABS('LUT Implementation'!$F$9:$F$136-B1124),0)</f>
        <v>29</v>
      </c>
      <c r="D1124">
        <f>INDEX('LUT Implementation'!$F$9:$F$136,C1124)-INDEX('LUT Implementation'!$F$9:$F$136,C1124+1)</f>
        <v>209</v>
      </c>
      <c r="E1124">
        <f>INDEX('LUT Implementation'!$C$9:$C$136,'Error plots'!C1124)</f>
        <v>1196</v>
      </c>
      <c r="F1124">
        <f>TRUNC('LUT Implementation'!$C$4*(INDEX('LUT Implementation'!$F$9:$F$136,C1124)-B1124)/D1124,0)</f>
        <v>5</v>
      </c>
      <c r="G1124">
        <f t="shared" si="68"/>
        <v>1201</v>
      </c>
      <c r="H1124" s="20">
        <f>Theory!$D$4/(SIN(RADIANS(Theory!$D$6*360*(('LUT Implementation'!$C$3*B1124)/1000000000))))</f>
        <v>1201.6690405036372</v>
      </c>
      <c r="I1124" s="23">
        <f t="shared" si="69"/>
        <v>5.669040503637234</v>
      </c>
      <c r="J1124" s="23">
        <f t="shared" si="70"/>
        <v>0.669040503637234</v>
      </c>
    </row>
    <row r="1125" spans="2:10">
      <c r="B1125">
        <f t="shared" si="71"/>
        <v>7900</v>
      </c>
      <c r="C1125" s="19">
        <f t="array" ref="C1125">MATCH(MIN(ABS('LUT Implementation'!$F$9:$F$136-B1125)),ABS('LUT Implementation'!$F$9:$F$136-B1125),0)</f>
        <v>29</v>
      </c>
      <c r="D1125">
        <f>INDEX('LUT Implementation'!$F$9:$F$136,C1125)-INDEX('LUT Implementation'!$F$9:$F$136,C1125+1)</f>
        <v>209</v>
      </c>
      <c r="E1125">
        <f>INDEX('LUT Implementation'!$C$9:$C$136,'Error plots'!C1125)</f>
        <v>1196</v>
      </c>
      <c r="F1125">
        <f>TRUNC('LUT Implementation'!$C$4*(INDEX('LUT Implementation'!$F$9:$F$136,C1125)-B1125)/D1125,0)</f>
        <v>13</v>
      </c>
      <c r="G1125">
        <f t="shared" si="68"/>
        <v>1209</v>
      </c>
      <c r="H1125" s="20">
        <f>Theory!$D$4/(SIN(RADIANS(Theory!$D$6*360*(('LUT Implementation'!$C$3*B1125)/1000000000))))</f>
        <v>1209.2682340431261</v>
      </c>
      <c r="I1125" s="23">
        <f t="shared" si="69"/>
        <v>13.268234043126085</v>
      </c>
      <c r="J1125" s="23">
        <f t="shared" si="70"/>
        <v>0.26823404312608545</v>
      </c>
    </row>
    <row r="1126" spans="2:10">
      <c r="B1126">
        <f t="shared" si="71"/>
        <v>7850</v>
      </c>
      <c r="C1126" s="19">
        <f t="array" ref="C1126">MATCH(MIN(ABS('LUT Implementation'!$F$9:$F$136-B1126)),ABS('LUT Implementation'!$F$9:$F$136-B1126),0)</f>
        <v>30</v>
      </c>
      <c r="D1126">
        <f>INDEX('LUT Implementation'!$F$9:$F$136,C1126)-INDEX('LUT Implementation'!$F$9:$F$136,C1126+1)</f>
        <v>197</v>
      </c>
      <c r="E1126">
        <f>INDEX('LUT Implementation'!$C$9:$C$136,'Error plots'!C1126)</f>
        <v>1228</v>
      </c>
      <c r="F1126">
        <f>TRUNC('LUT Implementation'!$C$4*(INDEX('LUT Implementation'!$F$9:$F$136,C1126)-B1126)/D1126,0)</f>
        <v>-11</v>
      </c>
      <c r="G1126">
        <f t="shared" si="68"/>
        <v>1217</v>
      </c>
      <c r="H1126" s="20">
        <f>Theory!$D$4/(SIN(RADIANS(Theory!$D$6*360*(('LUT Implementation'!$C$3*B1126)/1000000000))))</f>
        <v>1216.9642726852132</v>
      </c>
      <c r="I1126" s="23">
        <f t="shared" si="69"/>
        <v>11.035727314786755</v>
      </c>
      <c r="J1126" s="23">
        <f t="shared" si="70"/>
        <v>3.5727314786754505E-2</v>
      </c>
    </row>
    <row r="1127" spans="2:10">
      <c r="B1127">
        <f t="shared" si="71"/>
        <v>7800</v>
      </c>
      <c r="C1127" s="19">
        <f t="array" ref="C1127">MATCH(MIN(ABS('LUT Implementation'!$F$9:$F$136-B1127)),ABS('LUT Implementation'!$F$9:$F$136-B1127),0)</f>
        <v>30</v>
      </c>
      <c r="D1127">
        <f>INDEX('LUT Implementation'!$F$9:$F$136,C1127)-INDEX('LUT Implementation'!$F$9:$F$136,C1127+1)</f>
        <v>197</v>
      </c>
      <c r="E1127">
        <f>INDEX('LUT Implementation'!$C$9:$C$136,'Error plots'!C1127)</f>
        <v>1228</v>
      </c>
      <c r="F1127">
        <f>TRUNC('LUT Implementation'!$C$4*(INDEX('LUT Implementation'!$F$9:$F$136,C1127)-B1127)/D1127,0)</f>
        <v>-3</v>
      </c>
      <c r="G1127">
        <f t="shared" si="68"/>
        <v>1225</v>
      </c>
      <c r="H1127" s="20">
        <f>Theory!$D$4/(SIN(RADIANS(Theory!$D$6*360*(('LUT Implementation'!$C$3*B1127)/1000000000))))</f>
        <v>1224.7590188348408</v>
      </c>
      <c r="I1127" s="23">
        <f t="shared" si="69"/>
        <v>3.2409811651591554</v>
      </c>
      <c r="J1127" s="23">
        <f t="shared" si="70"/>
        <v>0.24098116515915535</v>
      </c>
    </row>
    <row r="1128" spans="2:10">
      <c r="B1128">
        <f t="shared" si="71"/>
        <v>7750</v>
      </c>
      <c r="C1128" s="19">
        <f t="array" ref="C1128">MATCH(MIN(ABS('LUT Implementation'!$F$9:$F$136-B1128)),ABS('LUT Implementation'!$F$9:$F$136-B1128),0)</f>
        <v>30</v>
      </c>
      <c r="D1128">
        <f>INDEX('LUT Implementation'!$F$9:$F$136,C1128)-INDEX('LUT Implementation'!$F$9:$F$136,C1128+1)</f>
        <v>197</v>
      </c>
      <c r="E1128">
        <f>INDEX('LUT Implementation'!$C$9:$C$136,'Error plots'!C1128)</f>
        <v>1228</v>
      </c>
      <c r="F1128">
        <f>TRUNC('LUT Implementation'!$C$4*(INDEX('LUT Implementation'!$F$9:$F$136,C1128)-B1128)/D1128,0)</f>
        <v>4</v>
      </c>
      <c r="G1128">
        <f t="shared" si="68"/>
        <v>1232</v>
      </c>
      <c r="H1128" s="20">
        <f>Theory!$D$4/(SIN(RADIANS(Theory!$D$6*360*(('LUT Implementation'!$C$3*B1128)/1000000000))))</f>
        <v>1232.6543829590184</v>
      </c>
      <c r="I1128" s="23">
        <f t="shared" si="69"/>
        <v>4.6543829590184487</v>
      </c>
      <c r="J1128" s="23">
        <f t="shared" si="70"/>
        <v>0.65438295901844867</v>
      </c>
    </row>
    <row r="1129" spans="2:10">
      <c r="B1129">
        <f t="shared" si="71"/>
        <v>7700</v>
      </c>
      <c r="C1129" s="19">
        <f t="array" ref="C1129">MATCH(MIN(ABS('LUT Implementation'!$F$9:$F$136-B1129)),ABS('LUT Implementation'!$F$9:$F$136-B1129),0)</f>
        <v>30</v>
      </c>
      <c r="D1129">
        <f>INDEX('LUT Implementation'!$F$9:$F$136,C1129)-INDEX('LUT Implementation'!$F$9:$F$136,C1129+1)</f>
        <v>197</v>
      </c>
      <c r="E1129">
        <f>INDEX('LUT Implementation'!$C$9:$C$136,'Error plots'!C1129)</f>
        <v>1228</v>
      </c>
      <c r="F1129">
        <f>TRUNC('LUT Implementation'!$C$4*(INDEX('LUT Implementation'!$F$9:$F$136,C1129)-B1129)/D1129,0)</f>
        <v>12</v>
      </c>
      <c r="G1129">
        <f t="shared" si="68"/>
        <v>1240</v>
      </c>
      <c r="H1129" s="20">
        <f>Theory!$D$4/(SIN(RADIANS(Theory!$D$6*360*(('LUT Implementation'!$C$3*B1129)/1000000000))))</f>
        <v>1240.652325147282</v>
      </c>
      <c r="I1129" s="23">
        <f t="shared" si="69"/>
        <v>12.652325147281999</v>
      </c>
      <c r="J1129" s="23">
        <f t="shared" si="70"/>
        <v>0.65232514728199931</v>
      </c>
    </row>
    <row r="1130" spans="2:10">
      <c r="B1130">
        <f t="shared" si="71"/>
        <v>7650</v>
      </c>
      <c r="C1130" s="19">
        <f t="array" ref="C1130">MATCH(MIN(ABS('LUT Implementation'!$F$9:$F$136-B1130)),ABS('LUT Implementation'!$F$9:$F$136-B1130),0)</f>
        <v>31</v>
      </c>
      <c r="D1130">
        <f>INDEX('LUT Implementation'!$F$9:$F$136,C1130)-INDEX('LUT Implementation'!$F$9:$F$136,C1130+1)</f>
        <v>188</v>
      </c>
      <c r="E1130">
        <f>INDEX('LUT Implementation'!$C$9:$C$136,'Error plots'!C1130)</f>
        <v>1260</v>
      </c>
      <c r="F1130">
        <f>TRUNC('LUT Implementation'!$C$4*(INDEX('LUT Implementation'!$F$9:$F$136,C1130)-B1130)/D1130,0)</f>
        <v>-11</v>
      </c>
      <c r="G1130">
        <f t="shared" si="68"/>
        <v>1249</v>
      </c>
      <c r="H1130" s="20">
        <f>Theory!$D$4/(SIN(RADIANS(Theory!$D$6*360*(('LUT Implementation'!$C$3*B1130)/1000000000))))</f>
        <v>1248.7548567333433</v>
      </c>
      <c r="I1130" s="23">
        <f t="shared" si="69"/>
        <v>11.245143266656669</v>
      </c>
      <c r="J1130" s="23">
        <f t="shared" si="70"/>
        <v>0.24514326665666886</v>
      </c>
    </row>
    <row r="1131" spans="2:10">
      <c r="B1131">
        <f t="shared" si="71"/>
        <v>7600</v>
      </c>
      <c r="C1131" s="19">
        <f t="array" ref="C1131">MATCH(MIN(ABS('LUT Implementation'!$F$9:$F$136-B1131)),ABS('LUT Implementation'!$F$9:$F$136-B1131),0)</f>
        <v>31</v>
      </c>
      <c r="D1131">
        <f>INDEX('LUT Implementation'!$F$9:$F$136,C1131)-INDEX('LUT Implementation'!$F$9:$F$136,C1131+1)</f>
        <v>188</v>
      </c>
      <c r="E1131">
        <f>INDEX('LUT Implementation'!$C$9:$C$136,'Error plots'!C1131)</f>
        <v>1260</v>
      </c>
      <c r="F1131">
        <f>TRUNC('LUT Implementation'!$C$4*(INDEX('LUT Implementation'!$F$9:$F$136,C1131)-B1131)/D1131,0)</f>
        <v>-3</v>
      </c>
      <c r="G1131">
        <f t="shared" si="68"/>
        <v>1257</v>
      </c>
      <c r="H1131" s="20">
        <f>Theory!$D$4/(SIN(RADIANS(Theory!$D$6*360*(('LUT Implementation'!$C$3*B1131)/1000000000))))</f>
        <v>1256.9640419807552</v>
      </c>
      <c r="I1131" s="23">
        <f t="shared" si="69"/>
        <v>3.0359580192448448</v>
      </c>
      <c r="J1131" s="23">
        <f t="shared" si="70"/>
        <v>3.5958019244844763E-2</v>
      </c>
    </row>
    <row r="1132" spans="2:10">
      <c r="B1132">
        <f t="shared" si="71"/>
        <v>7550</v>
      </c>
      <c r="C1132" s="19">
        <f t="array" ref="C1132">MATCH(MIN(ABS('LUT Implementation'!$F$9:$F$136-B1132)),ABS('LUT Implementation'!$F$9:$F$136-B1132),0)</f>
        <v>31</v>
      </c>
      <c r="D1132">
        <f>INDEX('LUT Implementation'!$F$9:$F$136,C1132)-INDEX('LUT Implementation'!$F$9:$F$136,C1132+1)</f>
        <v>188</v>
      </c>
      <c r="E1132">
        <f>INDEX('LUT Implementation'!$C$9:$C$136,'Error plots'!C1132)</f>
        <v>1260</v>
      </c>
      <c r="F1132">
        <f>TRUNC('LUT Implementation'!$C$4*(INDEX('LUT Implementation'!$F$9:$F$136,C1132)-B1132)/D1132,0)</f>
        <v>5</v>
      </c>
      <c r="G1132">
        <f t="shared" si="68"/>
        <v>1265</v>
      </c>
      <c r="H1132" s="20">
        <f>Theory!$D$4/(SIN(RADIANS(Theory!$D$6*360*(('LUT Implementation'!$C$3*B1132)/1000000000))))</f>
        <v>1265.2819998355537</v>
      </c>
      <c r="I1132" s="23">
        <f t="shared" si="69"/>
        <v>5.2819998355537336</v>
      </c>
      <c r="J1132" s="23">
        <f t="shared" si="70"/>
        <v>0.28199983555373365</v>
      </c>
    </row>
    <row r="1133" spans="2:10">
      <c r="B1133">
        <f t="shared" si="71"/>
        <v>7500</v>
      </c>
      <c r="C1133" s="19">
        <f t="array" ref="C1133">MATCH(MIN(ABS('LUT Implementation'!$F$9:$F$136-B1133)),ABS('LUT Implementation'!$F$9:$F$136-B1133),0)</f>
        <v>31</v>
      </c>
      <c r="D1133">
        <f>INDEX('LUT Implementation'!$F$9:$F$136,C1133)-INDEX('LUT Implementation'!$F$9:$F$136,C1133+1)</f>
        <v>188</v>
      </c>
      <c r="E1133">
        <f>INDEX('LUT Implementation'!$C$9:$C$136,'Error plots'!C1133)</f>
        <v>1260</v>
      </c>
      <c r="F1133">
        <f>TRUNC('LUT Implementation'!$C$4*(INDEX('LUT Implementation'!$F$9:$F$136,C1133)-B1133)/D1133,0)</f>
        <v>13</v>
      </c>
      <c r="G1133">
        <f t="shared" si="68"/>
        <v>1273</v>
      </c>
      <c r="H1133" s="20">
        <f>Theory!$D$4/(SIN(RADIANS(Theory!$D$6*360*(('LUT Implementation'!$C$3*B1133)/1000000000))))</f>
        <v>1273.7109057490088</v>
      </c>
      <c r="I1133" s="23">
        <f t="shared" si="69"/>
        <v>13.710905749008816</v>
      </c>
      <c r="J1133" s="23">
        <f t="shared" si="70"/>
        <v>0.7109057490088162</v>
      </c>
    </row>
    <row r="1134" spans="2:10">
      <c r="B1134">
        <f t="shared" si="71"/>
        <v>7450</v>
      </c>
      <c r="C1134" s="19">
        <f t="array" ref="C1134">MATCH(MIN(ABS('LUT Implementation'!$F$9:$F$136-B1134)),ABS('LUT Implementation'!$F$9:$F$136-B1134),0)</f>
        <v>32</v>
      </c>
      <c r="D1134">
        <f>INDEX('LUT Implementation'!$F$9:$F$136,C1134)-INDEX('LUT Implementation'!$F$9:$F$136,C1134+1)</f>
        <v>179</v>
      </c>
      <c r="E1134">
        <f>INDEX('LUT Implementation'!$C$9:$C$136,'Error plots'!C1134)</f>
        <v>1292</v>
      </c>
      <c r="F1134">
        <f>TRUNC('LUT Implementation'!$C$4*(INDEX('LUT Implementation'!$F$9:$F$136,C1134)-B1134)/D1134,0)</f>
        <v>-10</v>
      </c>
      <c r="G1134">
        <f t="shared" si="68"/>
        <v>1282</v>
      </c>
      <c r="H1134" s="20">
        <f>Theory!$D$4/(SIN(RADIANS(Theory!$D$6*360*(('LUT Implementation'!$C$3*B1134)/1000000000))))</f>
        <v>1282.2529935737728</v>
      </c>
      <c r="I1134" s="23">
        <f t="shared" si="69"/>
        <v>9.7470064262272444</v>
      </c>
      <c r="J1134" s="23">
        <f t="shared" si="70"/>
        <v>0.25299357377275555</v>
      </c>
    </row>
    <row r="1135" spans="2:10">
      <c r="B1135">
        <f t="shared" si="71"/>
        <v>7400</v>
      </c>
      <c r="C1135" s="19">
        <f t="array" ref="C1135">MATCH(MIN(ABS('LUT Implementation'!$F$9:$F$136-B1135)),ABS('LUT Implementation'!$F$9:$F$136-B1135),0)</f>
        <v>32</v>
      </c>
      <c r="D1135">
        <f>INDEX('LUT Implementation'!$F$9:$F$136,C1135)-INDEX('LUT Implementation'!$F$9:$F$136,C1135+1)</f>
        <v>179</v>
      </c>
      <c r="E1135">
        <f>INDEX('LUT Implementation'!$C$9:$C$136,'Error plots'!C1135)</f>
        <v>1292</v>
      </c>
      <c r="F1135">
        <f>TRUNC('LUT Implementation'!$C$4*(INDEX('LUT Implementation'!$F$9:$F$136,C1135)-B1135)/D1135,0)</f>
        <v>-1</v>
      </c>
      <c r="G1135">
        <f t="shared" si="68"/>
        <v>1291</v>
      </c>
      <c r="H1135" s="20">
        <f>Theory!$D$4/(SIN(RADIANS(Theory!$D$6*360*(('LUT Implementation'!$C$3*B1135)/1000000000))))</f>
        <v>1290.9105575368992</v>
      </c>
      <c r="I1135" s="23">
        <f t="shared" si="69"/>
        <v>1.0894424631007951</v>
      </c>
      <c r="J1135" s="23">
        <f t="shared" si="70"/>
        <v>8.9442463100795067E-2</v>
      </c>
    </row>
    <row r="1136" spans="2:10">
      <c r="B1136">
        <f t="shared" si="71"/>
        <v>7350</v>
      </c>
      <c r="C1136" s="19">
        <f t="array" ref="C1136">MATCH(MIN(ABS('LUT Implementation'!$F$9:$F$136-B1136)),ABS('LUT Implementation'!$F$9:$F$136-B1136),0)</f>
        <v>32</v>
      </c>
      <c r="D1136">
        <f>INDEX('LUT Implementation'!$F$9:$F$136,C1136)-INDEX('LUT Implementation'!$F$9:$F$136,C1136+1)</f>
        <v>179</v>
      </c>
      <c r="E1136">
        <f>INDEX('LUT Implementation'!$C$9:$C$136,'Error plots'!C1136)</f>
        <v>1292</v>
      </c>
      <c r="F1136">
        <f>TRUNC('LUT Implementation'!$C$4*(INDEX('LUT Implementation'!$F$9:$F$136,C1136)-B1136)/D1136,0)</f>
        <v>7</v>
      </c>
      <c r="G1136">
        <f t="shared" si="68"/>
        <v>1299</v>
      </c>
      <c r="H1136" s="20">
        <f>Theory!$D$4/(SIN(RADIANS(Theory!$D$6*360*(('LUT Implementation'!$C$3*B1136)/1000000000))))</f>
        <v>1299.6859542933953</v>
      </c>
      <c r="I1136" s="23">
        <f t="shared" si="69"/>
        <v>7.685954293395298</v>
      </c>
      <c r="J1136" s="23">
        <f t="shared" si="70"/>
        <v>0.68595429339529801</v>
      </c>
    </row>
    <row r="1137" spans="2:10">
      <c r="B1137">
        <f t="shared" si="71"/>
        <v>7300</v>
      </c>
      <c r="C1137" s="19">
        <f t="array" ref="C1137">MATCH(MIN(ABS('LUT Implementation'!$F$9:$F$136-B1137)),ABS('LUT Implementation'!$F$9:$F$136-B1137),0)</f>
        <v>33</v>
      </c>
      <c r="D1137">
        <f>INDEX('LUT Implementation'!$F$9:$F$136,C1137)-INDEX('LUT Implementation'!$F$9:$F$136,C1137+1)</f>
        <v>170</v>
      </c>
      <c r="E1137">
        <f>INDEX('LUT Implementation'!$C$9:$C$136,'Error plots'!C1137)</f>
        <v>1324</v>
      </c>
      <c r="F1137">
        <f>TRUNC('LUT Implementation'!$C$4*(INDEX('LUT Implementation'!$F$9:$F$136,C1137)-B1137)/D1137,0)</f>
        <v>-16</v>
      </c>
      <c r="G1137">
        <f t="shared" si="68"/>
        <v>1308</v>
      </c>
      <c r="H1137" s="20">
        <f>Theory!$D$4/(SIN(RADIANS(Theory!$D$6*360*(('LUT Implementation'!$C$3*B1137)/1000000000))))</f>
        <v>1308.581605064164</v>
      </c>
      <c r="I1137" s="23">
        <f t="shared" si="69"/>
        <v>15.418394935835977</v>
      </c>
      <c r="J1137" s="23">
        <f t="shared" si="70"/>
        <v>0.58160506416402313</v>
      </c>
    </row>
    <row r="1138" spans="2:10">
      <c r="B1138">
        <f t="shared" si="71"/>
        <v>7250</v>
      </c>
      <c r="C1138" s="19">
        <f t="array" ref="C1138">MATCH(MIN(ABS('LUT Implementation'!$F$9:$F$136-B1138)),ABS('LUT Implementation'!$F$9:$F$136-B1138),0)</f>
        <v>33</v>
      </c>
      <c r="D1138">
        <f>INDEX('LUT Implementation'!$F$9:$F$136,C1138)-INDEX('LUT Implementation'!$F$9:$F$136,C1138+1)</f>
        <v>170</v>
      </c>
      <c r="E1138">
        <f>INDEX('LUT Implementation'!$C$9:$C$136,'Error plots'!C1138)</f>
        <v>1324</v>
      </c>
      <c r="F1138">
        <f>TRUNC('LUT Implementation'!$C$4*(INDEX('LUT Implementation'!$F$9:$F$136,C1138)-B1138)/D1138,0)</f>
        <v>-6</v>
      </c>
      <c r="G1138">
        <f t="shared" si="68"/>
        <v>1318</v>
      </c>
      <c r="H1138" s="20">
        <f>Theory!$D$4/(SIN(RADIANS(Theory!$D$6*360*(('LUT Implementation'!$C$3*B1138)/1000000000))))</f>
        <v>1317.5999978624161</v>
      </c>
      <c r="I1138" s="23">
        <f t="shared" si="69"/>
        <v>6.4000021375838969</v>
      </c>
      <c r="J1138" s="23">
        <f t="shared" si="70"/>
        <v>0.40000213758389691</v>
      </c>
    </row>
    <row r="1139" spans="2:10">
      <c r="B1139">
        <f t="shared" si="71"/>
        <v>7200</v>
      </c>
      <c r="C1139" s="19">
        <f t="array" ref="C1139">MATCH(MIN(ABS('LUT Implementation'!$F$9:$F$136-B1139)),ABS('LUT Implementation'!$F$9:$F$136-B1139),0)</f>
        <v>33</v>
      </c>
      <c r="D1139">
        <f>INDEX('LUT Implementation'!$F$9:$F$136,C1139)-INDEX('LUT Implementation'!$F$9:$F$136,C1139+1)</f>
        <v>170</v>
      </c>
      <c r="E1139">
        <f>INDEX('LUT Implementation'!$C$9:$C$136,'Error plots'!C1139)</f>
        <v>1324</v>
      </c>
      <c r="F1139">
        <f>TRUNC('LUT Implementation'!$C$4*(INDEX('LUT Implementation'!$F$9:$F$136,C1139)-B1139)/D1139,0)</f>
        <v>2</v>
      </c>
      <c r="G1139">
        <f t="shared" si="68"/>
        <v>1326</v>
      </c>
      <c r="H1139" s="20">
        <f>Theory!$D$4/(SIN(RADIANS(Theory!$D$6*360*(('LUT Implementation'!$C$3*B1139)/1000000000))))</f>
        <v>1326.7436898128456</v>
      </c>
      <c r="I1139" s="23">
        <f t="shared" si="69"/>
        <v>2.7436898128455596</v>
      </c>
      <c r="J1139" s="23">
        <f t="shared" si="70"/>
        <v>0.74368981284555957</v>
      </c>
    </row>
    <row r="1140" spans="2:10">
      <c r="B1140">
        <f t="shared" si="71"/>
        <v>7150</v>
      </c>
      <c r="C1140" s="19">
        <f t="array" ref="C1140">MATCH(MIN(ABS('LUT Implementation'!$F$9:$F$136-B1140)),ABS('LUT Implementation'!$F$9:$F$136-B1140),0)</f>
        <v>33</v>
      </c>
      <c r="D1140">
        <f>INDEX('LUT Implementation'!$F$9:$F$136,C1140)-INDEX('LUT Implementation'!$F$9:$F$136,C1140+1)</f>
        <v>170</v>
      </c>
      <c r="E1140">
        <f>INDEX('LUT Implementation'!$C$9:$C$136,'Error plots'!C1140)</f>
        <v>1324</v>
      </c>
      <c r="F1140">
        <f>TRUNC('LUT Implementation'!$C$4*(INDEX('LUT Implementation'!$F$9:$F$136,C1140)-B1140)/D1140,0)</f>
        <v>12</v>
      </c>
      <c r="G1140">
        <f t="shared" si="68"/>
        <v>1336</v>
      </c>
      <c r="H1140" s="20">
        <f>Theory!$D$4/(SIN(RADIANS(Theory!$D$6*360*(('LUT Implementation'!$C$3*B1140)/1000000000))))</f>
        <v>1336.0153095681169</v>
      </c>
      <c r="I1140" s="23">
        <f t="shared" si="69"/>
        <v>12.015309568116891</v>
      </c>
      <c r="J1140" s="23">
        <f t="shared" si="70"/>
        <v>1.5309568116890659E-2</v>
      </c>
    </row>
    <row r="1141" spans="2:10">
      <c r="B1141">
        <f t="shared" si="71"/>
        <v>7100</v>
      </c>
      <c r="C1141" s="19">
        <f t="array" ref="C1141">MATCH(MIN(ABS('LUT Implementation'!$F$9:$F$136-B1141)),ABS('LUT Implementation'!$F$9:$F$136-B1141),0)</f>
        <v>34</v>
      </c>
      <c r="D1141">
        <f>INDEX('LUT Implementation'!$F$9:$F$136,C1141)-INDEX('LUT Implementation'!$F$9:$F$136,C1141+1)</f>
        <v>163</v>
      </c>
      <c r="E1141">
        <f>INDEX('LUT Implementation'!$C$9:$C$136,'Error plots'!C1141)</f>
        <v>1356</v>
      </c>
      <c r="F1141">
        <f>TRUNC('LUT Implementation'!$C$4*(INDEX('LUT Implementation'!$F$9:$F$136,C1141)-B1141)/D1141,0)</f>
        <v>-10</v>
      </c>
      <c r="G1141">
        <f t="shared" si="68"/>
        <v>1346</v>
      </c>
      <c r="H1141" s="20">
        <f>Theory!$D$4/(SIN(RADIANS(Theory!$D$6*360*(('LUT Implementation'!$C$3*B1141)/1000000000))))</f>
        <v>1345.4175598274535</v>
      </c>
      <c r="I1141" s="23">
        <f t="shared" si="69"/>
        <v>10.582440172546512</v>
      </c>
      <c r="J1141" s="23">
        <f t="shared" si="70"/>
        <v>0.58244017254651226</v>
      </c>
    </row>
    <row r="1142" spans="2:10">
      <c r="B1142">
        <f t="shared" si="71"/>
        <v>7050</v>
      </c>
      <c r="C1142" s="19">
        <f t="array" ref="C1142">MATCH(MIN(ABS('LUT Implementation'!$F$9:$F$136-B1142)),ABS('LUT Implementation'!$F$9:$F$136-B1142),0)</f>
        <v>34</v>
      </c>
      <c r="D1142">
        <f>INDEX('LUT Implementation'!$F$9:$F$136,C1142)-INDEX('LUT Implementation'!$F$9:$F$136,C1142+1)</f>
        <v>163</v>
      </c>
      <c r="E1142">
        <f>INDEX('LUT Implementation'!$C$9:$C$136,'Error plots'!C1142)</f>
        <v>1356</v>
      </c>
      <c r="F1142">
        <f>TRUNC('LUT Implementation'!$C$4*(INDEX('LUT Implementation'!$F$9:$F$136,C1142)-B1142)/D1142,0)</f>
        <v>0</v>
      </c>
      <c r="G1142">
        <f t="shared" si="68"/>
        <v>1356</v>
      </c>
      <c r="H1142" s="20">
        <f>Theory!$D$4/(SIN(RADIANS(Theory!$D$6*360*(('LUT Implementation'!$C$3*B1142)/1000000000))))</f>
        <v>1354.9532199624048</v>
      </c>
      <c r="I1142" s="23">
        <f t="shared" si="69"/>
        <v>1.0467800375952265</v>
      </c>
      <c r="J1142" s="23">
        <f t="shared" si="70"/>
        <v>1.0467800375952265</v>
      </c>
    </row>
    <row r="1143" spans="2:10">
      <c r="B1143">
        <f t="shared" si="71"/>
        <v>7000</v>
      </c>
      <c r="C1143" s="19">
        <f t="array" ref="C1143">MATCH(MIN(ABS('LUT Implementation'!$F$9:$F$136-B1143)),ABS('LUT Implementation'!$F$9:$F$136-B1143),0)</f>
        <v>34</v>
      </c>
      <c r="D1143">
        <f>INDEX('LUT Implementation'!$F$9:$F$136,C1143)-INDEX('LUT Implementation'!$F$9:$F$136,C1143+1)</f>
        <v>163</v>
      </c>
      <c r="E1143">
        <f>INDEX('LUT Implementation'!$C$9:$C$136,'Error plots'!C1143)</f>
        <v>1356</v>
      </c>
      <c r="F1143">
        <f>TRUNC('LUT Implementation'!$C$4*(INDEX('LUT Implementation'!$F$9:$F$136,C1143)-B1143)/D1143,0)</f>
        <v>8</v>
      </c>
      <c r="G1143">
        <f t="shared" si="68"/>
        <v>1364</v>
      </c>
      <c r="H1143" s="20">
        <f>Theory!$D$4/(SIN(RADIANS(Theory!$D$6*360*(('LUT Implementation'!$C$3*B1143)/1000000000))))</f>
        <v>1364.6251487551403</v>
      </c>
      <c r="I1143" s="23">
        <f t="shared" si="69"/>
        <v>8.6251487551403443</v>
      </c>
      <c r="J1143" s="23">
        <f t="shared" si="70"/>
        <v>0.62514875514034429</v>
      </c>
    </row>
    <row r="1144" spans="2:10">
      <c r="B1144">
        <f t="shared" si="71"/>
        <v>6950</v>
      </c>
      <c r="C1144" s="19">
        <f t="array" ref="C1144">MATCH(MIN(ABS('LUT Implementation'!$F$9:$F$136-B1144)),ABS('LUT Implementation'!$F$9:$F$136-B1144),0)</f>
        <v>35</v>
      </c>
      <c r="D1144">
        <f>INDEX('LUT Implementation'!$F$9:$F$136,C1144)-INDEX('LUT Implementation'!$F$9:$F$136,C1144+1)</f>
        <v>155</v>
      </c>
      <c r="E1144">
        <f>INDEX('LUT Implementation'!$C$9:$C$136,'Error plots'!C1144)</f>
        <v>1388</v>
      </c>
      <c r="F1144">
        <f>TRUNC('LUT Implementation'!$C$4*(INDEX('LUT Implementation'!$F$9:$F$136,C1144)-B1144)/D1144,0)</f>
        <v>-14</v>
      </c>
      <c r="G1144">
        <f t="shared" si="68"/>
        <v>1374</v>
      </c>
      <c r="H1144" s="20">
        <f>Theory!$D$4/(SIN(RADIANS(Theory!$D$6*360*(('LUT Implementation'!$C$3*B1144)/1000000000))))</f>
        <v>1374.43628725495</v>
      </c>
      <c r="I1144" s="23">
        <f t="shared" si="69"/>
        <v>13.563712745049997</v>
      </c>
      <c r="J1144" s="23">
        <f t="shared" si="70"/>
        <v>0.43628725495000253</v>
      </c>
    </row>
    <row r="1145" spans="2:10">
      <c r="B1145">
        <f t="shared" si="71"/>
        <v>6900</v>
      </c>
      <c r="C1145" s="19">
        <f t="array" ref="C1145">MATCH(MIN(ABS('LUT Implementation'!$F$9:$F$136-B1145)),ABS('LUT Implementation'!$F$9:$F$136-B1145),0)</f>
        <v>35</v>
      </c>
      <c r="D1145">
        <f>INDEX('LUT Implementation'!$F$9:$F$136,C1145)-INDEX('LUT Implementation'!$F$9:$F$136,C1145+1)</f>
        <v>155</v>
      </c>
      <c r="E1145">
        <f>INDEX('LUT Implementation'!$C$9:$C$136,'Error plots'!C1145)</f>
        <v>1388</v>
      </c>
      <c r="F1145">
        <f>TRUNC('LUT Implementation'!$C$4*(INDEX('LUT Implementation'!$F$9:$F$136,C1145)-B1145)/D1145,0)</f>
        <v>-3</v>
      </c>
      <c r="G1145">
        <f t="shared" si="68"/>
        <v>1385</v>
      </c>
      <c r="H1145" s="20">
        <f>Theory!$D$4/(SIN(RADIANS(Theory!$D$6*360*(('LUT Implementation'!$C$3*B1145)/1000000000))))</f>
        <v>1384.3896617589355</v>
      </c>
      <c r="I1145" s="23">
        <f t="shared" si="69"/>
        <v>3.6103382410644826</v>
      </c>
      <c r="J1145" s="23">
        <f t="shared" si="70"/>
        <v>0.61033824106448265</v>
      </c>
    </row>
    <row r="1146" spans="2:10">
      <c r="B1146">
        <f t="shared" si="71"/>
        <v>6850</v>
      </c>
      <c r="C1146" s="19">
        <f t="array" ref="C1146">MATCH(MIN(ABS('LUT Implementation'!$F$9:$F$136-B1146)),ABS('LUT Implementation'!$F$9:$F$136-B1146),0)</f>
        <v>35</v>
      </c>
      <c r="D1146">
        <f>INDEX('LUT Implementation'!$F$9:$F$136,C1146)-INDEX('LUT Implementation'!$F$9:$F$136,C1146+1)</f>
        <v>155</v>
      </c>
      <c r="E1146">
        <f>INDEX('LUT Implementation'!$C$9:$C$136,'Error plots'!C1146)</f>
        <v>1388</v>
      </c>
      <c r="F1146">
        <f>TRUNC('LUT Implementation'!$C$4*(INDEX('LUT Implementation'!$F$9:$F$136,C1146)-B1146)/D1146,0)</f>
        <v>6</v>
      </c>
      <c r="G1146">
        <f t="shared" si="68"/>
        <v>1394</v>
      </c>
      <c r="H1146" s="20">
        <f>Theory!$D$4/(SIN(RADIANS(Theory!$D$6*360*(('LUT Implementation'!$C$3*B1146)/1000000000))))</f>
        <v>1394.4883869232435</v>
      </c>
      <c r="I1146" s="23">
        <f t="shared" si="69"/>
        <v>6.4883869232435245</v>
      </c>
      <c r="J1146" s="23">
        <f t="shared" si="70"/>
        <v>0.48838692324352451</v>
      </c>
    </row>
    <row r="1147" spans="2:10">
      <c r="B1147">
        <f t="shared" si="71"/>
        <v>6800</v>
      </c>
      <c r="C1147" s="19">
        <f t="array" ref="C1147">MATCH(MIN(ABS('LUT Implementation'!$F$9:$F$136-B1147)),ABS('LUT Implementation'!$F$9:$F$136-B1147),0)</f>
        <v>36</v>
      </c>
      <c r="D1147">
        <f>INDEX('LUT Implementation'!$F$9:$F$136,C1147)-INDEX('LUT Implementation'!$F$9:$F$136,C1147+1)</f>
        <v>148</v>
      </c>
      <c r="E1147">
        <f>INDEX('LUT Implementation'!$C$9:$C$136,'Error plots'!C1147)</f>
        <v>1420</v>
      </c>
      <c r="F1147">
        <f>TRUNC('LUT Implementation'!$C$4*(INDEX('LUT Implementation'!$F$9:$F$136,C1147)-B1147)/D1147,0)</f>
        <v>-15</v>
      </c>
      <c r="G1147">
        <f t="shared" si="68"/>
        <v>1405</v>
      </c>
      <c r="H1147" s="20">
        <f>Theory!$D$4/(SIN(RADIANS(Theory!$D$6*360*(('LUT Implementation'!$C$3*B1147)/1000000000))))</f>
        <v>1404.7356690115614</v>
      </c>
      <c r="I1147" s="23">
        <f t="shared" si="69"/>
        <v>15.264330988438587</v>
      </c>
      <c r="J1147" s="23">
        <f t="shared" si="70"/>
        <v>0.26433098843858716</v>
      </c>
    </row>
    <row r="1148" spans="2:10">
      <c r="B1148">
        <f t="shared" si="71"/>
        <v>6750</v>
      </c>
      <c r="C1148" s="19">
        <f t="array" ref="C1148">MATCH(MIN(ABS('LUT Implementation'!$F$9:$F$136-B1148)),ABS('LUT Implementation'!$F$9:$F$136-B1148),0)</f>
        <v>36</v>
      </c>
      <c r="D1148">
        <f>INDEX('LUT Implementation'!$F$9:$F$136,C1148)-INDEX('LUT Implementation'!$F$9:$F$136,C1148+1)</f>
        <v>148</v>
      </c>
      <c r="E1148">
        <f>INDEX('LUT Implementation'!$C$9:$C$136,'Error plots'!C1148)</f>
        <v>1420</v>
      </c>
      <c r="F1148">
        <f>TRUNC('LUT Implementation'!$C$4*(INDEX('LUT Implementation'!$F$9:$F$136,C1148)-B1148)/D1148,0)</f>
        <v>-4</v>
      </c>
      <c r="G1148">
        <f t="shared" si="68"/>
        <v>1416</v>
      </c>
      <c r="H1148" s="20">
        <f>Theory!$D$4/(SIN(RADIANS(Theory!$D$6*360*(('LUT Implementation'!$C$3*B1148)/1000000000))))</f>
        <v>1415.1348092879891</v>
      </c>
      <c r="I1148" s="23">
        <f t="shared" si="69"/>
        <v>4.8651907120108717</v>
      </c>
      <c r="J1148" s="23">
        <f t="shared" si="70"/>
        <v>0.86519071201087172</v>
      </c>
    </row>
    <row r="1149" spans="2:10">
      <c r="B1149">
        <f t="shared" si="71"/>
        <v>6700</v>
      </c>
      <c r="C1149" s="19">
        <f t="array" ref="C1149">MATCH(MIN(ABS('LUT Implementation'!$F$9:$F$136-B1149)),ABS('LUT Implementation'!$F$9:$F$136-B1149),0)</f>
        <v>36</v>
      </c>
      <c r="D1149">
        <f>INDEX('LUT Implementation'!$F$9:$F$136,C1149)-INDEX('LUT Implementation'!$F$9:$F$136,C1149+1)</f>
        <v>148</v>
      </c>
      <c r="E1149">
        <f>INDEX('LUT Implementation'!$C$9:$C$136,'Error plots'!C1149)</f>
        <v>1420</v>
      </c>
      <c r="F1149">
        <f>TRUNC('LUT Implementation'!$C$4*(INDEX('LUT Implementation'!$F$9:$F$136,C1149)-B1149)/D1149,0)</f>
        <v>5</v>
      </c>
      <c r="G1149">
        <f t="shared" si="68"/>
        <v>1425</v>
      </c>
      <c r="H1149" s="20">
        <f>Theory!$D$4/(SIN(RADIANS(Theory!$D$6*360*(('LUT Implementation'!$C$3*B1149)/1000000000))))</f>
        <v>1425.6892075618291</v>
      </c>
      <c r="I1149" s="23">
        <f t="shared" si="69"/>
        <v>5.6892075618291074</v>
      </c>
      <c r="J1149" s="23">
        <f t="shared" si="70"/>
        <v>0.68920756182910736</v>
      </c>
    </row>
    <row r="1150" spans="2:10">
      <c r="B1150">
        <f t="shared" si="71"/>
        <v>6650</v>
      </c>
      <c r="C1150" s="19">
        <f t="array" ref="C1150">MATCH(MIN(ABS('LUT Implementation'!$F$9:$F$136-B1150)),ABS('LUT Implementation'!$F$9:$F$136-B1150),0)</f>
        <v>37</v>
      </c>
      <c r="D1150">
        <f>INDEX('LUT Implementation'!$F$9:$F$136,C1150)-INDEX('LUT Implementation'!$F$9:$F$136,C1150+1)</f>
        <v>142</v>
      </c>
      <c r="E1150">
        <f>INDEX('LUT Implementation'!$C$9:$C$136,'Error plots'!C1150)</f>
        <v>1452</v>
      </c>
      <c r="F1150">
        <f>TRUNC('LUT Implementation'!$C$4*(INDEX('LUT Implementation'!$F$9:$F$136,C1150)-B1150)/D1150,0)</f>
        <v>-16</v>
      </c>
      <c r="G1150">
        <f t="shared" si="68"/>
        <v>1436</v>
      </c>
      <c r="H1150" s="20">
        <f>Theory!$D$4/(SIN(RADIANS(Theory!$D$6*360*(('LUT Implementation'!$C$3*B1150)/1000000000))))</f>
        <v>1436.402365892294</v>
      </c>
      <c r="I1150" s="23">
        <f t="shared" si="69"/>
        <v>15.597634107705971</v>
      </c>
      <c r="J1150" s="23">
        <f t="shared" si="70"/>
        <v>0.40236589229402853</v>
      </c>
    </row>
    <row r="1151" spans="2:10">
      <c r="B1151">
        <f t="shared" si="71"/>
        <v>6600</v>
      </c>
      <c r="C1151" s="19">
        <f t="array" ref="C1151">MATCH(MIN(ABS('LUT Implementation'!$F$9:$F$136-B1151)),ABS('LUT Implementation'!$F$9:$F$136-B1151),0)</f>
        <v>37</v>
      </c>
      <c r="D1151">
        <f>INDEX('LUT Implementation'!$F$9:$F$136,C1151)-INDEX('LUT Implementation'!$F$9:$F$136,C1151+1)</f>
        <v>142</v>
      </c>
      <c r="E1151">
        <f>INDEX('LUT Implementation'!$C$9:$C$136,'Error plots'!C1151)</f>
        <v>1452</v>
      </c>
      <c r="F1151">
        <f>TRUNC('LUT Implementation'!$C$4*(INDEX('LUT Implementation'!$F$9:$F$136,C1151)-B1151)/D1151,0)</f>
        <v>-4</v>
      </c>
      <c r="G1151">
        <f t="shared" si="68"/>
        <v>1448</v>
      </c>
      <c r="H1151" s="20">
        <f>Theory!$D$4/(SIN(RADIANS(Theory!$D$6*360*(('LUT Implementation'!$C$3*B1151)/1000000000))))</f>
        <v>1447.2778924616114</v>
      </c>
      <c r="I1151" s="23">
        <f t="shared" si="69"/>
        <v>4.7221075383886273</v>
      </c>
      <c r="J1151" s="23">
        <f t="shared" si="70"/>
        <v>0.72210753838862729</v>
      </c>
    </row>
    <row r="1152" spans="2:10">
      <c r="B1152">
        <f t="shared" si="71"/>
        <v>6550</v>
      </c>
      <c r="C1152" s="19">
        <f t="array" ref="C1152">MATCH(MIN(ABS('LUT Implementation'!$F$9:$F$136-B1152)),ABS('LUT Implementation'!$F$9:$F$136-B1152),0)</f>
        <v>37</v>
      </c>
      <c r="D1152">
        <f>INDEX('LUT Implementation'!$F$9:$F$136,C1152)-INDEX('LUT Implementation'!$F$9:$F$136,C1152+1)</f>
        <v>142</v>
      </c>
      <c r="E1152">
        <f>INDEX('LUT Implementation'!$C$9:$C$136,'Error plots'!C1152)</f>
        <v>1452</v>
      </c>
      <c r="F1152">
        <f>TRUNC('LUT Implementation'!$C$4*(INDEX('LUT Implementation'!$F$9:$F$136,C1152)-B1152)/D1152,0)</f>
        <v>6</v>
      </c>
      <c r="G1152">
        <f t="shared" si="68"/>
        <v>1458</v>
      </c>
      <c r="H1152" s="20">
        <f>Theory!$D$4/(SIN(RADIANS(Theory!$D$6*360*(('LUT Implementation'!$C$3*B1152)/1000000000))))</f>
        <v>1458.3195056255161</v>
      </c>
      <c r="I1152" s="23">
        <f t="shared" si="69"/>
        <v>6.319505625516058</v>
      </c>
      <c r="J1152" s="23">
        <f t="shared" si="70"/>
        <v>0.31950562551605799</v>
      </c>
    </row>
    <row r="1153" spans="2:10">
      <c r="B1153">
        <f t="shared" si="71"/>
        <v>6500</v>
      </c>
      <c r="C1153" s="19">
        <f t="array" ref="C1153">MATCH(MIN(ABS('LUT Implementation'!$F$9:$F$136-B1153)),ABS('LUT Implementation'!$F$9:$F$136-B1153),0)</f>
        <v>38</v>
      </c>
      <c r="D1153">
        <f>INDEX('LUT Implementation'!$F$9:$F$136,C1153)-INDEX('LUT Implementation'!$F$9:$F$136,C1153+1)</f>
        <v>136</v>
      </c>
      <c r="E1153">
        <f>INDEX('LUT Implementation'!$C$9:$C$136,'Error plots'!C1153)</f>
        <v>1484</v>
      </c>
      <c r="F1153">
        <f>TRUNC('LUT Implementation'!$C$4*(INDEX('LUT Implementation'!$F$9:$F$136,C1153)-B1153)/D1153,0)</f>
        <v>-14</v>
      </c>
      <c r="G1153">
        <f t="shared" si="68"/>
        <v>1470</v>
      </c>
      <c r="H1153" s="20">
        <f>Theory!$D$4/(SIN(RADIANS(Theory!$D$6*360*(('LUT Implementation'!$C$3*B1153)/1000000000))))</f>
        <v>1469.5310381506968</v>
      </c>
      <c r="I1153" s="23">
        <f t="shared" si="69"/>
        <v>14.468961849303241</v>
      </c>
      <c r="J1153" s="23">
        <f t="shared" si="70"/>
        <v>0.46896184930324125</v>
      </c>
    </row>
    <row r="1154" spans="2:10">
      <c r="B1154">
        <f t="shared" si="71"/>
        <v>6450</v>
      </c>
      <c r="C1154" s="19">
        <f t="array" ref="C1154">MATCH(MIN(ABS('LUT Implementation'!$F$9:$F$136-B1154)),ABS('LUT Implementation'!$F$9:$F$136-B1154),0)</f>
        <v>38</v>
      </c>
      <c r="D1154">
        <f>INDEX('LUT Implementation'!$F$9:$F$136,C1154)-INDEX('LUT Implementation'!$F$9:$F$136,C1154+1)</f>
        <v>136</v>
      </c>
      <c r="E1154">
        <f>INDEX('LUT Implementation'!$C$9:$C$136,'Error plots'!C1154)</f>
        <v>1484</v>
      </c>
      <c r="F1154">
        <f>TRUNC('LUT Implementation'!$C$4*(INDEX('LUT Implementation'!$F$9:$F$136,C1154)-B1154)/D1154,0)</f>
        <v>-3</v>
      </c>
      <c r="G1154">
        <f t="shared" si="68"/>
        <v>1481</v>
      </c>
      <c r="H1154" s="20">
        <f>Theory!$D$4/(SIN(RADIANS(Theory!$D$6*360*(('LUT Implementation'!$C$3*B1154)/1000000000))))</f>
        <v>1480.9164416493277</v>
      </c>
      <c r="I1154" s="23">
        <f t="shared" si="69"/>
        <v>3.0835583506723196</v>
      </c>
      <c r="J1154" s="23">
        <f t="shared" si="70"/>
        <v>8.3558350672319648E-2</v>
      </c>
    </row>
    <row r="1155" spans="2:10">
      <c r="B1155">
        <f t="shared" si="71"/>
        <v>6400</v>
      </c>
      <c r="C1155" s="19">
        <f t="array" ref="C1155">MATCH(MIN(ABS('LUT Implementation'!$F$9:$F$136-B1155)),ABS('LUT Implementation'!$F$9:$F$136-B1155),0)</f>
        <v>38</v>
      </c>
      <c r="D1155">
        <f>INDEX('LUT Implementation'!$F$9:$F$136,C1155)-INDEX('LUT Implementation'!$F$9:$F$136,C1155+1)</f>
        <v>136</v>
      </c>
      <c r="E1155">
        <f>INDEX('LUT Implementation'!$C$9:$C$136,'Error plots'!C1155)</f>
        <v>1484</v>
      </c>
      <c r="F1155">
        <f>TRUNC('LUT Implementation'!$C$4*(INDEX('LUT Implementation'!$F$9:$F$136,C1155)-B1155)/D1155,0)</f>
        <v>8</v>
      </c>
      <c r="G1155">
        <f t="shared" si="68"/>
        <v>1492</v>
      </c>
      <c r="H1155" s="20">
        <f>Theory!$D$4/(SIN(RADIANS(Theory!$D$6*360*(('LUT Implementation'!$C$3*B1155)/1000000000))))</f>
        <v>1492.4797912214694</v>
      </c>
      <c r="I1155" s="23">
        <f t="shared" si="69"/>
        <v>8.4797912214694406</v>
      </c>
      <c r="J1155" s="23">
        <f t="shared" si="70"/>
        <v>0.47979122146944064</v>
      </c>
    </row>
    <row r="1156" spans="2:10">
      <c r="B1156">
        <f t="shared" si="71"/>
        <v>6350</v>
      </c>
      <c r="C1156" s="19">
        <f t="array" ref="C1156">MATCH(MIN(ABS('LUT Implementation'!$F$9:$F$136-B1156)),ABS('LUT Implementation'!$F$9:$F$136-B1156),0)</f>
        <v>39</v>
      </c>
      <c r="D1156">
        <f>INDEX('LUT Implementation'!$F$9:$F$136,C1156)-INDEX('LUT Implementation'!$F$9:$F$136,C1156+1)</f>
        <v>131</v>
      </c>
      <c r="E1156">
        <f>INDEX('LUT Implementation'!$C$9:$C$136,'Error plots'!C1156)</f>
        <v>1516</v>
      </c>
      <c r="F1156">
        <f>TRUNC('LUT Implementation'!$C$4*(INDEX('LUT Implementation'!$F$9:$F$136,C1156)-B1156)/D1156,0)</f>
        <v>-11</v>
      </c>
      <c r="G1156">
        <f t="shared" ref="G1156:G1195" si="72">E1156+F1156</f>
        <v>1505</v>
      </c>
      <c r="H1156" s="20">
        <f>Theory!$D$4/(SIN(RADIANS(Theory!$D$6*360*(('LUT Implementation'!$C$3*B1156)/1000000000))))</f>
        <v>1504.2252903167989</v>
      </c>
      <c r="I1156" s="23">
        <f t="shared" ref="I1156:I1195" si="73">ABS(E1156-H1156)</f>
        <v>11.774709683201081</v>
      </c>
      <c r="J1156" s="23">
        <f t="shared" ref="J1156:J1195" si="74">ABS(G1156-H1156)</f>
        <v>0.77470968320108113</v>
      </c>
    </row>
    <row r="1157" spans="2:10">
      <c r="B1157">
        <f t="shared" ref="B1157:B1195" si="75">B1156-50</f>
        <v>6300</v>
      </c>
      <c r="C1157" s="19">
        <f t="array" ref="C1157">MATCH(MIN(ABS('LUT Implementation'!$F$9:$F$136-B1157)),ABS('LUT Implementation'!$F$9:$F$136-B1157),0)</f>
        <v>39</v>
      </c>
      <c r="D1157">
        <f>INDEX('LUT Implementation'!$F$9:$F$136,C1157)-INDEX('LUT Implementation'!$F$9:$F$136,C1157+1)</f>
        <v>131</v>
      </c>
      <c r="E1157">
        <f>INDEX('LUT Implementation'!$C$9:$C$136,'Error plots'!C1157)</f>
        <v>1516</v>
      </c>
      <c r="F1157">
        <f>TRUNC('LUT Implementation'!$C$4*(INDEX('LUT Implementation'!$F$9:$F$136,C1157)-B1157)/D1157,0)</f>
        <v>0</v>
      </c>
      <c r="G1157">
        <f t="shared" si="72"/>
        <v>1516</v>
      </c>
      <c r="H1157" s="20">
        <f>Theory!$D$4/(SIN(RADIANS(Theory!$D$6*360*(('LUT Implementation'!$C$3*B1157)/1000000000))))</f>
        <v>1516.1572758278453</v>
      </c>
      <c r="I1157" s="23">
        <f t="shared" si="73"/>
        <v>0.15727582784529659</v>
      </c>
      <c r="J1157" s="23">
        <f t="shared" si="74"/>
        <v>0.15727582784529659</v>
      </c>
    </row>
    <row r="1158" spans="2:10">
      <c r="B1158">
        <f t="shared" si="75"/>
        <v>6250</v>
      </c>
      <c r="C1158" s="19">
        <f t="array" ref="C1158">MATCH(MIN(ABS('LUT Implementation'!$F$9:$F$136-B1158)),ABS('LUT Implementation'!$F$9:$F$136-B1158),0)</f>
        <v>39</v>
      </c>
      <c r="D1158">
        <f>INDEX('LUT Implementation'!$F$9:$F$136,C1158)-INDEX('LUT Implementation'!$F$9:$F$136,C1158+1)</f>
        <v>131</v>
      </c>
      <c r="E1158">
        <f>INDEX('LUT Implementation'!$C$9:$C$136,'Error plots'!C1158)</f>
        <v>1516</v>
      </c>
      <c r="F1158">
        <f>TRUNC('LUT Implementation'!$C$4*(INDEX('LUT Implementation'!$F$9:$F$136,C1158)-B1158)/D1158,0)</f>
        <v>12</v>
      </c>
      <c r="G1158">
        <f t="shared" si="72"/>
        <v>1528</v>
      </c>
      <c r="H1158" s="20">
        <f>Theory!$D$4/(SIN(RADIANS(Theory!$D$6*360*(('LUT Implementation'!$C$3*B1158)/1000000000))))</f>
        <v>1528.2802234277074</v>
      </c>
      <c r="I1158" s="23">
        <f t="shared" si="73"/>
        <v>12.280223427707369</v>
      </c>
      <c r="J1158" s="23">
        <f t="shared" si="74"/>
        <v>0.28022342770736941</v>
      </c>
    </row>
    <row r="1159" spans="2:10">
      <c r="B1159">
        <f t="shared" si="75"/>
        <v>6200</v>
      </c>
      <c r="C1159" s="19">
        <f t="array" ref="C1159">MATCH(MIN(ABS('LUT Implementation'!$F$9:$F$136-B1159)),ABS('LUT Implementation'!$F$9:$F$136-B1159),0)</f>
        <v>40</v>
      </c>
      <c r="D1159">
        <f>INDEX('LUT Implementation'!$F$9:$F$136,C1159)-INDEX('LUT Implementation'!$F$9:$F$136,C1159+1)</f>
        <v>125</v>
      </c>
      <c r="E1159">
        <f>INDEX('LUT Implementation'!$C$9:$C$136,'Error plots'!C1159)</f>
        <v>1548</v>
      </c>
      <c r="F1159">
        <f>TRUNC('LUT Implementation'!$C$4*(INDEX('LUT Implementation'!$F$9:$F$136,C1159)-B1159)/D1159,0)</f>
        <v>-7</v>
      </c>
      <c r="G1159">
        <f t="shared" si="72"/>
        <v>1541</v>
      </c>
      <c r="H1159" s="20">
        <f>Theory!$D$4/(SIN(RADIANS(Theory!$D$6*360*(('LUT Implementation'!$C$3*B1159)/1000000000))))</f>
        <v>1540.5987531660408</v>
      </c>
      <c r="I1159" s="23">
        <f t="shared" si="73"/>
        <v>7.4012468339592488</v>
      </c>
      <c r="J1159" s="23">
        <f t="shared" si="74"/>
        <v>0.40124683395924876</v>
      </c>
    </row>
    <row r="1160" spans="2:10">
      <c r="B1160">
        <f t="shared" si="75"/>
        <v>6150</v>
      </c>
      <c r="C1160" s="19">
        <f t="array" ref="C1160">MATCH(MIN(ABS('LUT Implementation'!$F$9:$F$136-B1160)),ABS('LUT Implementation'!$F$9:$F$136-B1160),0)</f>
        <v>40</v>
      </c>
      <c r="D1160">
        <f>INDEX('LUT Implementation'!$F$9:$F$136,C1160)-INDEX('LUT Implementation'!$F$9:$F$136,C1160+1)</f>
        <v>125</v>
      </c>
      <c r="E1160">
        <f>INDEX('LUT Implementation'!$C$9:$C$136,'Error plots'!C1160)</f>
        <v>1548</v>
      </c>
      <c r="F1160">
        <f>TRUNC('LUT Implementation'!$C$4*(INDEX('LUT Implementation'!$F$9:$F$136,C1160)-B1160)/D1160,0)</f>
        <v>5</v>
      </c>
      <c r="G1160">
        <f t="shared" si="72"/>
        <v>1553</v>
      </c>
      <c r="H1160" s="20">
        <f>Theory!$D$4/(SIN(RADIANS(Theory!$D$6*360*(('LUT Implementation'!$C$3*B1160)/1000000000))))</f>
        <v>1553.1176353380267</v>
      </c>
      <c r="I1160" s="23">
        <f t="shared" si="73"/>
        <v>5.1176353380267301</v>
      </c>
      <c r="J1160" s="23">
        <f t="shared" si="74"/>
        <v>0.1176353380267301</v>
      </c>
    </row>
    <row r="1161" spans="2:10">
      <c r="B1161">
        <f t="shared" si="75"/>
        <v>6100</v>
      </c>
      <c r="C1161" s="19">
        <f t="array" ref="C1161">MATCH(MIN(ABS('LUT Implementation'!$F$9:$F$136-B1161)),ABS('LUT Implementation'!$F$9:$F$136-B1161),0)</f>
        <v>41</v>
      </c>
      <c r="D1161">
        <f>INDEX('LUT Implementation'!$F$9:$F$136,C1161)-INDEX('LUT Implementation'!$F$9:$F$136,C1161+1)</f>
        <v>120</v>
      </c>
      <c r="E1161">
        <f>INDEX('LUT Implementation'!$C$9:$C$136,'Error plots'!C1161)</f>
        <v>1580</v>
      </c>
      <c r="F1161">
        <f>TRUNC('LUT Implementation'!$C$4*(INDEX('LUT Implementation'!$F$9:$F$136,C1161)-B1161)/D1161,0)</f>
        <v>-14</v>
      </c>
      <c r="G1161">
        <f t="shared" si="72"/>
        <v>1566</v>
      </c>
      <c r="H1161" s="20">
        <f>Theory!$D$4/(SIN(RADIANS(Theory!$D$6*360*(('LUT Implementation'!$C$3*B1161)/1000000000))))</f>
        <v>1565.841796641974</v>
      </c>
      <c r="I1161" s="23">
        <f t="shared" si="73"/>
        <v>14.158203358025958</v>
      </c>
      <c r="J1161" s="23">
        <f t="shared" si="74"/>
        <v>0.15820335802595764</v>
      </c>
    </row>
    <row r="1162" spans="2:10">
      <c r="B1162">
        <f t="shared" si="75"/>
        <v>6050</v>
      </c>
      <c r="C1162" s="19">
        <f t="array" ref="C1162">MATCH(MIN(ABS('LUT Implementation'!$F$9:$F$136-B1162)),ABS('LUT Implementation'!$F$9:$F$136-B1162),0)</f>
        <v>41</v>
      </c>
      <c r="D1162">
        <f>INDEX('LUT Implementation'!$F$9:$F$136,C1162)-INDEX('LUT Implementation'!$F$9:$F$136,C1162+1)</f>
        <v>120</v>
      </c>
      <c r="E1162">
        <f>INDEX('LUT Implementation'!$C$9:$C$136,'Error plots'!C1162)</f>
        <v>1580</v>
      </c>
      <c r="F1162">
        <f>TRUNC('LUT Implementation'!$C$4*(INDEX('LUT Implementation'!$F$9:$F$136,C1162)-B1162)/D1162,0)</f>
        <v>-1</v>
      </c>
      <c r="G1162">
        <f t="shared" si="72"/>
        <v>1579</v>
      </c>
      <c r="H1162" s="20">
        <f>Theory!$D$4/(SIN(RADIANS(Theory!$D$6*360*(('LUT Implementation'!$C$3*B1162)/1000000000))))</f>
        <v>1578.7763266422576</v>
      </c>
      <c r="I1162" s="23">
        <f t="shared" si="73"/>
        <v>1.2236733577424275</v>
      </c>
      <c r="J1162" s="23">
        <f t="shared" si="74"/>
        <v>0.22367335774242747</v>
      </c>
    </row>
    <row r="1163" spans="2:10">
      <c r="B1163">
        <f t="shared" si="75"/>
        <v>6000</v>
      </c>
      <c r="C1163" s="19">
        <f t="array" ref="C1163">MATCH(MIN(ABS('LUT Implementation'!$F$9:$F$136-B1163)),ABS('LUT Implementation'!$F$9:$F$136-B1163),0)</f>
        <v>41</v>
      </c>
      <c r="D1163">
        <f>INDEX('LUT Implementation'!$F$9:$F$136,C1163)-INDEX('LUT Implementation'!$F$9:$F$136,C1163+1)</f>
        <v>120</v>
      </c>
      <c r="E1163">
        <f>INDEX('LUT Implementation'!$C$9:$C$136,'Error plots'!C1163)</f>
        <v>1580</v>
      </c>
      <c r="F1163">
        <f>TRUNC('LUT Implementation'!$C$4*(INDEX('LUT Implementation'!$F$9:$F$136,C1163)-B1163)/D1163,0)</f>
        <v>12</v>
      </c>
      <c r="G1163">
        <f t="shared" si="72"/>
        <v>1592</v>
      </c>
      <c r="H1163" s="20">
        <f>Theory!$D$4/(SIN(RADIANS(Theory!$D$6*360*(('LUT Implementation'!$C$3*B1163)/1000000000))))</f>
        <v>1591.9264845554069</v>
      </c>
      <c r="I1163" s="23">
        <f t="shared" si="73"/>
        <v>11.926484555406887</v>
      </c>
      <c r="J1163" s="23">
        <f t="shared" si="74"/>
        <v>7.3515444593112989E-2</v>
      </c>
    </row>
    <row r="1164" spans="2:10">
      <c r="B1164">
        <f t="shared" si="75"/>
        <v>5950</v>
      </c>
      <c r="C1164" s="19">
        <f t="array" ref="C1164">MATCH(MIN(ABS('LUT Implementation'!$F$9:$F$136-B1164)),ABS('LUT Implementation'!$F$9:$F$136-B1164),0)</f>
        <v>42</v>
      </c>
      <c r="D1164">
        <f>INDEX('LUT Implementation'!$F$9:$F$136,C1164)-INDEX('LUT Implementation'!$F$9:$F$136,C1164+1)</f>
        <v>115</v>
      </c>
      <c r="E1164">
        <f>INDEX('LUT Implementation'!$C$9:$C$136,'Error plots'!C1164)</f>
        <v>1612</v>
      </c>
      <c r="F1164">
        <f>TRUNC('LUT Implementation'!$C$4*(INDEX('LUT Implementation'!$F$9:$F$136,C1164)-B1164)/D1164,0)</f>
        <v>-6</v>
      </c>
      <c r="G1164">
        <f t="shared" si="72"/>
        <v>1606</v>
      </c>
      <c r="H1164" s="20">
        <f>Theory!$D$4/(SIN(RADIANS(Theory!$D$6*360*(('LUT Implementation'!$C$3*B1164)/1000000000))))</f>
        <v>1605.2977063783444</v>
      </c>
      <c r="I1164" s="23">
        <f t="shared" si="73"/>
        <v>6.7022936216555991</v>
      </c>
      <c r="J1164" s="23">
        <f t="shared" si="74"/>
        <v>0.70229362165559905</v>
      </c>
    </row>
    <row r="1165" spans="2:10">
      <c r="B1165">
        <f t="shared" si="75"/>
        <v>5900</v>
      </c>
      <c r="C1165" s="19">
        <f t="array" ref="C1165">MATCH(MIN(ABS('LUT Implementation'!$F$9:$F$136-B1165)),ABS('LUT Implementation'!$F$9:$F$136-B1165),0)</f>
        <v>42</v>
      </c>
      <c r="D1165">
        <f>INDEX('LUT Implementation'!$F$9:$F$136,C1165)-INDEX('LUT Implementation'!$F$9:$F$136,C1165+1)</f>
        <v>115</v>
      </c>
      <c r="E1165">
        <f>INDEX('LUT Implementation'!$C$9:$C$136,'Error plots'!C1165)</f>
        <v>1612</v>
      </c>
      <c r="F1165">
        <f>TRUNC('LUT Implementation'!$C$4*(INDEX('LUT Implementation'!$F$9:$F$136,C1165)-B1165)/D1165,0)</f>
        <v>6</v>
      </c>
      <c r="G1165">
        <f t="shared" si="72"/>
        <v>1618</v>
      </c>
      <c r="H1165" s="20">
        <f>Theory!$D$4/(SIN(RADIANS(Theory!$D$6*360*(('LUT Implementation'!$C$3*B1165)/1000000000))))</f>
        <v>1618.8956123790849</v>
      </c>
      <c r="I1165" s="23">
        <f t="shared" si="73"/>
        <v>6.8956123790849233</v>
      </c>
      <c r="J1165" s="23">
        <f t="shared" si="74"/>
        <v>0.8956123790849233</v>
      </c>
    </row>
    <row r="1166" spans="2:10">
      <c r="B1166">
        <f t="shared" si="75"/>
        <v>5850</v>
      </c>
      <c r="C1166" s="19">
        <f t="array" ref="C1166">MATCH(MIN(ABS('LUT Implementation'!$F$9:$F$136-B1166)),ABS('LUT Implementation'!$F$9:$F$136-B1166),0)</f>
        <v>43</v>
      </c>
      <c r="D1166">
        <f>INDEX('LUT Implementation'!$F$9:$F$136,C1166)-INDEX('LUT Implementation'!$F$9:$F$136,C1166+1)</f>
        <v>111</v>
      </c>
      <c r="E1166">
        <f>INDEX('LUT Implementation'!$C$9:$C$136,'Error plots'!C1166)</f>
        <v>1644</v>
      </c>
      <c r="F1166">
        <f>TRUNC('LUT Implementation'!$C$4*(INDEX('LUT Implementation'!$F$9:$F$136,C1166)-B1166)/D1166,0)</f>
        <v>-11</v>
      </c>
      <c r="G1166">
        <f t="shared" si="72"/>
        <v>1633</v>
      </c>
      <c r="H1166" s="20">
        <f>Theory!$D$4/(SIN(RADIANS(Theory!$D$6*360*(('LUT Implementation'!$C$3*B1166)/1000000000))))</f>
        <v>1632.7260149715626</v>
      </c>
      <c r="I1166" s="23">
        <f t="shared" si="73"/>
        <v>11.273985028437437</v>
      </c>
      <c r="J1166" s="23">
        <f t="shared" si="74"/>
        <v>0.27398502843743699</v>
      </c>
    </row>
    <row r="1167" spans="2:10">
      <c r="B1167">
        <f t="shared" si="75"/>
        <v>5800</v>
      </c>
      <c r="C1167" s="19">
        <f t="array" ref="C1167">MATCH(MIN(ABS('LUT Implementation'!$F$9:$F$136-B1167)),ABS('LUT Implementation'!$F$9:$F$136-B1167),0)</f>
        <v>43</v>
      </c>
      <c r="D1167">
        <f>INDEX('LUT Implementation'!$F$9:$F$136,C1167)-INDEX('LUT Implementation'!$F$9:$F$136,C1167+1)</f>
        <v>111</v>
      </c>
      <c r="E1167">
        <f>INDEX('LUT Implementation'!$C$9:$C$136,'Error plots'!C1167)</f>
        <v>1644</v>
      </c>
      <c r="F1167">
        <f>TRUNC('LUT Implementation'!$C$4*(INDEX('LUT Implementation'!$F$9:$F$136,C1167)-B1167)/D1167,0)</f>
        <v>2</v>
      </c>
      <c r="G1167">
        <f t="shared" si="72"/>
        <v>1646</v>
      </c>
      <c r="H1167" s="20">
        <f>Theory!$D$4/(SIN(RADIANS(Theory!$D$6*360*(('LUT Implementation'!$C$3*B1167)/1000000000))))</f>
        <v>1646.7949269977876</v>
      </c>
      <c r="I1167" s="23">
        <f t="shared" si="73"/>
        <v>2.7949269977875701</v>
      </c>
      <c r="J1167" s="23">
        <f t="shared" si="74"/>
        <v>0.79492699778757014</v>
      </c>
    </row>
    <row r="1168" spans="2:10">
      <c r="B1168">
        <f t="shared" si="75"/>
        <v>5750</v>
      </c>
      <c r="C1168" s="19">
        <f t="array" ref="C1168">MATCH(MIN(ABS('LUT Implementation'!$F$9:$F$136-B1168)),ABS('LUT Implementation'!$F$9:$F$136-B1168),0)</f>
        <v>44</v>
      </c>
      <c r="D1168">
        <f>INDEX('LUT Implementation'!$F$9:$F$136,C1168)-INDEX('LUT Implementation'!$F$9:$F$136,C1168+1)</f>
        <v>107</v>
      </c>
      <c r="E1168">
        <f>INDEX('LUT Implementation'!$C$9:$C$136,'Error plots'!C1168)</f>
        <v>1676</v>
      </c>
      <c r="F1168">
        <f>TRUNC('LUT Implementation'!$C$4*(INDEX('LUT Implementation'!$F$9:$F$136,C1168)-B1168)/D1168,0)</f>
        <v>-15</v>
      </c>
      <c r="G1168">
        <f t="shared" si="72"/>
        <v>1661</v>
      </c>
      <c r="H1168" s="20">
        <f>Theory!$D$4/(SIN(RADIANS(Theory!$D$6*360*(('LUT Implementation'!$C$3*B1168)/1000000000))))</f>
        <v>1661.1085704421075</v>
      </c>
      <c r="I1168" s="23">
        <f t="shared" si="73"/>
        <v>14.891429557892479</v>
      </c>
      <c r="J1168" s="23">
        <f t="shared" si="74"/>
        <v>0.10857044210752065</v>
      </c>
    </row>
    <row r="1169" spans="2:10">
      <c r="B1169">
        <f t="shared" si="75"/>
        <v>5700</v>
      </c>
      <c r="C1169" s="19">
        <f t="array" ref="C1169">MATCH(MIN(ABS('LUT Implementation'!$F$9:$F$136-B1169)),ABS('LUT Implementation'!$F$9:$F$136-B1169),0)</f>
        <v>44</v>
      </c>
      <c r="D1169">
        <f>INDEX('LUT Implementation'!$F$9:$F$136,C1169)-INDEX('LUT Implementation'!$F$9:$F$136,C1169+1)</f>
        <v>107</v>
      </c>
      <c r="E1169">
        <f>INDEX('LUT Implementation'!$C$9:$C$136,'Error plots'!C1169)</f>
        <v>1676</v>
      </c>
      <c r="F1169">
        <f>TRUNC('LUT Implementation'!$C$4*(INDEX('LUT Implementation'!$F$9:$F$136,C1169)-B1169)/D1169,0)</f>
        <v>0</v>
      </c>
      <c r="G1169">
        <f t="shared" si="72"/>
        <v>1676</v>
      </c>
      <c r="H1169" s="20">
        <f>Theory!$D$4/(SIN(RADIANS(Theory!$D$6*360*(('LUT Implementation'!$C$3*B1169)/1000000000))))</f>
        <v>1675.6733856041189</v>
      </c>
      <c r="I1169" s="23">
        <f t="shared" si="73"/>
        <v>0.32661439588105168</v>
      </c>
      <c r="J1169" s="23">
        <f t="shared" si="74"/>
        <v>0.32661439588105168</v>
      </c>
    </row>
    <row r="1170" spans="2:10">
      <c r="B1170">
        <f t="shared" si="75"/>
        <v>5650</v>
      </c>
      <c r="C1170" s="19">
        <f t="array" ref="C1170">MATCH(MIN(ABS('LUT Implementation'!$F$9:$F$136-B1170)),ABS('LUT Implementation'!$F$9:$F$136-B1170),0)</f>
        <v>44</v>
      </c>
      <c r="D1170">
        <f>INDEX('LUT Implementation'!$F$9:$F$136,C1170)-INDEX('LUT Implementation'!$F$9:$F$136,C1170+1)</f>
        <v>107</v>
      </c>
      <c r="E1170">
        <f>INDEX('LUT Implementation'!$C$9:$C$136,'Error plots'!C1170)</f>
        <v>1676</v>
      </c>
      <c r="F1170">
        <f>TRUNC('LUT Implementation'!$C$4*(INDEX('LUT Implementation'!$F$9:$F$136,C1170)-B1170)/D1170,0)</f>
        <v>14</v>
      </c>
      <c r="G1170">
        <f t="shared" si="72"/>
        <v>1690</v>
      </c>
      <c r="H1170" s="20">
        <f>Theory!$D$4/(SIN(RADIANS(Theory!$D$6*360*(('LUT Implementation'!$C$3*B1170)/1000000000))))</f>
        <v>1690.4960407586329</v>
      </c>
      <c r="I1170" s="23">
        <f t="shared" si="73"/>
        <v>14.496040758632944</v>
      </c>
      <c r="J1170" s="23">
        <f t="shared" si="74"/>
        <v>0.49604075863294383</v>
      </c>
    </row>
    <row r="1171" spans="2:10">
      <c r="B1171">
        <f t="shared" si="75"/>
        <v>5600</v>
      </c>
      <c r="C1171" s="19">
        <f t="array" ref="C1171">MATCH(MIN(ABS('LUT Implementation'!$F$9:$F$136-B1171)),ABS('LUT Implementation'!$F$9:$F$136-B1171),0)</f>
        <v>45</v>
      </c>
      <c r="D1171">
        <f>INDEX('LUT Implementation'!$F$9:$F$136,C1171)-INDEX('LUT Implementation'!$F$9:$F$136,C1171+1)</f>
        <v>103</v>
      </c>
      <c r="E1171">
        <f>INDEX('LUT Implementation'!$C$9:$C$136,'Error plots'!C1171)</f>
        <v>1708</v>
      </c>
      <c r="F1171">
        <f>TRUNC('LUT Implementation'!$C$4*(INDEX('LUT Implementation'!$F$9:$F$136,C1171)-B1171)/D1171,0)</f>
        <v>-2</v>
      </c>
      <c r="G1171">
        <f t="shared" si="72"/>
        <v>1706</v>
      </c>
      <c r="H1171" s="20">
        <f>Theory!$D$4/(SIN(RADIANS(Theory!$D$6*360*(('LUT Implementation'!$C$3*B1171)/1000000000))))</f>
        <v>1705.583442333138</v>
      </c>
      <c r="I1171" s="23">
        <f t="shared" si="73"/>
        <v>2.4165576668619906</v>
      </c>
      <c r="J1171" s="23">
        <f t="shared" si="74"/>
        <v>0.41655766686199058</v>
      </c>
    </row>
    <row r="1172" spans="2:10">
      <c r="B1172">
        <f t="shared" si="75"/>
        <v>5550</v>
      </c>
      <c r="C1172" s="19">
        <f t="array" ref="C1172">MATCH(MIN(ABS('LUT Implementation'!$F$9:$F$136-B1172)),ABS('LUT Implementation'!$F$9:$F$136-B1172),0)</f>
        <v>45</v>
      </c>
      <c r="D1172">
        <f>INDEX('LUT Implementation'!$F$9:$F$136,C1172)-INDEX('LUT Implementation'!$F$9:$F$136,C1172+1)</f>
        <v>103</v>
      </c>
      <c r="E1172">
        <f>INDEX('LUT Implementation'!$C$9:$C$136,'Error plots'!C1172)</f>
        <v>1708</v>
      </c>
      <c r="F1172">
        <f>TRUNC('LUT Implementation'!$C$4*(INDEX('LUT Implementation'!$F$9:$F$136,C1172)-B1172)/D1172,0)</f>
        <v>13</v>
      </c>
      <c r="G1172">
        <f t="shared" si="72"/>
        <v>1721</v>
      </c>
      <c r="H1172" s="20">
        <f>Theory!$D$4/(SIN(RADIANS(Theory!$D$6*360*(('LUT Implementation'!$C$3*B1172)/1000000000))))</f>
        <v>1720.9427456354033</v>
      </c>
      <c r="I1172" s="23">
        <f t="shared" si="73"/>
        <v>12.942745635403298</v>
      </c>
      <c r="J1172" s="23">
        <f t="shared" si="74"/>
        <v>5.7254364596701635E-2</v>
      </c>
    </row>
    <row r="1173" spans="2:10">
      <c r="B1173">
        <f t="shared" si="75"/>
        <v>5500</v>
      </c>
      <c r="C1173" s="19">
        <f t="array" ref="C1173">MATCH(MIN(ABS('LUT Implementation'!$F$9:$F$136-B1173)),ABS('LUT Implementation'!$F$9:$F$136-B1173),0)</f>
        <v>46</v>
      </c>
      <c r="D1173">
        <f>INDEX('LUT Implementation'!$F$9:$F$136,C1173)-INDEX('LUT Implementation'!$F$9:$F$136,C1173+1)</f>
        <v>99</v>
      </c>
      <c r="E1173">
        <f>INDEX('LUT Implementation'!$C$9:$C$136,'Error plots'!C1173)</f>
        <v>1740</v>
      </c>
      <c r="F1173">
        <f>TRUNC('LUT Implementation'!$C$4*(INDEX('LUT Implementation'!$F$9:$F$136,C1173)-B1173)/D1173,0)</f>
        <v>-3</v>
      </c>
      <c r="G1173">
        <f t="shared" si="72"/>
        <v>1737</v>
      </c>
      <c r="H1173" s="20">
        <f>Theory!$D$4/(SIN(RADIANS(Theory!$D$6*360*(('LUT Implementation'!$C$3*B1173)/1000000000))))</f>
        <v>1736.5813661662146</v>
      </c>
      <c r="I1173" s="23">
        <f t="shared" si="73"/>
        <v>3.4186338337854068</v>
      </c>
      <c r="J1173" s="23">
        <f t="shared" si="74"/>
        <v>0.41863383378540675</v>
      </c>
    </row>
    <row r="1174" spans="2:10">
      <c r="B1174">
        <f t="shared" si="75"/>
        <v>5450</v>
      </c>
      <c r="C1174" s="19">
        <f t="array" ref="C1174">MATCH(MIN(ABS('LUT Implementation'!$F$9:$F$136-B1174)),ABS('LUT Implementation'!$F$9:$F$136-B1174),0)</f>
        <v>46</v>
      </c>
      <c r="D1174">
        <f>INDEX('LUT Implementation'!$F$9:$F$136,C1174)-INDEX('LUT Implementation'!$F$9:$F$136,C1174+1)</f>
        <v>99</v>
      </c>
      <c r="E1174">
        <f>INDEX('LUT Implementation'!$C$9:$C$136,'Error plots'!C1174)</f>
        <v>1740</v>
      </c>
      <c r="F1174">
        <f>TRUNC('LUT Implementation'!$C$4*(INDEX('LUT Implementation'!$F$9:$F$136,C1174)-B1174)/D1174,0)</f>
        <v>12</v>
      </c>
      <c r="G1174">
        <f t="shared" si="72"/>
        <v>1752</v>
      </c>
      <c r="H1174" s="20">
        <f>Theory!$D$4/(SIN(RADIANS(Theory!$D$6*360*(('LUT Implementation'!$C$3*B1174)/1000000000))))</f>
        <v>1752.5069915548343</v>
      </c>
      <c r="I1174" s="23">
        <f t="shared" si="73"/>
        <v>12.506991554834258</v>
      </c>
      <c r="J1174" s="23">
        <f t="shared" si="74"/>
        <v>0.50699155483425784</v>
      </c>
    </row>
    <row r="1175" spans="2:10">
      <c r="B1175">
        <f t="shared" si="75"/>
        <v>5400</v>
      </c>
      <c r="C1175" s="19">
        <f t="array" ref="C1175">MATCH(MIN(ABS('LUT Implementation'!$F$9:$F$136-B1175)),ABS('LUT Implementation'!$F$9:$F$136-B1175),0)</f>
        <v>47</v>
      </c>
      <c r="D1175">
        <f>INDEX('LUT Implementation'!$F$9:$F$136,C1175)-INDEX('LUT Implementation'!$F$9:$F$136,C1175+1)</f>
        <v>96</v>
      </c>
      <c r="E1175">
        <f>INDEX('LUT Implementation'!$C$9:$C$136,'Error plots'!C1175)</f>
        <v>1772</v>
      </c>
      <c r="F1175">
        <f>TRUNC('LUT Implementation'!$C$4*(INDEX('LUT Implementation'!$F$9:$F$136,C1175)-B1175)/D1175,0)</f>
        <v>-3</v>
      </c>
      <c r="G1175">
        <f t="shared" si="72"/>
        <v>1769</v>
      </c>
      <c r="H1175" s="20">
        <f>Theory!$D$4/(SIN(RADIANS(Theory!$D$6*360*(('LUT Implementation'!$C$3*B1175)/1000000000))))</f>
        <v>1768.7275941575431</v>
      </c>
      <c r="I1175" s="23">
        <f t="shared" si="73"/>
        <v>3.2724058424569193</v>
      </c>
      <c r="J1175" s="23">
        <f t="shared" si="74"/>
        <v>0.27240584245691934</v>
      </c>
    </row>
    <row r="1176" spans="2:10">
      <c r="B1176">
        <f t="shared" si="75"/>
        <v>5350</v>
      </c>
      <c r="C1176" s="19">
        <f t="array" ref="C1176">MATCH(MIN(ABS('LUT Implementation'!$F$9:$F$136-B1176)),ABS('LUT Implementation'!$F$9:$F$136-B1176),0)</f>
        <v>47</v>
      </c>
      <c r="D1176">
        <f>INDEX('LUT Implementation'!$F$9:$F$136,C1176)-INDEX('LUT Implementation'!$F$9:$F$136,C1176+1)</f>
        <v>96</v>
      </c>
      <c r="E1176">
        <f>INDEX('LUT Implementation'!$C$9:$C$136,'Error plots'!C1176)</f>
        <v>1772</v>
      </c>
      <c r="F1176">
        <f>TRUNC('LUT Implementation'!$C$4*(INDEX('LUT Implementation'!$F$9:$F$136,C1176)-B1176)/D1176,0)</f>
        <v>13</v>
      </c>
      <c r="G1176">
        <f t="shared" si="72"/>
        <v>1785</v>
      </c>
      <c r="H1176" s="20">
        <f>Theory!$D$4/(SIN(RADIANS(Theory!$D$6*360*(('LUT Implementation'!$C$3*B1176)/1000000000))))</f>
        <v>1785.2514443626399</v>
      </c>
      <c r="I1176" s="23">
        <f t="shared" si="73"/>
        <v>13.251444362639859</v>
      </c>
      <c r="J1176" s="23">
        <f t="shared" si="74"/>
        <v>0.25144436263985881</v>
      </c>
    </row>
    <row r="1177" spans="2:10">
      <c r="B1177">
        <f t="shared" si="75"/>
        <v>5300</v>
      </c>
      <c r="C1177" s="19">
        <f t="array" ref="C1177">MATCH(MIN(ABS('LUT Implementation'!$F$9:$F$136-B1177)),ABS('LUT Implementation'!$F$9:$F$136-B1177),0)</f>
        <v>48</v>
      </c>
      <c r="D1177">
        <f>INDEX('LUT Implementation'!$F$9:$F$136,C1177)-INDEX('LUT Implementation'!$F$9:$F$136,C1177+1)</f>
        <v>92</v>
      </c>
      <c r="E1177">
        <f>INDEX('LUT Implementation'!$C$9:$C$136,'Error plots'!C1177)</f>
        <v>1804</v>
      </c>
      <c r="F1177">
        <f>TRUNC('LUT Implementation'!$C$4*(INDEX('LUT Implementation'!$F$9:$F$136,C1177)-B1177)/D1177,0)</f>
        <v>-2</v>
      </c>
      <c r="G1177">
        <f t="shared" si="72"/>
        <v>1802</v>
      </c>
      <c r="H1177" s="20">
        <f>Theory!$D$4/(SIN(RADIANS(Theory!$D$6*360*(('LUT Implementation'!$C$3*B1177)/1000000000))))</f>
        <v>1802.0871246485567</v>
      </c>
      <c r="I1177" s="23">
        <f t="shared" si="73"/>
        <v>1.9128753514432901</v>
      </c>
      <c r="J1177" s="23">
        <f t="shared" si="74"/>
        <v>8.7124648556709872E-2</v>
      </c>
    </row>
    <row r="1178" spans="2:10">
      <c r="B1178">
        <f t="shared" si="75"/>
        <v>5250</v>
      </c>
      <c r="C1178" s="19">
        <f t="array" ref="C1178">MATCH(MIN(ABS('LUT Implementation'!$F$9:$F$136-B1178)),ABS('LUT Implementation'!$F$9:$F$136-B1178),0)</f>
        <v>48</v>
      </c>
      <c r="D1178">
        <f>INDEX('LUT Implementation'!$F$9:$F$136,C1178)-INDEX('LUT Implementation'!$F$9:$F$136,C1178+1)</f>
        <v>92</v>
      </c>
      <c r="E1178">
        <f>INDEX('LUT Implementation'!$C$9:$C$136,'Error plots'!C1178)</f>
        <v>1804</v>
      </c>
      <c r="F1178">
        <f>TRUNC('LUT Implementation'!$C$4*(INDEX('LUT Implementation'!$F$9:$F$136,C1178)-B1178)/D1178,0)</f>
        <v>15</v>
      </c>
      <c r="G1178">
        <f t="shared" si="72"/>
        <v>1819</v>
      </c>
      <c r="H1178" s="20">
        <f>Theory!$D$4/(SIN(RADIANS(Theory!$D$6*360*(('LUT Implementation'!$C$3*B1178)/1000000000))))</f>
        <v>1819.2435444452933</v>
      </c>
      <c r="I1178" s="23">
        <f t="shared" si="73"/>
        <v>15.24354444529331</v>
      </c>
      <c r="J1178" s="23">
        <f t="shared" si="74"/>
        <v>0.24354444529330976</v>
      </c>
    </row>
    <row r="1179" spans="2:10">
      <c r="B1179">
        <f t="shared" si="75"/>
        <v>5200</v>
      </c>
      <c r="C1179" s="19">
        <f t="array" ref="C1179">MATCH(MIN(ABS('LUT Implementation'!$F$9:$F$136-B1179)),ABS('LUT Implementation'!$F$9:$F$136-B1179),0)</f>
        <v>49</v>
      </c>
      <c r="D1179">
        <f>INDEX('LUT Implementation'!$F$9:$F$136,C1179)-INDEX('LUT Implementation'!$F$9:$F$136,C1179+1)</f>
        <v>89</v>
      </c>
      <c r="E1179">
        <f>INDEX('LUT Implementation'!$C$9:$C$136,'Error plots'!C1179)</f>
        <v>1836</v>
      </c>
      <c r="F1179">
        <f>TRUNC('LUT Implementation'!$C$4*(INDEX('LUT Implementation'!$F$9:$F$136,C1179)-B1179)/D1179,0)</f>
        <v>0</v>
      </c>
      <c r="G1179">
        <f t="shared" si="72"/>
        <v>1836</v>
      </c>
      <c r="H1179" s="20">
        <f>Theory!$D$4/(SIN(RADIANS(Theory!$D$6*360*(('LUT Implementation'!$C$3*B1179)/1000000000))))</f>
        <v>1836.729955853242</v>
      </c>
      <c r="I1179" s="23">
        <f t="shared" si="73"/>
        <v>0.72995585324201784</v>
      </c>
      <c r="J1179" s="23">
        <f t="shared" si="74"/>
        <v>0.72995585324201784</v>
      </c>
    </row>
    <row r="1180" spans="2:10">
      <c r="B1180">
        <f t="shared" si="75"/>
        <v>5150</v>
      </c>
      <c r="C1180" s="19">
        <f t="array" ref="C1180">MATCH(MIN(ABS('LUT Implementation'!$F$9:$F$136-B1180)),ABS('LUT Implementation'!$F$9:$F$136-B1180),0)</f>
        <v>50</v>
      </c>
      <c r="D1180">
        <f>INDEX('LUT Implementation'!$F$9:$F$136,C1180)-INDEX('LUT Implementation'!$F$9:$F$136,C1180+1)</f>
        <v>86</v>
      </c>
      <c r="E1180">
        <f>INDEX('LUT Implementation'!$C$9:$C$136,'Error plots'!C1180)</f>
        <v>1868</v>
      </c>
      <c r="F1180">
        <f>TRUNC('LUT Implementation'!$C$4*(INDEX('LUT Implementation'!$F$9:$F$136,C1180)-B1180)/D1180,0)</f>
        <v>-13</v>
      </c>
      <c r="G1180">
        <f t="shared" si="72"/>
        <v>1855</v>
      </c>
      <c r="H1180" s="20">
        <f>Theory!$D$4/(SIN(RADIANS(Theory!$D$6*360*(('LUT Implementation'!$C$3*B1180)/1000000000))))</f>
        <v>1854.5559702776725</v>
      </c>
      <c r="I1180" s="23">
        <f t="shared" si="73"/>
        <v>13.444029722327514</v>
      </c>
      <c r="J1180" s="23">
        <f t="shared" si="74"/>
        <v>0.44402972232751381</v>
      </c>
    </row>
    <row r="1181" spans="2:10">
      <c r="B1181">
        <f t="shared" si="75"/>
        <v>5100</v>
      </c>
      <c r="C1181" s="19">
        <f t="array" ref="C1181">MATCH(MIN(ABS('LUT Implementation'!$F$9:$F$136-B1181)),ABS('LUT Implementation'!$F$9:$F$136-B1181),0)</f>
        <v>50</v>
      </c>
      <c r="D1181">
        <f>INDEX('LUT Implementation'!$F$9:$F$136,C1181)-INDEX('LUT Implementation'!$F$9:$F$136,C1181+1)</f>
        <v>86</v>
      </c>
      <c r="E1181">
        <f>INDEX('LUT Implementation'!$C$9:$C$136,'Error plots'!C1181)</f>
        <v>1868</v>
      </c>
      <c r="F1181">
        <f>TRUNC('LUT Implementation'!$C$4*(INDEX('LUT Implementation'!$F$9:$F$136,C1181)-B1181)/D1181,0)</f>
        <v>4</v>
      </c>
      <c r="G1181">
        <f t="shared" si="72"/>
        <v>1872</v>
      </c>
      <c r="H1181" s="20">
        <f>Theory!$D$4/(SIN(RADIANS(Theory!$D$6*360*(('LUT Implementation'!$C$3*B1181)/1000000000))))</f>
        <v>1872.7315760417184</v>
      </c>
      <c r="I1181" s="23">
        <f t="shared" si="73"/>
        <v>4.7315760417184265</v>
      </c>
      <c r="J1181" s="23">
        <f t="shared" si="74"/>
        <v>0.7315760417184265</v>
      </c>
    </row>
    <row r="1182" spans="2:10">
      <c r="B1182">
        <f t="shared" si="75"/>
        <v>5050</v>
      </c>
      <c r="C1182" s="19">
        <f t="array" ref="C1182">MATCH(MIN(ABS('LUT Implementation'!$F$9:$F$136-B1182)),ABS('LUT Implementation'!$F$9:$F$136-B1182),0)</f>
        <v>51</v>
      </c>
      <c r="D1182">
        <f>INDEX('LUT Implementation'!$F$9:$F$136,C1182)-INDEX('LUT Implementation'!$F$9:$F$136,C1182+1)</f>
        <v>84</v>
      </c>
      <c r="E1182">
        <f>INDEX('LUT Implementation'!$C$9:$C$136,'Error plots'!C1182)</f>
        <v>1900</v>
      </c>
      <c r="F1182">
        <f>TRUNC('LUT Implementation'!$C$4*(INDEX('LUT Implementation'!$F$9:$F$136,C1182)-B1182)/D1182,0)</f>
        <v>-8</v>
      </c>
      <c r="G1182">
        <f t="shared" si="72"/>
        <v>1892</v>
      </c>
      <c r="H1182" s="20">
        <f>Theory!$D$4/(SIN(RADIANS(Theory!$D$6*360*(('LUT Implementation'!$C$3*B1182)/1000000000))))</f>
        <v>1891.2671570456748</v>
      </c>
      <c r="I1182" s="23">
        <f t="shared" si="73"/>
        <v>8.7328429543251787</v>
      </c>
      <c r="J1182" s="23">
        <f t="shared" si="74"/>
        <v>0.73284295432517865</v>
      </c>
    </row>
    <row r="1183" spans="2:10">
      <c r="B1183">
        <f t="shared" si="75"/>
        <v>5000</v>
      </c>
      <c r="C1183" s="19">
        <f t="array" ref="C1183">MATCH(MIN(ABS('LUT Implementation'!$F$9:$F$136-B1183)),ABS('LUT Implementation'!$F$9:$F$136-B1183),0)</f>
        <v>51</v>
      </c>
      <c r="D1183">
        <f>INDEX('LUT Implementation'!$F$9:$F$136,C1183)-INDEX('LUT Implementation'!$F$9:$F$136,C1183+1)</f>
        <v>84</v>
      </c>
      <c r="E1183">
        <f>INDEX('LUT Implementation'!$C$9:$C$136,'Error plots'!C1183)</f>
        <v>1900</v>
      </c>
      <c r="F1183">
        <f>TRUNC('LUT Implementation'!$C$4*(INDEX('LUT Implementation'!$F$9:$F$136,C1183)-B1183)/D1183,0)</f>
        <v>10</v>
      </c>
      <c r="G1183">
        <f t="shared" si="72"/>
        <v>1910</v>
      </c>
      <c r="H1183" s="20">
        <f>Theory!$D$4/(SIN(RADIANS(Theory!$D$6*360*(('LUT Implementation'!$C$3*B1183)/1000000000))))</f>
        <v>1910.1735125458574</v>
      </c>
      <c r="I1183" s="23">
        <f t="shared" si="73"/>
        <v>10.17351254585742</v>
      </c>
      <c r="J1183" s="23">
        <f t="shared" si="74"/>
        <v>0.17351254585742026</v>
      </c>
    </row>
    <row r="1184" spans="2:10">
      <c r="B1184">
        <f t="shared" si="75"/>
        <v>4950</v>
      </c>
      <c r="C1184" s="19">
        <f t="array" ref="C1184">MATCH(MIN(ABS('LUT Implementation'!$F$9:$F$136-B1184)),ABS('LUT Implementation'!$F$9:$F$136-B1184),0)</f>
        <v>52</v>
      </c>
      <c r="D1184">
        <f>INDEX('LUT Implementation'!$F$9:$F$136,C1184)-INDEX('LUT Implementation'!$F$9:$F$136,C1184+1)</f>
        <v>80</v>
      </c>
      <c r="E1184">
        <f>INDEX('LUT Implementation'!$C$9:$C$136,'Error plots'!C1184)</f>
        <v>1932</v>
      </c>
      <c r="F1184">
        <f>TRUNC('LUT Implementation'!$C$4*(INDEX('LUT Implementation'!$F$9:$F$136,C1184)-B1184)/D1184,0)</f>
        <v>-2</v>
      </c>
      <c r="G1184">
        <f t="shared" si="72"/>
        <v>1930</v>
      </c>
      <c r="H1184" s="20">
        <f>Theory!$D$4/(SIN(RADIANS(Theory!$D$6*360*(('LUT Implementation'!$C$3*B1184)/1000000000))))</f>
        <v>1929.4618781321785</v>
      </c>
      <c r="I1184" s="23">
        <f t="shared" si="73"/>
        <v>2.5381218678214736</v>
      </c>
      <c r="J1184" s="23">
        <f t="shared" si="74"/>
        <v>0.53812186782147364</v>
      </c>
    </row>
    <row r="1185" spans="2:10">
      <c r="B1185">
        <f t="shared" si="75"/>
        <v>4900</v>
      </c>
      <c r="C1185" s="19">
        <f t="array" ref="C1185">MATCH(MIN(ABS('LUT Implementation'!$F$9:$F$136-B1185)),ABS('LUT Implementation'!$F$9:$F$136-B1185),0)</f>
        <v>53</v>
      </c>
      <c r="D1185">
        <f>INDEX('LUT Implementation'!$F$9:$F$136,C1185)-INDEX('LUT Implementation'!$F$9:$F$136,C1185+1)</f>
        <v>78</v>
      </c>
      <c r="E1185">
        <f>INDEX('LUT Implementation'!$C$9:$C$136,'Error plots'!C1185)</f>
        <v>1964</v>
      </c>
      <c r="F1185">
        <f>TRUNC('LUT Implementation'!$C$4*(INDEX('LUT Implementation'!$F$9:$F$136,C1185)-B1185)/D1185,0)</f>
        <v>-15</v>
      </c>
      <c r="G1185">
        <f t="shared" si="72"/>
        <v>1949</v>
      </c>
      <c r="H1185" s="20">
        <f>Theory!$D$4/(SIN(RADIANS(Theory!$D$6*360*(('LUT Implementation'!$C$3*B1185)/1000000000))))</f>
        <v>1949.1439479900675</v>
      </c>
      <c r="I1185" s="23">
        <f t="shared" si="73"/>
        <v>14.856052009932455</v>
      </c>
      <c r="J1185" s="23">
        <f t="shared" si="74"/>
        <v>0.14394799006754511</v>
      </c>
    </row>
    <row r="1186" spans="2:10">
      <c r="B1186">
        <f t="shared" si="75"/>
        <v>4850</v>
      </c>
      <c r="C1186" s="19">
        <f t="array" ref="C1186">MATCH(MIN(ABS('LUT Implementation'!$F$9:$F$136-B1186)),ABS('LUT Implementation'!$F$9:$F$136-B1186),0)</f>
        <v>53</v>
      </c>
      <c r="D1186">
        <f>INDEX('LUT Implementation'!$F$9:$F$136,C1186)-INDEX('LUT Implementation'!$F$9:$F$136,C1186+1)</f>
        <v>78</v>
      </c>
      <c r="E1186">
        <f>INDEX('LUT Implementation'!$C$9:$C$136,'Error plots'!C1186)</f>
        <v>1964</v>
      </c>
      <c r="F1186">
        <f>TRUNC('LUT Implementation'!$C$4*(INDEX('LUT Implementation'!$F$9:$F$136,C1186)-B1186)/D1186,0)</f>
        <v>5</v>
      </c>
      <c r="G1186">
        <f t="shared" si="72"/>
        <v>1969</v>
      </c>
      <c r="H1186" s="20">
        <f>Theory!$D$4/(SIN(RADIANS(Theory!$D$6*360*(('LUT Implementation'!$C$3*B1186)/1000000000))))</f>
        <v>1969.2318985394115</v>
      </c>
      <c r="I1186" s="23">
        <f t="shared" si="73"/>
        <v>5.2318985394115316</v>
      </c>
      <c r="J1186" s="23">
        <f t="shared" si="74"/>
        <v>0.2318985394115316</v>
      </c>
    </row>
    <row r="1187" spans="2:10">
      <c r="B1187">
        <f t="shared" si="75"/>
        <v>4800</v>
      </c>
      <c r="C1187" s="19">
        <f t="array" ref="C1187">MATCH(MIN(ABS('LUT Implementation'!$F$9:$F$136-B1187)),ABS('LUT Implementation'!$F$9:$F$136-B1187),0)</f>
        <v>54</v>
      </c>
      <c r="D1187">
        <f>INDEX('LUT Implementation'!$F$9:$F$136,C1187)-INDEX('LUT Implementation'!$F$9:$F$136,C1187+1)</f>
        <v>76</v>
      </c>
      <c r="E1187">
        <f>INDEX('LUT Implementation'!$C$9:$C$136,'Error plots'!C1187)</f>
        <v>1996</v>
      </c>
      <c r="F1187">
        <f>TRUNC('LUT Implementation'!$C$4*(INDEX('LUT Implementation'!$F$9:$F$136,C1187)-B1187)/D1187,0)</f>
        <v>-6</v>
      </c>
      <c r="G1187">
        <f t="shared" si="72"/>
        <v>1990</v>
      </c>
      <c r="H1187" s="20">
        <f>Theory!$D$4/(SIN(RADIANS(Theory!$D$6*360*(('LUT Implementation'!$C$3*B1187)/1000000000))))</f>
        <v>1989.7384135509369</v>
      </c>
      <c r="I1187" s="23">
        <f t="shared" si="73"/>
        <v>6.2615864490630884</v>
      </c>
      <c r="J1187" s="23">
        <f t="shared" si="74"/>
        <v>0.26158644906308837</v>
      </c>
    </row>
    <row r="1188" spans="2:10">
      <c r="B1188">
        <f t="shared" si="75"/>
        <v>4750</v>
      </c>
      <c r="C1188" s="19">
        <f t="array" ref="C1188">MATCH(MIN(ABS('LUT Implementation'!$F$9:$F$136-B1188)),ABS('LUT Implementation'!$F$9:$F$136-B1188),0)</f>
        <v>54</v>
      </c>
      <c r="D1188">
        <f>INDEX('LUT Implementation'!$F$9:$F$136,C1188)-INDEX('LUT Implementation'!$F$9:$F$136,C1188+1)</f>
        <v>76</v>
      </c>
      <c r="E1188">
        <f>INDEX('LUT Implementation'!$C$9:$C$136,'Error plots'!C1188)</f>
        <v>1996</v>
      </c>
      <c r="F1188">
        <f>TRUNC('LUT Implementation'!$C$4*(INDEX('LUT Implementation'!$F$9:$F$136,C1188)-B1188)/D1188,0)</f>
        <v>14</v>
      </c>
      <c r="G1188">
        <f t="shared" si="72"/>
        <v>2010</v>
      </c>
      <c r="H1188" s="20">
        <f>Theory!$D$4/(SIN(RADIANS(Theory!$D$6*360*(('LUT Implementation'!$C$3*B1188)/1000000000))))</f>
        <v>2010.6767108488827</v>
      </c>
      <c r="I1188" s="23">
        <f t="shared" si="73"/>
        <v>14.676710848882749</v>
      </c>
      <c r="J1188" s="23">
        <f t="shared" si="74"/>
        <v>0.67671084888274891</v>
      </c>
    </row>
    <row r="1189" spans="2:10">
      <c r="B1189">
        <f t="shared" si="75"/>
        <v>4700</v>
      </c>
      <c r="C1189" s="19">
        <f t="array" ref="C1189">MATCH(MIN(ABS('LUT Implementation'!$F$9:$F$136-B1189)),ABS('LUT Implementation'!$F$9:$F$136-B1189),0)</f>
        <v>55</v>
      </c>
      <c r="D1189">
        <f>INDEX('LUT Implementation'!$F$9:$F$136,C1189)-INDEX('LUT Implementation'!$F$9:$F$136,C1189+1)</f>
        <v>73</v>
      </c>
      <c r="E1189">
        <f>INDEX('LUT Implementation'!$C$9:$C$136,'Error plots'!C1189)</f>
        <v>2028</v>
      </c>
      <c r="F1189">
        <f>TRUNC('LUT Implementation'!$C$4*(INDEX('LUT Implementation'!$F$9:$F$136,C1189)-B1189)/D1189,0)</f>
        <v>3</v>
      </c>
      <c r="G1189">
        <f t="shared" si="72"/>
        <v>2031</v>
      </c>
      <c r="H1189" s="20">
        <f>Theory!$D$4/(SIN(RADIANS(Theory!$D$6*360*(('LUT Implementation'!$C$3*B1189)/1000000000))))</f>
        <v>2032.0605707181032</v>
      </c>
      <c r="I1189" s="23">
        <f t="shared" si="73"/>
        <v>4.0605707181032358</v>
      </c>
      <c r="J1189" s="23">
        <f t="shared" si="74"/>
        <v>1.0605707181032358</v>
      </c>
    </row>
    <row r="1190" spans="2:10">
      <c r="B1190">
        <f t="shared" si="75"/>
        <v>4650</v>
      </c>
      <c r="C1190" s="19">
        <f t="array" ref="C1190">MATCH(MIN(ABS('LUT Implementation'!$F$9:$F$136-B1190)),ABS('LUT Implementation'!$F$9:$F$136-B1190),0)</f>
        <v>56</v>
      </c>
      <c r="D1190">
        <f>INDEX('LUT Implementation'!$F$9:$F$136,C1190)-INDEX('LUT Implementation'!$F$9:$F$136,C1190+1)</f>
        <v>71</v>
      </c>
      <c r="E1190">
        <f>INDEX('LUT Implementation'!$C$9:$C$136,'Error plots'!C1190)</f>
        <v>2060</v>
      </c>
      <c r="F1190">
        <f>TRUNC('LUT Implementation'!$C$4*(INDEX('LUT Implementation'!$F$9:$F$136,C1190)-B1190)/D1190,0)</f>
        <v>-6</v>
      </c>
      <c r="G1190">
        <f t="shared" si="72"/>
        <v>2054</v>
      </c>
      <c r="H1190" s="20">
        <f>Theory!$D$4/(SIN(RADIANS(Theory!$D$6*360*(('LUT Implementation'!$C$3*B1190)/1000000000))))</f>
        <v>2053.9043661438864</v>
      </c>
      <c r="I1190" s="23">
        <f t="shared" si="73"/>
        <v>6.0956338561136363</v>
      </c>
      <c r="J1190" s="23">
        <f t="shared" si="74"/>
        <v>9.5633856113636284E-2</v>
      </c>
    </row>
    <row r="1191" spans="2:10">
      <c r="B1191">
        <f t="shared" si="75"/>
        <v>4600</v>
      </c>
      <c r="C1191" s="19">
        <f t="array" ref="C1191">MATCH(MIN(ABS('LUT Implementation'!$F$9:$F$136-B1191)),ABS('LUT Implementation'!$F$9:$F$136-B1191),0)</f>
        <v>57</v>
      </c>
      <c r="D1191">
        <f>INDEX('LUT Implementation'!$F$9:$F$136,C1191)-INDEX('LUT Implementation'!$F$9:$F$136,C1191+1)</f>
        <v>68</v>
      </c>
      <c r="E1191">
        <f>INDEX('LUT Implementation'!$C$9:$C$136,'Error plots'!C1191)</f>
        <v>2092</v>
      </c>
      <c r="F1191">
        <f>TRUNC('LUT Implementation'!$C$4*(INDEX('LUT Implementation'!$F$9:$F$136,C1191)-B1191)/D1191,0)</f>
        <v>-16</v>
      </c>
      <c r="G1191">
        <f t="shared" si="72"/>
        <v>2076</v>
      </c>
      <c r="H1191" s="20">
        <f>Theory!$D$4/(SIN(RADIANS(Theory!$D$6*360*(('LUT Implementation'!$C$3*B1191)/1000000000))))</f>
        <v>2076.2230950239327</v>
      </c>
      <c r="I1191" s="23">
        <f t="shared" si="73"/>
        <v>15.776904976067271</v>
      </c>
      <c r="J1191" s="23">
        <f t="shared" si="74"/>
        <v>0.22309502393272851</v>
      </c>
    </row>
    <row r="1192" spans="2:10">
      <c r="B1192">
        <f t="shared" si="75"/>
        <v>4550</v>
      </c>
      <c r="C1192" s="19">
        <f t="array" ref="C1192">MATCH(MIN(ABS('LUT Implementation'!$F$9:$F$136-B1192)),ABS('LUT Implementation'!$F$9:$F$136-B1192),0)</f>
        <v>57</v>
      </c>
      <c r="D1192">
        <f>INDEX('LUT Implementation'!$F$9:$F$136,C1192)-INDEX('LUT Implementation'!$F$9:$F$136,C1192+1)</f>
        <v>68</v>
      </c>
      <c r="E1192">
        <f>INDEX('LUT Implementation'!$C$9:$C$136,'Error plots'!C1192)</f>
        <v>2092</v>
      </c>
      <c r="F1192">
        <f>TRUNC('LUT Implementation'!$C$4*(INDEX('LUT Implementation'!$F$9:$F$136,C1192)-B1192)/D1192,0)</f>
        <v>7</v>
      </c>
      <c r="G1192">
        <f t="shared" si="72"/>
        <v>2099</v>
      </c>
      <c r="H1192" s="20">
        <f>Theory!$D$4/(SIN(RADIANS(Theory!$D$6*360*(('LUT Implementation'!$C$3*B1192)/1000000000))))</f>
        <v>2099.0324145042032</v>
      </c>
      <c r="I1192" s="23">
        <f t="shared" si="73"/>
        <v>7.0324145042031887</v>
      </c>
      <c r="J1192" s="23">
        <f t="shared" si="74"/>
        <v>3.2414504203188699E-2</v>
      </c>
    </row>
    <row r="1193" spans="2:10">
      <c r="B1193">
        <f t="shared" si="75"/>
        <v>4500</v>
      </c>
      <c r="C1193" s="19">
        <f t="array" ref="C1193">MATCH(MIN(ABS('LUT Implementation'!$F$9:$F$136-B1193)),ABS('LUT Implementation'!$F$9:$F$136-B1193),0)</f>
        <v>58</v>
      </c>
      <c r="D1193">
        <f>INDEX('LUT Implementation'!$F$9:$F$136,C1193)-INDEX('LUT Implementation'!$F$9:$F$136,C1193+1)</f>
        <v>67</v>
      </c>
      <c r="E1193">
        <f>INDEX('LUT Implementation'!$C$9:$C$136,'Error plots'!C1193)</f>
        <v>2124</v>
      </c>
      <c r="F1193">
        <f>TRUNC('LUT Implementation'!$C$4*(INDEX('LUT Implementation'!$F$9:$F$136,C1193)-B1193)/D1193,0)</f>
        <v>-1</v>
      </c>
      <c r="G1193">
        <f t="shared" si="72"/>
        <v>2123</v>
      </c>
      <c r="H1193" s="20">
        <f>Theory!$D$4/(SIN(RADIANS(Theory!$D$6*360*(('LUT Implementation'!$C$3*B1193)/1000000000))))</f>
        <v>2122.3486776038226</v>
      </c>
      <c r="I1193" s="23">
        <f t="shared" si="73"/>
        <v>1.6513223961774202</v>
      </c>
      <c r="J1193" s="23">
        <f t="shared" si="74"/>
        <v>0.65132239617742016</v>
      </c>
    </row>
    <row r="1194" spans="2:10">
      <c r="B1194">
        <f t="shared" si="75"/>
        <v>4450</v>
      </c>
      <c r="C1194" s="19">
        <f t="array" ref="C1194">MATCH(MIN(ABS('LUT Implementation'!$F$9:$F$136-B1194)),ABS('LUT Implementation'!$F$9:$F$136-B1194),0)</f>
        <v>59</v>
      </c>
      <c r="D1194">
        <f>INDEX('LUT Implementation'!$F$9:$F$136,C1194)-INDEX('LUT Implementation'!$F$9:$F$136,C1194+1)</f>
        <v>65</v>
      </c>
      <c r="E1194">
        <f>INDEX('LUT Implementation'!$C$9:$C$136,'Error plots'!C1194)</f>
        <v>2156</v>
      </c>
      <c r="F1194">
        <f>TRUNC('LUT Implementation'!$C$4*(INDEX('LUT Implementation'!$F$9:$F$136,C1194)-B1194)/D1194,0)</f>
        <v>-9</v>
      </c>
      <c r="G1194">
        <f t="shared" si="72"/>
        <v>2147</v>
      </c>
      <c r="H1194" s="20">
        <f>Theory!$D$4/(SIN(RADIANS(Theory!$D$6*360*(('LUT Implementation'!$C$3*B1194)/1000000000))))</f>
        <v>2146.1889723090762</v>
      </c>
      <c r="I1194" s="23">
        <f t="shared" si="73"/>
        <v>9.8110276909237655</v>
      </c>
      <c r="J1194" s="23">
        <f t="shared" si="74"/>
        <v>0.81102769092376548</v>
      </c>
    </row>
    <row r="1195" spans="2:10">
      <c r="B1195">
        <f t="shared" si="75"/>
        <v>4400</v>
      </c>
      <c r="C1195" s="19">
        <f t="array" ref="C1195">MATCH(MIN(ABS('LUT Implementation'!$F$9:$F$136-B1195)),ABS('LUT Implementation'!$F$9:$F$136-B1195),0)</f>
        <v>59</v>
      </c>
      <c r="D1195">
        <f>INDEX('LUT Implementation'!$F$9:$F$136,C1195)-INDEX('LUT Implementation'!$F$9:$F$136,C1195+1)</f>
        <v>65</v>
      </c>
      <c r="E1195">
        <f>INDEX('LUT Implementation'!$C$9:$C$136,'Error plots'!C1195)</f>
        <v>2156</v>
      </c>
      <c r="F1195">
        <f>TRUNC('LUT Implementation'!$C$4*(INDEX('LUT Implementation'!$F$9:$F$136,C1195)-B1195)/D1195,0)</f>
        <v>14</v>
      </c>
      <c r="G1195">
        <f t="shared" si="72"/>
        <v>2170</v>
      </c>
      <c r="H1195" s="20">
        <f>Theory!$D$4/(SIN(RADIANS(Theory!$D$6*360*(('LUT Implementation'!$C$3*B1195)/1000000000))))</f>
        <v>2170.5711633329092</v>
      </c>
      <c r="I1195" s="23">
        <f t="shared" si="73"/>
        <v>14.571163332909236</v>
      </c>
      <c r="J1195" s="23">
        <f t="shared" si="74"/>
        <v>0.57116333290923649</v>
      </c>
    </row>
    <row r="1196" spans="2:10">
      <c r="B1196">
        <f t="shared" ref="B1196:B1259" si="76">B1195-50</f>
        <v>4350</v>
      </c>
      <c r="C1196" s="19">
        <f t="array" ref="C1196">MATCH(MIN(ABS('LUT Implementation'!$F$9:$F$136-B1196)),ABS('LUT Implementation'!$F$9:$F$136-B1196),0)</f>
        <v>60</v>
      </c>
      <c r="D1196">
        <f>INDEX('LUT Implementation'!$F$9:$F$136,C1196)-INDEX('LUT Implementation'!$F$9:$F$136,C1196+1)</f>
        <v>63</v>
      </c>
      <c r="E1196">
        <f>INDEX('LUT Implementation'!$C$9:$C$136,'Error plots'!C1196)</f>
        <v>2188</v>
      </c>
      <c r="F1196">
        <f>TRUNC('LUT Implementation'!$C$4*(INDEX('LUT Implementation'!$F$9:$F$136,C1196)-B1196)/D1196,0)</f>
        <v>7</v>
      </c>
      <c r="G1196">
        <f t="shared" ref="G1196:G1259" si="77">E1196+F1196</f>
        <v>2195</v>
      </c>
      <c r="H1196" s="20">
        <f>Theory!$D$4/(SIN(RADIANS(Theory!$D$6*360*(('LUT Implementation'!$C$3*B1196)/1000000000))))</f>
        <v>2195.5139367543893</v>
      </c>
      <c r="I1196" s="23">
        <f t="shared" ref="I1196:I1259" si="78">ABS(E1196-H1196)</f>
        <v>7.5139367543893059</v>
      </c>
      <c r="J1196" s="23">
        <f t="shared" ref="J1196:J1259" si="79">ABS(G1196-H1196)</f>
        <v>0.51393675438930586</v>
      </c>
    </row>
    <row r="1197" spans="2:10">
      <c r="B1197">
        <f t="shared" si="76"/>
        <v>4300</v>
      </c>
      <c r="C1197" s="19">
        <f t="array" ref="C1197">MATCH(MIN(ABS('LUT Implementation'!$F$9:$F$136-B1197)),ABS('LUT Implementation'!$F$9:$F$136-B1197),0)</f>
        <v>61</v>
      </c>
      <c r="D1197">
        <f>INDEX('LUT Implementation'!$F$9:$F$136,C1197)-INDEX('LUT Implementation'!$F$9:$F$136,C1197+1)</f>
        <v>61</v>
      </c>
      <c r="E1197">
        <f>INDEX('LUT Implementation'!$C$9:$C$136,'Error plots'!C1197)</f>
        <v>2220</v>
      </c>
      <c r="F1197">
        <f>TRUNC('LUT Implementation'!$C$4*(INDEX('LUT Implementation'!$F$9:$F$136,C1197)-B1197)/D1197,0)</f>
        <v>1</v>
      </c>
      <c r="G1197">
        <f t="shared" si="77"/>
        <v>2221</v>
      </c>
      <c r="H1197" s="20">
        <f>Theory!$D$4/(SIN(RADIANS(Theory!$D$6*360*(('LUT Implementation'!$C$3*B1197)/1000000000))))</f>
        <v>2221.036847772551</v>
      </c>
      <c r="I1197" s="23">
        <f t="shared" si="78"/>
        <v>1.0368477725510274</v>
      </c>
      <c r="J1197" s="23">
        <f t="shared" si="79"/>
        <v>3.6847772551027447E-2</v>
      </c>
    </row>
    <row r="1198" spans="2:10">
      <c r="B1198">
        <f t="shared" si="76"/>
        <v>4250</v>
      </c>
      <c r="C1198" s="19">
        <f t="array" ref="C1198">MATCH(MIN(ABS('LUT Implementation'!$F$9:$F$136-B1198)),ABS('LUT Implementation'!$F$9:$F$136-B1198),0)</f>
        <v>62</v>
      </c>
      <c r="D1198">
        <f>INDEX('LUT Implementation'!$F$9:$F$136,C1198)-INDEX('LUT Implementation'!$F$9:$F$136,C1198+1)</f>
        <v>60</v>
      </c>
      <c r="E1198">
        <f>INDEX('LUT Implementation'!$C$9:$C$136,'Error plots'!C1198)</f>
        <v>2252</v>
      </c>
      <c r="F1198">
        <f>TRUNC('LUT Implementation'!$C$4*(INDEX('LUT Implementation'!$F$9:$F$136,C1198)-B1198)/D1198,0)</f>
        <v>-4</v>
      </c>
      <c r="G1198">
        <f t="shared" si="77"/>
        <v>2248</v>
      </c>
      <c r="H1198" s="20">
        <f>Theory!$D$4/(SIN(RADIANS(Theory!$D$6*360*(('LUT Implementation'!$C$3*B1198)/1000000000))))</f>
        <v>2247.1603718310994</v>
      </c>
      <c r="I1198" s="23">
        <f t="shared" si="78"/>
        <v>4.8396281689006173</v>
      </c>
      <c r="J1198" s="23">
        <f t="shared" si="79"/>
        <v>0.83962816890061731</v>
      </c>
    </row>
    <row r="1199" spans="2:10">
      <c r="B1199">
        <f t="shared" si="76"/>
        <v>4200</v>
      </c>
      <c r="C1199" s="19">
        <f t="array" ref="C1199">MATCH(MIN(ABS('LUT Implementation'!$F$9:$F$136-B1199)),ABS('LUT Implementation'!$F$9:$F$136-B1199),0)</f>
        <v>63</v>
      </c>
      <c r="D1199">
        <f>INDEX('LUT Implementation'!$F$9:$F$136,C1199)-INDEX('LUT Implementation'!$F$9:$F$136,C1199+1)</f>
        <v>57</v>
      </c>
      <c r="E1199">
        <f>INDEX('LUT Implementation'!$C$9:$C$136,'Error plots'!C1199)</f>
        <v>2284</v>
      </c>
      <c r="F1199">
        <f>TRUNC('LUT Implementation'!$C$4*(INDEX('LUT Implementation'!$F$9:$F$136,C1199)-B1199)/D1199,0)</f>
        <v>-10</v>
      </c>
      <c r="G1199">
        <f t="shared" si="77"/>
        <v>2274</v>
      </c>
      <c r="H1199" s="20">
        <f>Theory!$D$4/(SIN(RADIANS(Theory!$D$6*360*(('LUT Implementation'!$C$3*B1199)/1000000000))))</f>
        <v>2273.9059593948778</v>
      </c>
      <c r="I1199" s="23">
        <f t="shared" si="78"/>
        <v>10.094040605122245</v>
      </c>
      <c r="J1199" s="23">
        <f t="shared" si="79"/>
        <v>9.4040605122245324E-2</v>
      </c>
    </row>
    <row r="1200" spans="2:10">
      <c r="B1200">
        <f t="shared" si="76"/>
        <v>4150</v>
      </c>
      <c r="C1200" s="19">
        <f t="array" ref="C1200">MATCH(MIN(ABS('LUT Implementation'!$F$9:$F$136-B1200)),ABS('LUT Implementation'!$F$9:$F$136-B1200),0)</f>
        <v>64</v>
      </c>
      <c r="D1200">
        <f>INDEX('LUT Implementation'!$F$9:$F$136,C1200)-INDEX('LUT Implementation'!$F$9:$F$136,C1200+1)</f>
        <v>57</v>
      </c>
      <c r="E1200">
        <f>INDEX('LUT Implementation'!$C$9:$C$136,'Error plots'!C1200)</f>
        <v>2316</v>
      </c>
      <c r="F1200">
        <f>TRUNC('LUT Implementation'!$C$4*(INDEX('LUT Implementation'!$F$9:$F$136,C1200)-B1200)/D1200,0)</f>
        <v>-14</v>
      </c>
      <c r="G1200">
        <f t="shared" si="77"/>
        <v>2302</v>
      </c>
      <c r="H1200" s="20">
        <f>Theory!$D$4/(SIN(RADIANS(Theory!$D$6*360*(('LUT Implementation'!$C$3*B1200)/1000000000))))</f>
        <v>2301.2960946860826</v>
      </c>
      <c r="I1200" s="23">
        <f t="shared" si="78"/>
        <v>14.703905313917403</v>
      </c>
      <c r="J1200" s="23">
        <f t="shared" si="79"/>
        <v>0.70390531391740296</v>
      </c>
    </row>
    <row r="1201" spans="2:10">
      <c r="B1201">
        <f t="shared" si="76"/>
        <v>4100</v>
      </c>
      <c r="C1201" s="19">
        <f t="array" ref="C1201">MATCH(MIN(ABS('LUT Implementation'!$F$9:$F$136-B1201)),ABS('LUT Implementation'!$F$9:$F$136-B1201),0)</f>
        <v>64</v>
      </c>
      <c r="D1201">
        <f>INDEX('LUT Implementation'!$F$9:$F$136,C1201)-INDEX('LUT Implementation'!$F$9:$F$136,C1201+1)</f>
        <v>57</v>
      </c>
      <c r="E1201">
        <f>INDEX('LUT Implementation'!$C$9:$C$136,'Error plots'!C1201)</f>
        <v>2316</v>
      </c>
      <c r="F1201">
        <f>TRUNC('LUT Implementation'!$C$4*(INDEX('LUT Implementation'!$F$9:$F$136,C1201)-B1201)/D1201,0)</f>
        <v>13</v>
      </c>
      <c r="G1201">
        <f t="shared" si="77"/>
        <v>2329</v>
      </c>
      <c r="H1201" s="20">
        <f>Theory!$D$4/(SIN(RADIANS(Theory!$D$6*360*(('LUT Implementation'!$C$3*B1201)/1000000000))))</f>
        <v>2329.3543587182485</v>
      </c>
      <c r="I1201" s="23">
        <f t="shared" si="78"/>
        <v>13.354358718248477</v>
      </c>
      <c r="J1201" s="23">
        <f t="shared" si="79"/>
        <v>0.35435871824847709</v>
      </c>
    </row>
    <row r="1202" spans="2:10">
      <c r="B1202">
        <f t="shared" si="76"/>
        <v>4050</v>
      </c>
      <c r="C1202" s="19">
        <f t="array" ref="C1202">MATCH(MIN(ABS('LUT Implementation'!$F$9:$F$136-B1202)),ABS('LUT Implementation'!$F$9:$F$136-B1202),0)</f>
        <v>65</v>
      </c>
      <c r="D1202">
        <f>INDEX('LUT Implementation'!$F$9:$F$136,C1202)-INDEX('LUT Implementation'!$F$9:$F$136,C1202+1)</f>
        <v>54</v>
      </c>
      <c r="E1202">
        <f>INDEX('LUT Implementation'!$C$9:$C$136,'Error plots'!C1202)</f>
        <v>2348</v>
      </c>
      <c r="F1202">
        <f>TRUNC('LUT Implementation'!$C$4*(INDEX('LUT Implementation'!$F$9:$F$136,C1202)-B1202)/D1202,0)</f>
        <v>10</v>
      </c>
      <c r="G1202">
        <f t="shared" si="77"/>
        <v>2358</v>
      </c>
      <c r="H1202" s="20">
        <f>Theory!$D$4/(SIN(RADIANS(Theory!$D$6*360*(('LUT Implementation'!$C$3*B1202)/1000000000))))</f>
        <v>2358.1054969994143</v>
      </c>
      <c r="I1202" s="23">
        <f t="shared" si="78"/>
        <v>10.105496999414299</v>
      </c>
      <c r="J1202" s="23">
        <f t="shared" si="79"/>
        <v>0.10549699941429935</v>
      </c>
    </row>
    <row r="1203" spans="2:10">
      <c r="B1203">
        <f t="shared" si="76"/>
        <v>4000</v>
      </c>
      <c r="C1203" s="19">
        <f t="array" ref="C1203">MATCH(MIN(ABS('LUT Implementation'!$F$9:$F$136-B1203)),ABS('LUT Implementation'!$F$9:$F$136-B1203),0)</f>
        <v>66</v>
      </c>
      <c r="D1203">
        <f>INDEX('LUT Implementation'!$F$9:$F$136,C1203)-INDEX('LUT Implementation'!$F$9:$F$136,C1203+1)</f>
        <v>54</v>
      </c>
      <c r="E1203">
        <f>INDEX('LUT Implementation'!$C$9:$C$136,'Error plots'!C1203)</f>
        <v>2380</v>
      </c>
      <c r="F1203">
        <f>TRUNC('LUT Implementation'!$C$4*(INDEX('LUT Implementation'!$F$9:$F$136,C1203)-B1203)/D1203,0)</f>
        <v>7</v>
      </c>
      <c r="G1203">
        <f t="shared" si="77"/>
        <v>2387</v>
      </c>
      <c r="H1203" s="20">
        <f>Theory!$D$4/(SIN(RADIANS(Theory!$D$6*360*(('LUT Implementation'!$C$3*B1203)/1000000000))))</f>
        <v>2387.575492313033</v>
      </c>
      <c r="I1203" s="23">
        <f t="shared" si="78"/>
        <v>7.5754923130330099</v>
      </c>
      <c r="J1203" s="23">
        <f t="shared" si="79"/>
        <v>0.57549231303300985</v>
      </c>
    </row>
    <row r="1204" spans="2:10">
      <c r="B1204">
        <f t="shared" si="76"/>
        <v>3950</v>
      </c>
      <c r="C1204" s="19">
        <f t="array" ref="C1204">MATCH(MIN(ABS('LUT Implementation'!$F$9:$F$136-B1204)),ABS('LUT Implementation'!$F$9:$F$136-B1204),0)</f>
        <v>67</v>
      </c>
      <c r="D1204">
        <f>INDEX('LUT Implementation'!$F$9:$F$136,C1204)-INDEX('LUT Implementation'!$F$9:$F$136,C1204+1)</f>
        <v>51</v>
      </c>
      <c r="E1204">
        <f>INDEX('LUT Implementation'!$C$9:$C$136,'Error plots'!C1204)</f>
        <v>2412</v>
      </c>
      <c r="F1204">
        <f>TRUNC('LUT Implementation'!$C$4*(INDEX('LUT Implementation'!$F$9:$F$136,C1204)-B1204)/D1204,0)</f>
        <v>5</v>
      </c>
      <c r="G1204">
        <f t="shared" si="77"/>
        <v>2417</v>
      </c>
      <c r="H1204" s="20">
        <f>Theory!$D$4/(SIN(RADIANS(Theory!$D$6*360*(('LUT Implementation'!$C$3*B1204)/1000000000))))</f>
        <v>2417.7916430265418</v>
      </c>
      <c r="I1204" s="23">
        <f t="shared" si="78"/>
        <v>5.7916430265418057</v>
      </c>
      <c r="J1204" s="23">
        <f t="shared" si="79"/>
        <v>0.79164302654180574</v>
      </c>
    </row>
    <row r="1205" spans="2:10">
      <c r="B1205">
        <f t="shared" si="76"/>
        <v>3900</v>
      </c>
      <c r="C1205" s="19">
        <f t="array" ref="C1205">MATCH(MIN(ABS('LUT Implementation'!$F$9:$F$136-B1205)),ABS('LUT Implementation'!$F$9:$F$136-B1205),0)</f>
        <v>68</v>
      </c>
      <c r="D1205">
        <f>INDEX('LUT Implementation'!$F$9:$F$136,C1205)-INDEX('LUT Implementation'!$F$9:$F$136,C1205+1)</f>
        <v>51</v>
      </c>
      <c r="E1205">
        <f>INDEX('LUT Implementation'!$C$9:$C$136,'Error plots'!C1205)</f>
        <v>2444</v>
      </c>
      <c r="F1205">
        <f>TRUNC('LUT Implementation'!$C$4*(INDEX('LUT Implementation'!$F$9:$F$136,C1205)-B1205)/D1205,0)</f>
        <v>5</v>
      </c>
      <c r="G1205">
        <f t="shared" si="77"/>
        <v>2449</v>
      </c>
      <c r="H1205" s="20">
        <f>Theory!$D$4/(SIN(RADIANS(Theory!$D$6*360*(('LUT Implementation'!$C$3*B1205)/1000000000))))</f>
        <v>2448.7826474236654</v>
      </c>
      <c r="I1205" s="23">
        <f t="shared" si="78"/>
        <v>4.7826474236653667</v>
      </c>
      <c r="J1205" s="23">
        <f t="shared" si="79"/>
        <v>0.21735257633463334</v>
      </c>
    </row>
    <row r="1206" spans="2:10">
      <c r="B1206">
        <f t="shared" si="76"/>
        <v>3850</v>
      </c>
      <c r="C1206" s="19">
        <f t="array" ref="C1206">MATCH(MIN(ABS('LUT Implementation'!$F$9:$F$136-B1206)),ABS('LUT Implementation'!$F$9:$F$136-B1206),0)</f>
        <v>69</v>
      </c>
      <c r="D1206">
        <f>INDEX('LUT Implementation'!$F$9:$F$136,C1206)-INDEX('LUT Implementation'!$F$9:$F$136,C1206+1)</f>
        <v>49</v>
      </c>
      <c r="E1206">
        <f>INDEX('LUT Implementation'!$C$9:$C$136,'Error plots'!C1206)</f>
        <v>2476</v>
      </c>
      <c r="F1206">
        <f>TRUNC('LUT Implementation'!$C$4*(INDEX('LUT Implementation'!$F$9:$F$136,C1206)-B1206)/D1206,0)</f>
        <v>4</v>
      </c>
      <c r="G1206">
        <f t="shared" si="77"/>
        <v>2480</v>
      </c>
      <c r="H1206" s="20">
        <f>Theory!$D$4/(SIN(RADIANS(Theory!$D$6*360*(('LUT Implementation'!$C$3*B1206)/1000000000))))</f>
        <v>2480.5786946080748</v>
      </c>
      <c r="I1206" s="23">
        <f t="shared" si="78"/>
        <v>4.5786946080747839</v>
      </c>
      <c r="J1206" s="23">
        <f t="shared" si="79"/>
        <v>0.5786946080747839</v>
      </c>
    </row>
    <row r="1207" spans="2:10">
      <c r="B1207">
        <f t="shared" si="76"/>
        <v>3800</v>
      </c>
      <c r="C1207" s="19">
        <f t="array" ref="C1207">MATCH(MIN(ABS('LUT Implementation'!$F$9:$F$136-B1207)),ABS('LUT Implementation'!$F$9:$F$136-B1207),0)</f>
        <v>70</v>
      </c>
      <c r="D1207">
        <f>INDEX('LUT Implementation'!$F$9:$F$136,C1207)-INDEX('LUT Implementation'!$F$9:$F$136,C1207+1)</f>
        <v>48</v>
      </c>
      <c r="E1207">
        <f>INDEX('LUT Implementation'!$C$9:$C$136,'Error plots'!C1207)</f>
        <v>2508</v>
      </c>
      <c r="F1207">
        <f>TRUNC('LUT Implementation'!$C$4*(INDEX('LUT Implementation'!$F$9:$F$136,C1207)-B1207)/D1207,0)</f>
        <v>5</v>
      </c>
      <c r="G1207">
        <f t="shared" si="77"/>
        <v>2513</v>
      </c>
      <c r="H1207" s="20">
        <f>Theory!$D$4/(SIN(RADIANS(Theory!$D$6*360*(('LUT Implementation'!$C$3*B1207)/1000000000))))</f>
        <v>2513.2115625836459</v>
      </c>
      <c r="I1207" s="23">
        <f t="shared" si="78"/>
        <v>5.2115625836459003</v>
      </c>
      <c r="J1207" s="23">
        <f t="shared" si="79"/>
        <v>0.2115625836459003</v>
      </c>
    </row>
    <row r="1208" spans="2:10">
      <c r="B1208">
        <f t="shared" si="76"/>
        <v>3750</v>
      </c>
      <c r="C1208" s="19">
        <f t="array" ref="C1208">MATCH(MIN(ABS('LUT Implementation'!$F$9:$F$136-B1208)),ABS('LUT Implementation'!$F$9:$F$136-B1208),0)</f>
        <v>71</v>
      </c>
      <c r="D1208">
        <f>INDEX('LUT Implementation'!$F$9:$F$136,C1208)-INDEX('LUT Implementation'!$F$9:$F$136,C1208+1)</f>
        <v>47</v>
      </c>
      <c r="E1208">
        <f>INDEX('LUT Implementation'!$C$9:$C$136,'Error plots'!C1208)</f>
        <v>2540</v>
      </c>
      <c r="F1208">
        <f>TRUNC('LUT Implementation'!$C$4*(INDEX('LUT Implementation'!$F$9:$F$136,C1208)-B1208)/D1208,0)</f>
        <v>6</v>
      </c>
      <c r="G1208">
        <f t="shared" si="77"/>
        <v>2546</v>
      </c>
      <c r="H1208" s="20">
        <f>Theory!$D$4/(SIN(RADIANS(Theory!$D$6*360*(('LUT Implementation'!$C$3*B1208)/1000000000))))</f>
        <v>2546.7147241811399</v>
      </c>
      <c r="I1208" s="23">
        <f t="shared" si="78"/>
        <v>6.7147241811398999</v>
      </c>
      <c r="J1208" s="23">
        <f t="shared" si="79"/>
        <v>0.71472418113989988</v>
      </c>
    </row>
    <row r="1209" spans="2:10">
      <c r="B1209">
        <f t="shared" si="76"/>
        <v>3700</v>
      </c>
      <c r="C1209" s="19">
        <f t="array" ref="C1209">MATCH(MIN(ABS('LUT Implementation'!$F$9:$F$136-B1209)),ABS('LUT Implementation'!$F$9:$F$136-B1209),0)</f>
        <v>72</v>
      </c>
      <c r="D1209">
        <f>INDEX('LUT Implementation'!$F$9:$F$136,C1209)-INDEX('LUT Implementation'!$F$9:$F$136,C1209+1)</f>
        <v>46</v>
      </c>
      <c r="E1209">
        <f>INDEX('LUT Implementation'!$C$9:$C$136,'Error plots'!C1209)</f>
        <v>2572</v>
      </c>
      <c r="F1209">
        <f>TRUNC('LUT Implementation'!$C$4*(INDEX('LUT Implementation'!$F$9:$F$136,C1209)-B1209)/D1209,0)</f>
        <v>9</v>
      </c>
      <c r="G1209">
        <f t="shared" si="77"/>
        <v>2581</v>
      </c>
      <c r="H1209" s="20">
        <f>Theory!$D$4/(SIN(RADIANS(Theory!$D$6*360*(('LUT Implementation'!$C$3*B1209)/1000000000))))</f>
        <v>2581.1234615735316</v>
      </c>
      <c r="I1209" s="23">
        <f t="shared" si="78"/>
        <v>9.1234615735315856</v>
      </c>
      <c r="J1209" s="23">
        <f t="shared" si="79"/>
        <v>0.1234615735315856</v>
      </c>
    </row>
    <row r="1210" spans="2:10">
      <c r="B1210">
        <f t="shared" si="76"/>
        <v>3650</v>
      </c>
      <c r="C1210" s="19">
        <f t="array" ref="C1210">MATCH(MIN(ABS('LUT Implementation'!$F$9:$F$136-B1210)),ABS('LUT Implementation'!$F$9:$F$136-B1210),0)</f>
        <v>73</v>
      </c>
      <c r="D1210">
        <f>INDEX('LUT Implementation'!$F$9:$F$136,C1210)-INDEX('LUT Implementation'!$F$9:$F$136,C1210+1)</f>
        <v>44</v>
      </c>
      <c r="E1210">
        <f>INDEX('LUT Implementation'!$C$9:$C$136,'Error plots'!C1210)</f>
        <v>2604</v>
      </c>
      <c r="F1210">
        <f>TRUNC('LUT Implementation'!$C$4*(INDEX('LUT Implementation'!$F$9:$F$136,C1210)-B1210)/D1210,0)</f>
        <v>12</v>
      </c>
      <c r="G1210">
        <f t="shared" si="77"/>
        <v>2616</v>
      </c>
      <c r="H1210" s="20">
        <f>Theory!$D$4/(SIN(RADIANS(Theory!$D$6*360*(('LUT Implementation'!$C$3*B1210)/1000000000))))</f>
        <v>2616.4749902035624</v>
      </c>
      <c r="I1210" s="23">
        <f t="shared" si="78"/>
        <v>12.474990203562356</v>
      </c>
      <c r="J1210" s="23">
        <f t="shared" si="79"/>
        <v>0.47499020356235633</v>
      </c>
    </row>
    <row r="1211" spans="2:10">
      <c r="B1211">
        <f t="shared" si="76"/>
        <v>3600</v>
      </c>
      <c r="C1211" s="19">
        <f t="array" ref="C1211">MATCH(MIN(ABS('LUT Implementation'!$F$9:$F$136-B1211)),ABS('LUT Implementation'!$F$9:$F$136-B1211),0)</f>
        <v>75</v>
      </c>
      <c r="D1211">
        <f>INDEX('LUT Implementation'!$F$9:$F$136,C1211)-INDEX('LUT Implementation'!$F$9:$F$136,C1211+1)</f>
        <v>42</v>
      </c>
      <c r="E1211">
        <f>INDEX('LUT Implementation'!$C$9:$C$136,'Error plots'!C1211)</f>
        <v>2668</v>
      </c>
      <c r="F1211">
        <f>TRUNC('LUT Implementation'!$C$4*(INDEX('LUT Implementation'!$F$9:$F$136,C1211)-B1211)/D1211,0)</f>
        <v>-16</v>
      </c>
      <c r="G1211">
        <f t="shared" si="77"/>
        <v>2652</v>
      </c>
      <c r="H1211" s="20">
        <f>Theory!$D$4/(SIN(RADIANS(Theory!$D$6*360*(('LUT Implementation'!$C$3*B1211)/1000000000))))</f>
        <v>2652.8085930385782</v>
      </c>
      <c r="I1211" s="23">
        <f t="shared" si="78"/>
        <v>15.191406961421762</v>
      </c>
      <c r="J1211" s="23">
        <f t="shared" si="79"/>
        <v>0.80859303857823761</v>
      </c>
    </row>
    <row r="1212" spans="2:10">
      <c r="B1212">
        <f t="shared" si="76"/>
        <v>3550</v>
      </c>
      <c r="C1212" s="19">
        <f t="array" ref="C1212">MATCH(MIN(ABS('LUT Implementation'!$F$9:$F$136-B1212)),ABS('LUT Implementation'!$F$9:$F$136-B1212),0)</f>
        <v>76</v>
      </c>
      <c r="D1212">
        <f>INDEX('LUT Implementation'!$F$9:$F$136,C1212)-INDEX('LUT Implementation'!$F$9:$F$136,C1212+1)</f>
        <v>41</v>
      </c>
      <c r="E1212">
        <f>INDEX('LUT Implementation'!$C$9:$C$136,'Error plots'!C1212)</f>
        <v>2700</v>
      </c>
      <c r="F1212">
        <f>TRUNC('LUT Implementation'!$C$4*(INDEX('LUT Implementation'!$F$9:$F$136,C1212)-B1212)/D1212,0)</f>
        <v>-10</v>
      </c>
      <c r="G1212">
        <f t="shared" si="77"/>
        <v>2690</v>
      </c>
      <c r="H1212" s="20">
        <f>Theory!$D$4/(SIN(RADIANS(Theory!$D$6*360*(('LUT Implementation'!$C$3*B1212)/1000000000))))</f>
        <v>2690.1657661708623</v>
      </c>
      <c r="I1212" s="23">
        <f t="shared" si="78"/>
        <v>9.8342338291377018</v>
      </c>
      <c r="J1212" s="23">
        <f t="shared" si="79"/>
        <v>0.16576617086229817</v>
      </c>
    </row>
    <row r="1213" spans="2:10">
      <c r="B1213">
        <f t="shared" si="76"/>
        <v>3500</v>
      </c>
      <c r="C1213" s="19">
        <f t="array" ref="C1213">MATCH(MIN(ABS('LUT Implementation'!$F$9:$F$136-B1213)),ABS('LUT Implementation'!$F$9:$F$136-B1213),0)</f>
        <v>77</v>
      </c>
      <c r="D1213">
        <f>INDEX('LUT Implementation'!$F$9:$F$136,C1213)-INDEX('LUT Implementation'!$F$9:$F$136,C1213+1)</f>
        <v>41</v>
      </c>
      <c r="E1213">
        <f>INDEX('LUT Implementation'!$C$9:$C$136,'Error plots'!C1213)</f>
        <v>2732</v>
      </c>
      <c r="F1213">
        <f>TRUNC('LUT Implementation'!$C$4*(INDEX('LUT Implementation'!$F$9:$F$136,C1213)-B1213)/D1213,0)</f>
        <v>-3</v>
      </c>
      <c r="G1213">
        <f t="shared" si="77"/>
        <v>2729</v>
      </c>
      <c r="H1213" s="20">
        <f>Theory!$D$4/(SIN(RADIANS(Theory!$D$6*360*(('LUT Implementation'!$C$3*B1213)/1000000000))))</f>
        <v>2728.5903768979829</v>
      </c>
      <c r="I1213" s="23">
        <f t="shared" si="78"/>
        <v>3.4096231020171217</v>
      </c>
      <c r="J1213" s="23">
        <f t="shared" si="79"/>
        <v>0.40962310201712171</v>
      </c>
    </row>
    <row r="1214" spans="2:10">
      <c r="B1214">
        <f t="shared" si="76"/>
        <v>3450</v>
      </c>
      <c r="C1214" s="19">
        <f t="array" ref="C1214">MATCH(MIN(ABS('LUT Implementation'!$F$9:$F$136-B1214)),ABS('LUT Implementation'!$F$9:$F$136-B1214),0)</f>
        <v>78</v>
      </c>
      <c r="D1214">
        <f>INDEX('LUT Implementation'!$F$9:$F$136,C1214)-INDEX('LUT Implementation'!$F$9:$F$136,C1214+1)</f>
        <v>39</v>
      </c>
      <c r="E1214">
        <f>INDEX('LUT Implementation'!$C$9:$C$136,'Error plots'!C1214)</f>
        <v>2764</v>
      </c>
      <c r="F1214">
        <f>TRUNC('LUT Implementation'!$C$4*(INDEX('LUT Implementation'!$F$9:$F$136,C1214)-B1214)/D1214,0)</f>
        <v>4</v>
      </c>
      <c r="G1214">
        <f t="shared" si="77"/>
        <v>2768</v>
      </c>
      <c r="H1214" s="20">
        <f>Theory!$D$4/(SIN(RADIANS(Theory!$D$6*360*(('LUT Implementation'!$C$3*B1214)/1000000000))))</f>
        <v>2768.1288355492607</v>
      </c>
      <c r="I1214" s="23">
        <f t="shared" si="78"/>
        <v>4.128835549260657</v>
      </c>
      <c r="J1214" s="23">
        <f t="shared" si="79"/>
        <v>0.12883554926065699</v>
      </c>
    </row>
    <row r="1215" spans="2:10">
      <c r="B1215">
        <f t="shared" si="76"/>
        <v>3400</v>
      </c>
      <c r="C1215" s="19">
        <f t="array" ref="C1215">MATCH(MIN(ABS('LUT Implementation'!$F$9:$F$136-B1215)),ABS('LUT Implementation'!$F$9:$F$136-B1215),0)</f>
        <v>79</v>
      </c>
      <c r="D1215">
        <f>INDEX('LUT Implementation'!$F$9:$F$136,C1215)-INDEX('LUT Implementation'!$F$9:$F$136,C1215+1)</f>
        <v>39</v>
      </c>
      <c r="E1215">
        <f>INDEX('LUT Implementation'!$C$9:$C$136,'Error plots'!C1215)</f>
        <v>2796</v>
      </c>
      <c r="F1215">
        <f>TRUNC('LUT Implementation'!$C$4*(INDEX('LUT Implementation'!$F$9:$F$136,C1215)-B1215)/D1215,0)</f>
        <v>13</v>
      </c>
      <c r="G1215">
        <f t="shared" si="77"/>
        <v>2809</v>
      </c>
      <c r="H1215" s="20">
        <f>Theory!$D$4/(SIN(RADIANS(Theory!$D$6*360*(('LUT Implementation'!$C$3*B1215)/1000000000))))</f>
        <v>2808.8302824734042</v>
      </c>
      <c r="I1215" s="23">
        <f t="shared" si="78"/>
        <v>12.830282473404168</v>
      </c>
      <c r="J1215" s="23">
        <f t="shared" si="79"/>
        <v>0.16971752659583217</v>
      </c>
    </row>
    <row r="1216" spans="2:10">
      <c r="B1216">
        <f t="shared" si="76"/>
        <v>3350</v>
      </c>
      <c r="C1216" s="19">
        <f t="array" ref="C1216">MATCH(MIN(ABS('LUT Implementation'!$F$9:$F$136-B1216)),ABS('LUT Implementation'!$F$9:$F$136-B1216),0)</f>
        <v>81</v>
      </c>
      <c r="D1216">
        <f>INDEX('LUT Implementation'!$F$9:$F$136,C1216)-INDEX('LUT Implementation'!$F$9:$F$136,C1216+1)</f>
        <v>37</v>
      </c>
      <c r="E1216">
        <f>INDEX('LUT Implementation'!$C$9:$C$136,'Error plots'!C1216)</f>
        <v>2860</v>
      </c>
      <c r="F1216">
        <f>TRUNC('LUT Implementation'!$C$4*(INDEX('LUT Implementation'!$F$9:$F$136,C1216)-B1216)/D1216,0)</f>
        <v>-9</v>
      </c>
      <c r="G1216">
        <f t="shared" si="77"/>
        <v>2851</v>
      </c>
      <c r="H1216" s="20">
        <f>Theory!$D$4/(SIN(RADIANS(Theory!$D$6*360*(('LUT Implementation'!$C$3*B1216)/1000000000))))</f>
        <v>2850.7467917712966</v>
      </c>
      <c r="I1216" s="23">
        <f t="shared" si="78"/>
        <v>9.2532082287034427</v>
      </c>
      <c r="J1216" s="23">
        <f t="shared" si="79"/>
        <v>0.25320822870344273</v>
      </c>
    </row>
    <row r="1217" spans="2:10">
      <c r="B1217">
        <f t="shared" si="76"/>
        <v>3300</v>
      </c>
      <c r="C1217" s="19">
        <f t="array" ref="C1217">MATCH(MIN(ABS('LUT Implementation'!$F$9:$F$136-B1217)),ABS('LUT Implementation'!$F$9:$F$136-B1217),0)</f>
        <v>82</v>
      </c>
      <c r="D1217">
        <f>INDEX('LUT Implementation'!$F$9:$F$136,C1217)-INDEX('LUT Implementation'!$F$9:$F$136,C1217+1)</f>
        <v>36</v>
      </c>
      <c r="E1217">
        <f>INDEX('LUT Implementation'!$C$9:$C$136,'Error plots'!C1217)</f>
        <v>2892</v>
      </c>
      <c r="F1217">
        <f>TRUNC('LUT Implementation'!$C$4*(INDEX('LUT Implementation'!$F$9:$F$136,C1217)-B1217)/D1217,0)</f>
        <v>1</v>
      </c>
      <c r="G1217">
        <f t="shared" si="77"/>
        <v>2893</v>
      </c>
      <c r="H1217" s="20">
        <f>Theory!$D$4/(SIN(RADIANS(Theory!$D$6*360*(('LUT Implementation'!$C$3*B1217)/1000000000))))</f>
        <v>2893.9335935499462</v>
      </c>
      <c r="I1217" s="23">
        <f t="shared" si="78"/>
        <v>1.9335935499461812</v>
      </c>
      <c r="J1217" s="23">
        <f t="shared" si="79"/>
        <v>0.93359354994618116</v>
      </c>
    </row>
    <row r="1218" spans="2:10">
      <c r="B1218">
        <f t="shared" si="76"/>
        <v>3250</v>
      </c>
      <c r="C1218" s="19">
        <f t="array" ref="C1218">MATCH(MIN(ABS('LUT Implementation'!$F$9:$F$136-B1218)),ABS('LUT Implementation'!$F$9:$F$136-B1218),0)</f>
        <v>83</v>
      </c>
      <c r="D1218">
        <f>INDEX('LUT Implementation'!$F$9:$F$136,C1218)-INDEX('LUT Implementation'!$F$9:$F$136,C1218+1)</f>
        <v>35</v>
      </c>
      <c r="E1218">
        <f>INDEX('LUT Implementation'!$C$9:$C$136,'Error plots'!C1218)</f>
        <v>2924</v>
      </c>
      <c r="F1218">
        <f>TRUNC('LUT Implementation'!$C$4*(INDEX('LUT Implementation'!$F$9:$F$136,C1218)-B1218)/D1218,0)</f>
        <v>14</v>
      </c>
      <c r="G1218">
        <f t="shared" si="77"/>
        <v>2938</v>
      </c>
      <c r="H1218" s="20">
        <f>Theory!$D$4/(SIN(RADIANS(Theory!$D$6*360*(('LUT Implementation'!$C$3*B1218)/1000000000))))</f>
        <v>2938.449316692193</v>
      </c>
      <c r="I1218" s="23">
        <f t="shared" si="78"/>
        <v>14.449316692192951</v>
      </c>
      <c r="J1218" s="23">
        <f t="shared" si="79"/>
        <v>0.44931669219295145</v>
      </c>
    </row>
    <row r="1219" spans="2:10">
      <c r="B1219">
        <f t="shared" si="76"/>
        <v>3200</v>
      </c>
      <c r="C1219" s="19">
        <f t="array" ref="C1219">MATCH(MIN(ABS('LUT Implementation'!$F$9:$F$136-B1219)),ABS('LUT Implementation'!$F$9:$F$136-B1219),0)</f>
        <v>85</v>
      </c>
      <c r="D1219">
        <f>INDEX('LUT Implementation'!$F$9:$F$136,C1219)-INDEX('LUT Implementation'!$F$9:$F$136,C1219+1)</f>
        <v>34</v>
      </c>
      <c r="E1219">
        <f>INDEX('LUT Implementation'!$C$9:$C$136,'Error plots'!C1219)</f>
        <v>2988</v>
      </c>
      <c r="F1219">
        <f>TRUNC('LUT Implementation'!$C$4*(INDEX('LUT Implementation'!$F$9:$F$136,C1219)-B1219)/D1219,0)</f>
        <v>-3</v>
      </c>
      <c r="G1219">
        <f t="shared" si="77"/>
        <v>2985</v>
      </c>
      <c r="H1219" s="20">
        <f>Theory!$D$4/(SIN(RADIANS(Theory!$D$6*360*(('LUT Implementation'!$C$3*B1219)/1000000000))))</f>
        <v>2984.3562543860653</v>
      </c>
      <c r="I1219" s="23">
        <f t="shared" si="78"/>
        <v>3.6437456139346978</v>
      </c>
      <c r="J1219" s="23">
        <f t="shared" si="79"/>
        <v>0.64374561393469776</v>
      </c>
    </row>
    <row r="1220" spans="2:10">
      <c r="B1220">
        <f t="shared" si="76"/>
        <v>3150</v>
      </c>
      <c r="C1220" s="19">
        <f t="array" ref="C1220">MATCH(MIN(ABS('LUT Implementation'!$F$9:$F$136-B1220)),ABS('LUT Implementation'!$F$9:$F$136-B1220),0)</f>
        <v>86</v>
      </c>
      <c r="D1220">
        <f>INDEX('LUT Implementation'!$F$9:$F$136,C1220)-INDEX('LUT Implementation'!$F$9:$F$136,C1220+1)</f>
        <v>33</v>
      </c>
      <c r="E1220">
        <f>INDEX('LUT Implementation'!$C$9:$C$136,'Error plots'!C1220)</f>
        <v>3020</v>
      </c>
      <c r="F1220">
        <f>TRUNC('LUT Implementation'!$C$4*(INDEX('LUT Implementation'!$F$9:$F$136,C1220)-B1220)/D1220,0)</f>
        <v>11</v>
      </c>
      <c r="G1220">
        <f t="shared" si="77"/>
        <v>3031</v>
      </c>
      <c r="H1220" s="20">
        <f>Theory!$D$4/(SIN(RADIANS(Theory!$D$6*360*(('LUT Implementation'!$C$3*B1220)/1000000000))))</f>
        <v>3031.7206549426583</v>
      </c>
      <c r="I1220" s="23">
        <f t="shared" si="78"/>
        <v>11.720654942658257</v>
      </c>
      <c r="J1220" s="23">
        <f t="shared" si="79"/>
        <v>0.72065494265825691</v>
      </c>
    </row>
    <row r="1221" spans="2:10">
      <c r="B1221">
        <f t="shared" si="76"/>
        <v>3100</v>
      </c>
      <c r="C1221" s="19">
        <f t="array" ref="C1221">MATCH(MIN(ABS('LUT Implementation'!$F$9:$F$136-B1221)),ABS('LUT Implementation'!$F$9:$F$136-B1221),0)</f>
        <v>88</v>
      </c>
      <c r="D1221">
        <f>INDEX('LUT Implementation'!$F$9:$F$136,C1221)-INDEX('LUT Implementation'!$F$9:$F$136,C1221+1)</f>
        <v>32</v>
      </c>
      <c r="E1221">
        <f>INDEX('LUT Implementation'!$C$9:$C$136,'Error plots'!C1221)</f>
        <v>3084</v>
      </c>
      <c r="F1221">
        <f>TRUNC('LUT Implementation'!$C$4*(INDEX('LUT Implementation'!$F$9:$F$136,C1221)-B1221)/D1221,0)</f>
        <v>-3</v>
      </c>
      <c r="G1221">
        <f t="shared" si="77"/>
        <v>3081</v>
      </c>
      <c r="H1221" s="20">
        <f>Theory!$D$4/(SIN(RADIANS(Theory!$D$6*360*(('LUT Implementation'!$C$3*B1221)/1000000000))))</f>
        <v>3080.6130407576638</v>
      </c>
      <c r="I1221" s="23">
        <f t="shared" si="78"/>
        <v>3.386959242336161</v>
      </c>
      <c r="J1221" s="23">
        <f t="shared" si="79"/>
        <v>0.38695924233616097</v>
      </c>
    </row>
    <row r="1222" spans="2:10">
      <c r="B1222">
        <f t="shared" si="76"/>
        <v>3050</v>
      </c>
      <c r="C1222" s="19">
        <f t="array" ref="C1222">MATCH(MIN(ABS('LUT Implementation'!$F$9:$F$136-B1222)),ABS('LUT Implementation'!$F$9:$F$136-B1222),0)</f>
        <v>89</v>
      </c>
      <c r="D1222">
        <f>INDEX('LUT Implementation'!$F$9:$F$136,C1222)-INDEX('LUT Implementation'!$F$9:$F$136,C1222+1)</f>
        <v>31</v>
      </c>
      <c r="E1222">
        <f>INDEX('LUT Implementation'!$C$9:$C$136,'Error plots'!C1222)</f>
        <v>3116</v>
      </c>
      <c r="F1222">
        <f>TRUNC('LUT Implementation'!$C$4*(INDEX('LUT Implementation'!$F$9:$F$136,C1222)-B1222)/D1222,0)</f>
        <v>15</v>
      </c>
      <c r="G1222">
        <f t="shared" si="77"/>
        <v>3131</v>
      </c>
      <c r="H1222" s="20">
        <f>Theory!$D$4/(SIN(RADIANS(Theory!$D$6*360*(('LUT Implementation'!$C$3*B1222)/1000000000))))</f>
        <v>3131.1085586461827</v>
      </c>
      <c r="I1222" s="23">
        <f t="shared" si="78"/>
        <v>15.108558646182701</v>
      </c>
      <c r="J1222" s="23">
        <f t="shared" si="79"/>
        <v>0.10855864618270061</v>
      </c>
    </row>
    <row r="1223" spans="2:10">
      <c r="B1223">
        <f t="shared" si="76"/>
        <v>3000</v>
      </c>
      <c r="C1223" s="19">
        <f t="array" ref="C1223">MATCH(MIN(ABS('LUT Implementation'!$F$9:$F$136-B1223)),ABS('LUT Implementation'!$F$9:$F$136-B1223),0)</f>
        <v>91</v>
      </c>
      <c r="D1223">
        <f>INDEX('LUT Implementation'!$F$9:$F$136,C1223)-INDEX('LUT Implementation'!$F$9:$F$136,C1223+1)</f>
        <v>30</v>
      </c>
      <c r="E1223">
        <f>INDEX('LUT Implementation'!$C$9:$C$136,'Error plots'!C1223)</f>
        <v>3180</v>
      </c>
      <c r="F1223">
        <f>TRUNC('LUT Implementation'!$C$4*(INDEX('LUT Implementation'!$F$9:$F$136,C1223)-B1223)/D1223,0)</f>
        <v>3</v>
      </c>
      <c r="G1223">
        <f t="shared" si="77"/>
        <v>3183</v>
      </c>
      <c r="H1223" s="20">
        <f>Theory!$D$4/(SIN(RADIANS(Theory!$D$6*360*(('LUT Implementation'!$C$3*B1223)/1000000000))))</f>
        <v>3183.2873652109975</v>
      </c>
      <c r="I1223" s="23">
        <f t="shared" si="78"/>
        <v>3.28736521099745</v>
      </c>
      <c r="J1223" s="23">
        <f t="shared" si="79"/>
        <v>0.28736521099745005</v>
      </c>
    </row>
    <row r="1224" spans="2:10">
      <c r="B1224">
        <f t="shared" si="76"/>
        <v>2950</v>
      </c>
      <c r="C1224" s="19">
        <f t="array" ref="C1224">MATCH(MIN(ABS('LUT Implementation'!$F$9:$F$136-B1224)),ABS('LUT Implementation'!$F$9:$F$136-B1224),0)</f>
        <v>93</v>
      </c>
      <c r="D1224">
        <f>INDEX('LUT Implementation'!$F$9:$F$136,C1224)-INDEX('LUT Implementation'!$F$9:$F$136,C1224+1)</f>
        <v>29</v>
      </c>
      <c r="E1224">
        <f>INDEX('LUT Implementation'!$C$9:$C$136,'Error plots'!C1224)</f>
        <v>3244</v>
      </c>
      <c r="F1224">
        <f>TRUNC('LUT Implementation'!$C$4*(INDEX('LUT Implementation'!$F$9:$F$136,C1224)-B1224)/D1224,0)</f>
        <v>-6</v>
      </c>
      <c r="G1224">
        <f t="shared" si="77"/>
        <v>3238</v>
      </c>
      <c r="H1224" s="20">
        <f>Theory!$D$4/(SIN(RADIANS(Theory!$D$6*360*(('LUT Implementation'!$C$3*B1224)/1000000000))))</f>
        <v>3237.2350514008594</v>
      </c>
      <c r="I1224" s="23">
        <f t="shared" si="78"/>
        <v>6.7649485991405527</v>
      </c>
      <c r="J1224" s="23">
        <f t="shared" si="79"/>
        <v>0.76494859914055269</v>
      </c>
    </row>
    <row r="1225" spans="2:10">
      <c r="B1225">
        <f t="shared" si="76"/>
        <v>2900</v>
      </c>
      <c r="C1225" s="19">
        <f t="array" ref="C1225">MATCH(MIN(ABS('LUT Implementation'!$F$9:$F$136-B1225)),ABS('LUT Implementation'!$F$9:$F$136-B1225),0)</f>
        <v>95</v>
      </c>
      <c r="D1225">
        <f>INDEX('LUT Implementation'!$F$9:$F$136,C1225)-INDEX('LUT Implementation'!$F$9:$F$136,C1225+1)</f>
        <v>28</v>
      </c>
      <c r="E1225">
        <f>INDEX('LUT Implementation'!$C$9:$C$136,'Error plots'!C1225)</f>
        <v>3308</v>
      </c>
      <c r="F1225">
        <f>TRUNC('LUT Implementation'!$C$4*(INDEX('LUT Implementation'!$F$9:$F$136,C1225)-B1225)/D1225,0)</f>
        <v>-14</v>
      </c>
      <c r="G1225">
        <f t="shared" si="77"/>
        <v>3294</v>
      </c>
      <c r="H1225" s="20">
        <f>Theory!$D$4/(SIN(RADIANS(Theory!$D$6*360*(('LUT Implementation'!$C$3*B1225)/1000000000))))</f>
        <v>3293.0431109885903</v>
      </c>
      <c r="I1225" s="23">
        <f t="shared" si="78"/>
        <v>14.956889011409658</v>
      </c>
      <c r="J1225" s="23">
        <f t="shared" si="79"/>
        <v>0.95688901140965754</v>
      </c>
    </row>
    <row r="1226" spans="2:10">
      <c r="B1226">
        <f t="shared" si="76"/>
        <v>2850</v>
      </c>
      <c r="C1226" s="19">
        <f t="array" ref="C1226">MATCH(MIN(ABS('LUT Implementation'!$F$9:$F$136-B1226)),ABS('LUT Implementation'!$F$9:$F$136-B1226),0)</f>
        <v>96</v>
      </c>
      <c r="D1226">
        <f>INDEX('LUT Implementation'!$F$9:$F$136,C1226)-INDEX('LUT Implementation'!$F$9:$F$136,C1226+1)</f>
        <v>27</v>
      </c>
      <c r="E1226">
        <f>INDEX('LUT Implementation'!$C$9:$C$136,'Error plots'!C1226)</f>
        <v>3340</v>
      </c>
      <c r="F1226">
        <f>TRUNC('LUT Implementation'!$C$4*(INDEX('LUT Implementation'!$F$9:$F$136,C1226)-B1226)/D1226,0)</f>
        <v>10</v>
      </c>
      <c r="G1226">
        <f t="shared" si="77"/>
        <v>3350</v>
      </c>
      <c r="H1226" s="20">
        <f>Theory!$D$4/(SIN(RADIANS(Theory!$D$6*360*(('LUT Implementation'!$C$3*B1226)/1000000000))))</f>
        <v>3350.8094583626576</v>
      </c>
      <c r="I1226" s="23">
        <f t="shared" si="78"/>
        <v>10.809458362657551</v>
      </c>
      <c r="J1226" s="23">
        <f t="shared" si="79"/>
        <v>0.80945836265755133</v>
      </c>
    </row>
    <row r="1227" spans="2:10">
      <c r="B1227">
        <f t="shared" si="76"/>
        <v>2800</v>
      </c>
      <c r="C1227" s="19">
        <f t="array" ref="C1227">MATCH(MIN(ABS('LUT Implementation'!$F$9:$F$136-B1227)),ABS('LUT Implementation'!$F$9:$F$136-B1227),0)</f>
        <v>98</v>
      </c>
      <c r="D1227">
        <f>INDEX('LUT Implementation'!$F$9:$F$136,C1227)-INDEX('LUT Implementation'!$F$9:$F$136,C1227+1)</f>
        <v>26</v>
      </c>
      <c r="E1227">
        <f>INDEX('LUT Implementation'!$C$9:$C$136,'Error plots'!C1227)</f>
        <v>3404</v>
      </c>
      <c r="F1227">
        <f>TRUNC('LUT Implementation'!$C$4*(INDEX('LUT Implementation'!$F$9:$F$136,C1227)-B1227)/D1227,0)</f>
        <v>6</v>
      </c>
      <c r="G1227">
        <f t="shared" si="77"/>
        <v>3410</v>
      </c>
      <c r="H1227" s="20">
        <f>Theory!$D$4/(SIN(RADIANS(Theory!$D$6*360*(('LUT Implementation'!$C$3*B1227)/1000000000))))</f>
        <v>3410.6390017964395</v>
      </c>
      <c r="I1227" s="23">
        <f t="shared" si="78"/>
        <v>6.6390017964395156</v>
      </c>
      <c r="J1227" s="23">
        <f t="shared" si="79"/>
        <v>0.6390017964395156</v>
      </c>
    </row>
    <row r="1228" spans="2:10">
      <c r="B1228">
        <f t="shared" si="76"/>
        <v>2750</v>
      </c>
      <c r="C1228" s="19">
        <f t="array" ref="C1228">MATCH(MIN(ABS('LUT Implementation'!$F$9:$F$136-B1228)),ABS('LUT Implementation'!$F$9:$F$136-B1228),0)</f>
        <v>100</v>
      </c>
      <c r="D1228">
        <f>INDEX('LUT Implementation'!$F$9:$F$136,C1228)-INDEX('LUT Implementation'!$F$9:$F$136,C1228+1)</f>
        <v>25</v>
      </c>
      <c r="E1228">
        <f>INDEX('LUT Implementation'!$C$9:$C$136,'Error plots'!C1228)</f>
        <v>3468</v>
      </c>
      <c r="F1228">
        <f>TRUNC('LUT Implementation'!$C$4*(INDEX('LUT Implementation'!$F$9:$F$136,C1228)-B1228)/D1228,0)</f>
        <v>5</v>
      </c>
      <c r="G1228">
        <f t="shared" si="77"/>
        <v>3473</v>
      </c>
      <c r="H1228" s="20">
        <f>Theory!$D$4/(SIN(RADIANS(Theory!$D$6*360*(('LUT Implementation'!$C$3*B1228)/1000000000))))</f>
        <v>3472.6442792559369</v>
      </c>
      <c r="I1228" s="23">
        <f t="shared" si="78"/>
        <v>4.6442792559369082</v>
      </c>
      <c r="J1228" s="23">
        <f t="shared" si="79"/>
        <v>0.35572074406309184</v>
      </c>
    </row>
    <row r="1229" spans="2:10">
      <c r="B1229">
        <f t="shared" si="76"/>
        <v>2700</v>
      </c>
      <c r="C1229" s="19">
        <f t="array" ref="C1229">MATCH(MIN(ABS('LUT Implementation'!$F$9:$F$136-B1229)),ABS('LUT Implementation'!$F$9:$F$136-B1229),0)</f>
        <v>102</v>
      </c>
      <c r="D1229">
        <f>INDEX('LUT Implementation'!$F$9:$F$136,C1229)-INDEX('LUT Implementation'!$F$9:$F$136,C1229+1)</f>
        <v>24</v>
      </c>
      <c r="E1229">
        <f>INDEX('LUT Implementation'!$C$9:$C$136,'Error plots'!C1229)</f>
        <v>3532</v>
      </c>
      <c r="F1229">
        <f>TRUNC('LUT Implementation'!$C$4*(INDEX('LUT Implementation'!$F$9:$F$136,C1229)-B1229)/D1229,0)</f>
        <v>5</v>
      </c>
      <c r="G1229">
        <f t="shared" si="77"/>
        <v>3537</v>
      </c>
      <c r="H1229" s="20">
        <f>Theory!$D$4/(SIN(RADIANS(Theory!$D$6*360*(('LUT Implementation'!$C$3*B1229)/1000000000))))</f>
        <v>3536.9461648527977</v>
      </c>
      <c r="I1229" s="23">
        <f t="shared" si="78"/>
        <v>4.9461648527976649</v>
      </c>
      <c r="J1229" s="23">
        <f t="shared" si="79"/>
        <v>5.3835147202335065E-2</v>
      </c>
    </row>
    <row r="1230" spans="2:10">
      <c r="B1230">
        <f t="shared" si="76"/>
        <v>2650</v>
      </c>
      <c r="C1230" s="19">
        <f t="array" ref="C1230">MATCH(MIN(ABS('LUT Implementation'!$F$9:$F$136-B1230)),ABS('LUT Implementation'!$F$9:$F$136-B1230),0)</f>
        <v>104</v>
      </c>
      <c r="D1230">
        <f>INDEX('LUT Implementation'!$F$9:$F$136,C1230)-INDEX('LUT Implementation'!$F$9:$F$136,C1230+1)</f>
        <v>24</v>
      </c>
      <c r="E1230">
        <f>INDEX('LUT Implementation'!$C$9:$C$136,'Error plots'!C1230)</f>
        <v>3596</v>
      </c>
      <c r="F1230">
        <f>TRUNC('LUT Implementation'!$C$4*(INDEX('LUT Implementation'!$F$9:$F$136,C1230)-B1230)/D1230,0)</f>
        <v>8</v>
      </c>
      <c r="G1230">
        <f t="shared" si="77"/>
        <v>3604</v>
      </c>
      <c r="H1230" s="20">
        <f>Theory!$D$4/(SIN(RADIANS(Theory!$D$6*360*(('LUT Implementation'!$C$3*B1230)/1000000000))))</f>
        <v>3603.6746552731479</v>
      </c>
      <c r="I1230" s="23">
        <f t="shared" si="78"/>
        <v>7.6746552731478914</v>
      </c>
      <c r="J1230" s="23">
        <f t="shared" si="79"/>
        <v>0.32534472685210858</v>
      </c>
    </row>
    <row r="1231" spans="2:10">
      <c r="B1231">
        <f t="shared" si="76"/>
        <v>2600</v>
      </c>
      <c r="C1231" s="19">
        <f t="array" ref="C1231">MATCH(MIN(ABS('LUT Implementation'!$F$9:$F$136-B1231)),ABS('LUT Implementation'!$F$9:$F$136-B1231),0)</f>
        <v>106</v>
      </c>
      <c r="D1231">
        <f>INDEX('LUT Implementation'!$F$9:$F$136,C1231)-INDEX('LUT Implementation'!$F$9:$F$136,C1231+1)</f>
        <v>22</v>
      </c>
      <c r="E1231">
        <f>INDEX('LUT Implementation'!$C$9:$C$136,'Error plots'!C1231)</f>
        <v>3660</v>
      </c>
      <c r="F1231">
        <f>TRUNC('LUT Implementation'!$C$4*(INDEX('LUT Implementation'!$F$9:$F$136,C1231)-B1231)/D1231,0)</f>
        <v>13</v>
      </c>
      <c r="G1231">
        <f t="shared" si="77"/>
        <v>3673</v>
      </c>
      <c r="H1231" s="20">
        <f>Theory!$D$4/(SIN(RADIANS(Theory!$D$6*360*(('LUT Implementation'!$C$3*B1231)/1000000000))))</f>
        <v>3672.9697469482217</v>
      </c>
      <c r="I1231" s="23">
        <f t="shared" si="78"/>
        <v>12.969746948221655</v>
      </c>
      <c r="J1231" s="23">
        <f t="shared" si="79"/>
        <v>3.0253051778345252E-2</v>
      </c>
    </row>
    <row r="1232" spans="2:10">
      <c r="B1232">
        <f t="shared" si="76"/>
        <v>2550</v>
      </c>
      <c r="C1232" s="19">
        <f t="array" ref="C1232">MATCH(MIN(ABS('LUT Implementation'!$F$9:$F$136-B1232)),ABS('LUT Implementation'!$F$9:$F$136-B1232),0)</f>
        <v>109</v>
      </c>
      <c r="D1232">
        <f>INDEX('LUT Implementation'!$F$9:$F$136,C1232)-INDEX('LUT Implementation'!$F$9:$F$136,C1232+1)</f>
        <v>22</v>
      </c>
      <c r="E1232">
        <f>INDEX('LUT Implementation'!$C$9:$C$136,'Error plots'!C1232)</f>
        <v>3756</v>
      </c>
      <c r="F1232">
        <f>TRUNC('LUT Implementation'!$C$4*(INDEX('LUT Implementation'!$F$9:$F$136,C1232)-B1232)/D1232,0)</f>
        <v>-10</v>
      </c>
      <c r="G1232">
        <f t="shared" si="77"/>
        <v>3746</v>
      </c>
      <c r="H1232" s="20">
        <f>Theory!$D$4/(SIN(RADIANS(Theory!$D$6*360*(('LUT Implementation'!$C$3*B1232)/1000000000))))</f>
        <v>3744.9824164215165</v>
      </c>
      <c r="I1232" s="23">
        <f t="shared" si="78"/>
        <v>11.017583578483482</v>
      </c>
      <c r="J1232" s="23">
        <f t="shared" si="79"/>
        <v>1.0175835784834817</v>
      </c>
    </row>
    <row r="1233" spans="2:10">
      <c r="B1233">
        <f t="shared" si="76"/>
        <v>2500</v>
      </c>
      <c r="C1233" s="19">
        <f t="array" ref="C1233">MATCH(MIN(ABS('LUT Implementation'!$F$9:$F$136-B1233)),ABS('LUT Implementation'!$F$9:$F$136-B1233),0)</f>
        <v>111</v>
      </c>
      <c r="D1233">
        <f>INDEX('LUT Implementation'!$F$9:$F$136,C1233)-INDEX('LUT Implementation'!$F$9:$F$136,C1233+1)</f>
        <v>21</v>
      </c>
      <c r="E1233">
        <f>INDEX('LUT Implementation'!$C$9:$C$136,'Error plots'!C1233)</f>
        <v>3820</v>
      </c>
      <c r="F1233">
        <f>TRUNC('LUT Implementation'!$C$4*(INDEX('LUT Implementation'!$F$9:$F$136,C1233)-B1233)/D1233,0)</f>
        <v>0</v>
      </c>
      <c r="G1233">
        <f t="shared" si="77"/>
        <v>3820</v>
      </c>
      <c r="H1233" s="20">
        <f>Theory!$D$4/(SIN(RADIANS(Theory!$D$6*360*(('LUT Implementation'!$C$3*B1233)/1000000000))))</f>
        <v>3819.8757183600342</v>
      </c>
      <c r="I1233" s="23">
        <f t="shared" si="78"/>
        <v>0.12428163996582953</v>
      </c>
      <c r="J1233" s="23">
        <f t="shared" si="79"/>
        <v>0.12428163996582953</v>
      </c>
    </row>
    <row r="1234" spans="2:10">
      <c r="B1234">
        <f t="shared" si="76"/>
        <v>2450</v>
      </c>
      <c r="C1234" s="19">
        <f t="array" ref="C1234">MATCH(MIN(ABS('LUT Implementation'!$F$9:$F$136-B1234)),ABS('LUT Implementation'!$F$9:$F$136-B1234),0)</f>
        <v>113</v>
      </c>
      <c r="D1234">
        <f>INDEX('LUT Implementation'!$F$9:$F$136,C1234)-INDEX('LUT Implementation'!$F$9:$F$136,C1234+1)</f>
        <v>20</v>
      </c>
      <c r="E1234">
        <f>INDEX('LUT Implementation'!$C$9:$C$136,'Error plots'!C1234)</f>
        <v>3884</v>
      </c>
      <c r="F1234">
        <f>TRUNC('LUT Implementation'!$C$4*(INDEX('LUT Implementation'!$F$9:$F$136,C1234)-B1234)/D1234,0)</f>
        <v>14</v>
      </c>
      <c r="G1234">
        <f t="shared" si="77"/>
        <v>3898</v>
      </c>
      <c r="H1234" s="20">
        <f>Theory!$D$4/(SIN(RADIANS(Theory!$D$6*360*(('LUT Implementation'!$C$3*B1234)/1000000000))))</f>
        <v>3897.8260180158518</v>
      </c>
      <c r="I1234" s="23">
        <f t="shared" si="78"/>
        <v>13.826018015851787</v>
      </c>
      <c r="J1234" s="23">
        <f t="shared" si="79"/>
        <v>0.17398198414821309</v>
      </c>
    </row>
    <row r="1235" spans="2:10">
      <c r="B1235">
        <f t="shared" si="76"/>
        <v>2400</v>
      </c>
      <c r="C1235" s="19">
        <f t="array" ref="C1235">MATCH(MIN(ABS('LUT Implementation'!$F$9:$F$136-B1235)),ABS('LUT Implementation'!$F$9:$F$136-B1235),0)</f>
        <v>116</v>
      </c>
      <c r="D1235">
        <f>INDEX('LUT Implementation'!$F$9:$F$136,C1235)-INDEX('LUT Implementation'!$F$9:$F$136,C1235+1)</f>
        <v>19</v>
      </c>
      <c r="E1235">
        <f>INDEX('LUT Implementation'!$C$9:$C$136,'Error plots'!C1235)</f>
        <v>3980</v>
      </c>
      <c r="F1235">
        <f>TRUNC('LUT Implementation'!$C$4*(INDEX('LUT Implementation'!$F$9:$F$136,C1235)-B1235)/D1235,0)</f>
        <v>-1</v>
      </c>
      <c r="G1235">
        <f t="shared" si="77"/>
        <v>3979</v>
      </c>
      <c r="H1235" s="20">
        <f>Theory!$D$4/(SIN(RADIANS(Theory!$D$6*360*(('LUT Implementation'!$C$3*B1235)/1000000000))))</f>
        <v>3979.0243777454057</v>
      </c>
      <c r="I1235" s="23">
        <f t="shared" si="78"/>
        <v>0.97562225459432739</v>
      </c>
      <c r="J1235" s="23">
        <f t="shared" si="79"/>
        <v>2.4377745405672613E-2</v>
      </c>
    </row>
    <row r="1236" spans="2:10">
      <c r="B1236">
        <f t="shared" si="76"/>
        <v>2350</v>
      </c>
      <c r="C1236" s="19">
        <f t="array" ref="C1236">MATCH(MIN(ABS('LUT Implementation'!$F$9:$F$136-B1236)),ABS('LUT Implementation'!$F$9:$F$136-B1236),0)</f>
        <v>119</v>
      </c>
      <c r="D1236">
        <f>INDEX('LUT Implementation'!$F$9:$F$136,C1236)-INDEX('LUT Implementation'!$F$9:$F$136,C1236+1)</f>
        <v>18</v>
      </c>
      <c r="E1236">
        <f>INDEX('LUT Implementation'!$C$9:$C$136,'Error plots'!C1236)</f>
        <v>4076</v>
      </c>
      <c r="F1236">
        <f>TRUNC('LUT Implementation'!$C$4*(INDEX('LUT Implementation'!$F$9:$F$136,C1236)-B1236)/D1236,0)</f>
        <v>-12</v>
      </c>
      <c r="G1236">
        <f t="shared" si="77"/>
        <v>4064</v>
      </c>
      <c r="H1236" s="20">
        <f>Theory!$D$4/(SIN(RADIANS(Theory!$D$6*360*(('LUT Implementation'!$C$3*B1236)/1000000000))))</f>
        <v>4063.6781205312295</v>
      </c>
      <c r="I1236" s="23">
        <f t="shared" si="78"/>
        <v>12.321879468770476</v>
      </c>
      <c r="J1236" s="23">
        <f t="shared" si="79"/>
        <v>0.3218794687704758</v>
      </c>
    </row>
    <row r="1237" spans="2:10">
      <c r="B1237">
        <f t="shared" si="76"/>
        <v>2300</v>
      </c>
      <c r="C1237" s="19">
        <f t="array" ref="C1237">MATCH(MIN(ABS('LUT Implementation'!$F$9:$F$136-B1237)),ABS('LUT Implementation'!$F$9:$F$136-B1237),0)</f>
        <v>121</v>
      </c>
      <c r="D1237">
        <f>INDEX('LUT Implementation'!$F$9:$F$136,C1237)-INDEX('LUT Implementation'!$F$9:$F$136,C1237+1)</f>
        <v>18</v>
      </c>
      <c r="E1237">
        <f>INDEX('LUT Implementation'!$C$9:$C$136,'Error plots'!C1237)</f>
        <v>4140</v>
      </c>
      <c r="F1237">
        <f>TRUNC('LUT Implementation'!$C$4*(INDEX('LUT Implementation'!$F$9:$F$136,C1237)-B1237)/D1237,0)</f>
        <v>12</v>
      </c>
      <c r="G1237">
        <f t="shared" si="77"/>
        <v>4152</v>
      </c>
      <c r="H1237" s="20">
        <f>Theory!$D$4/(SIN(RADIANS(Theory!$D$6*360*(('LUT Implementation'!$C$3*B1237)/1000000000))))</f>
        <v>4152.0125974413131</v>
      </c>
      <c r="I1237" s="23">
        <f t="shared" si="78"/>
        <v>12.012597441313119</v>
      </c>
      <c r="J1237" s="23">
        <f t="shared" si="79"/>
        <v>1.2597441313118907E-2</v>
      </c>
    </row>
    <row r="1238" spans="2:10">
      <c r="C1238" s="19"/>
      <c r="H1238" s="20"/>
      <c r="I1238" s="23"/>
      <c r="J1238" s="23"/>
    </row>
    <row r="1239" spans="2:10">
      <c r="C1239" s="19"/>
      <c r="H1239" s="20"/>
      <c r="I1239" s="23"/>
      <c r="J1239" s="23"/>
    </row>
    <row r="1240" spans="2:10">
      <c r="C1240" s="19"/>
      <c r="H1240" s="20"/>
      <c r="I1240" s="23"/>
      <c r="J1240" s="23"/>
    </row>
    <row r="1241" spans="2:10">
      <c r="C1241" s="19"/>
      <c r="H1241" s="20"/>
      <c r="I1241" s="23"/>
      <c r="J1241" s="23"/>
    </row>
    <row r="1242" spans="2:10">
      <c r="C1242" s="19"/>
      <c r="H1242" s="20"/>
      <c r="I1242" s="23"/>
      <c r="J1242" s="23"/>
    </row>
    <row r="1243" spans="2:10">
      <c r="C1243" s="19"/>
      <c r="H1243" s="20"/>
      <c r="I1243" s="23"/>
      <c r="J1243" s="23"/>
    </row>
    <row r="1244" spans="2:10">
      <c r="C1244" s="19"/>
      <c r="H1244" s="20"/>
      <c r="I1244" s="23"/>
      <c r="J1244" s="23"/>
    </row>
    <row r="1245" spans="2:10">
      <c r="C1245" s="19"/>
      <c r="H1245" s="20"/>
      <c r="I1245" s="23"/>
      <c r="J1245" s="23"/>
    </row>
    <row r="1246" spans="2:10">
      <c r="C1246" s="19"/>
      <c r="H1246" s="20"/>
      <c r="I1246" s="23"/>
      <c r="J1246" s="23"/>
    </row>
    <row r="1247" spans="2:10">
      <c r="C1247" s="19"/>
      <c r="H1247" s="20"/>
      <c r="I1247" s="23"/>
      <c r="J1247" s="23"/>
    </row>
    <row r="1248" spans="2:10">
      <c r="C1248" s="19"/>
      <c r="H1248" s="20"/>
      <c r="I1248" s="23"/>
      <c r="J1248" s="23"/>
    </row>
    <row r="1249" spans="3:10">
      <c r="C1249" s="19"/>
      <c r="H1249" s="20"/>
      <c r="I1249" s="23"/>
      <c r="J1249" s="23"/>
    </row>
    <row r="1250" spans="3:10">
      <c r="C1250" s="19"/>
      <c r="H1250" s="20"/>
      <c r="I1250" s="23"/>
      <c r="J1250" s="23"/>
    </row>
    <row r="1251" spans="3:10">
      <c r="C1251" s="19"/>
      <c r="H1251" s="20"/>
      <c r="I1251" s="23"/>
      <c r="J1251" s="23"/>
    </row>
    <row r="1252" spans="3:10">
      <c r="C1252" s="19"/>
      <c r="H1252" s="20"/>
      <c r="I1252" s="23"/>
      <c r="J1252" s="23"/>
    </row>
    <row r="1253" spans="3:10">
      <c r="C1253" s="19"/>
      <c r="H1253" s="20"/>
      <c r="I1253" s="23"/>
      <c r="J1253" s="23"/>
    </row>
    <row r="1254" spans="3:10">
      <c r="C1254" s="19"/>
      <c r="H1254" s="20"/>
      <c r="I1254" s="23"/>
      <c r="J1254" s="23"/>
    </row>
    <row r="1255" spans="3:10">
      <c r="C1255" s="19"/>
      <c r="H1255" s="20"/>
      <c r="I1255" s="23"/>
      <c r="J1255" s="23"/>
    </row>
    <row r="1256" spans="3:10">
      <c r="C1256" s="19"/>
      <c r="H1256" s="20"/>
      <c r="I1256" s="23"/>
      <c r="J1256" s="23"/>
    </row>
    <row r="1257" spans="3:10">
      <c r="C1257" s="19"/>
      <c r="H1257" s="20"/>
      <c r="I1257" s="23"/>
      <c r="J1257" s="23"/>
    </row>
    <row r="1258" spans="3:10">
      <c r="C1258" s="19"/>
      <c r="H1258" s="20"/>
      <c r="I1258" s="23"/>
      <c r="J1258" s="23"/>
    </row>
    <row r="1259" spans="3:10">
      <c r="C1259" s="19"/>
      <c r="H1259" s="20"/>
      <c r="I1259" s="23"/>
      <c r="J1259" s="23"/>
    </row>
    <row r="1260" spans="3:10">
      <c r="C1260" s="19"/>
      <c r="H1260" s="20"/>
      <c r="I1260" s="23"/>
      <c r="J1260" s="23"/>
    </row>
    <row r="1261" spans="3:10">
      <c r="C1261" s="19"/>
      <c r="H1261" s="20"/>
      <c r="I1261" s="23"/>
      <c r="J1261" s="23"/>
    </row>
    <row r="1262" spans="3:10">
      <c r="C1262" s="19"/>
      <c r="H1262" s="20"/>
      <c r="I1262" s="23"/>
      <c r="J1262" s="23"/>
    </row>
    <row r="1263" spans="3:10">
      <c r="C1263" s="19"/>
      <c r="H1263" s="20"/>
      <c r="I1263" s="23"/>
      <c r="J1263" s="23"/>
    </row>
    <row r="1264" spans="3:10">
      <c r="C1264" s="19"/>
      <c r="H1264" s="20"/>
      <c r="I1264" s="23"/>
      <c r="J1264" s="23"/>
    </row>
    <row r="1265" spans="3:10">
      <c r="C1265" s="19"/>
      <c r="H1265" s="20"/>
      <c r="I1265" s="23"/>
      <c r="J1265" s="23"/>
    </row>
    <row r="1266" spans="3:10">
      <c r="C1266" s="19"/>
      <c r="H1266" s="20"/>
      <c r="I1266" s="23"/>
      <c r="J1266" s="23"/>
    </row>
    <row r="1267" spans="3:10">
      <c r="C1267" s="19"/>
      <c r="H1267" s="20"/>
      <c r="I1267" s="23"/>
      <c r="J1267" s="23"/>
    </row>
    <row r="1268" spans="3:10">
      <c r="C1268" s="19"/>
      <c r="H1268" s="20"/>
      <c r="I1268" s="23"/>
      <c r="J1268" s="23"/>
    </row>
    <row r="1269" spans="3:10">
      <c r="C1269" s="19"/>
      <c r="H1269" s="20"/>
      <c r="I1269" s="23"/>
      <c r="J1269" s="23"/>
    </row>
    <row r="1270" spans="3:10">
      <c r="C1270" s="19"/>
      <c r="H1270" s="20"/>
      <c r="I1270" s="23"/>
      <c r="J1270" s="23"/>
    </row>
    <row r="1271" spans="3:10">
      <c r="C1271" s="19"/>
      <c r="H1271" s="20"/>
      <c r="I1271" s="23"/>
      <c r="J1271" s="23"/>
    </row>
    <row r="1272" spans="3:10">
      <c r="C1272" s="19"/>
      <c r="H1272" s="20"/>
      <c r="I1272" s="23"/>
      <c r="J1272" s="23"/>
    </row>
    <row r="1273" spans="3:10">
      <c r="C1273" s="19"/>
      <c r="H1273" s="20"/>
      <c r="I1273" s="23"/>
      <c r="J1273" s="23"/>
    </row>
    <row r="1274" spans="3:10">
      <c r="C1274" s="19"/>
      <c r="H1274" s="20"/>
      <c r="I1274" s="23"/>
      <c r="J1274" s="23"/>
    </row>
    <row r="1275" spans="3:10">
      <c r="C1275" s="19"/>
      <c r="H1275" s="20"/>
      <c r="I1275" s="23"/>
      <c r="J1275" s="23"/>
    </row>
    <row r="1276" spans="3:10">
      <c r="C1276" s="19"/>
      <c r="H1276" s="20"/>
      <c r="I1276" s="23"/>
      <c r="J1276" s="23"/>
    </row>
    <row r="1277" spans="3:10">
      <c r="C1277" s="19"/>
      <c r="H1277" s="20"/>
      <c r="I1277" s="23"/>
      <c r="J1277" s="23"/>
    </row>
    <row r="1278" spans="3:10">
      <c r="C1278" s="19"/>
      <c r="H1278" s="20"/>
      <c r="I1278" s="23"/>
      <c r="J1278" s="23"/>
    </row>
    <row r="1279" spans="3:10">
      <c r="C1279" s="19"/>
      <c r="H1279" s="20"/>
      <c r="I1279" s="23"/>
      <c r="J1279" s="23"/>
    </row>
    <row r="1280" spans="3:10">
      <c r="C1280" s="19"/>
      <c r="H1280" s="20"/>
      <c r="I1280" s="23"/>
      <c r="J1280" s="23"/>
    </row>
    <row r="1281" spans="3:10">
      <c r="C1281" s="19"/>
      <c r="H1281" s="20"/>
      <c r="I1281" s="23"/>
      <c r="J1281" s="23"/>
    </row>
    <row r="1282" spans="3:10">
      <c r="C1282" s="19"/>
      <c r="H1282" s="20"/>
      <c r="I1282" s="23"/>
      <c r="J1282" s="23"/>
    </row>
    <row r="1283" spans="3:10">
      <c r="C1283" s="19"/>
      <c r="H1283" s="20"/>
      <c r="I1283" s="23"/>
      <c r="J1283" s="23"/>
    </row>
    <row r="1284" spans="3:10">
      <c r="C1284" s="19"/>
      <c r="H1284" s="20"/>
      <c r="I1284" s="23"/>
      <c r="J1284" s="23"/>
    </row>
    <row r="1285" spans="3:10">
      <c r="C1285" s="19"/>
      <c r="H1285" s="20"/>
      <c r="I1285" s="23"/>
      <c r="J1285" s="23"/>
    </row>
    <row r="1286" spans="3:10">
      <c r="C1286" s="19"/>
      <c r="H1286" s="20"/>
      <c r="I1286" s="23"/>
      <c r="J1286" s="23"/>
    </row>
    <row r="1287" spans="3:10">
      <c r="C1287" s="19"/>
      <c r="H1287" s="20"/>
      <c r="I1287" s="23"/>
      <c r="J1287" s="23"/>
    </row>
    <row r="1288" spans="3:10">
      <c r="C1288" s="19"/>
      <c r="H1288" s="20"/>
      <c r="I1288" s="23"/>
      <c r="J1288" s="23"/>
    </row>
    <row r="1289" spans="3:10">
      <c r="C1289" s="19"/>
      <c r="H1289" s="20"/>
      <c r="I1289" s="23"/>
      <c r="J1289" s="23"/>
    </row>
    <row r="1290" spans="3:10">
      <c r="C1290" s="19"/>
      <c r="H1290" s="20"/>
      <c r="I1290" s="23"/>
      <c r="J1290" s="23"/>
    </row>
    <row r="1291" spans="3:10">
      <c r="C1291" s="19"/>
      <c r="H1291" s="20"/>
      <c r="I1291" s="23"/>
      <c r="J1291" s="23"/>
    </row>
    <row r="1292" spans="3:10">
      <c r="C1292" s="19"/>
      <c r="H1292" s="20"/>
      <c r="I1292" s="23"/>
      <c r="J1292" s="23"/>
    </row>
    <row r="1293" spans="3:10">
      <c r="C1293" s="19"/>
      <c r="H1293" s="20"/>
      <c r="I1293" s="23"/>
      <c r="J1293" s="23"/>
    </row>
    <row r="1294" spans="3:10">
      <c r="C1294" s="19"/>
      <c r="H1294" s="20"/>
      <c r="I1294" s="23"/>
      <c r="J1294" s="23"/>
    </row>
    <row r="1295" spans="3:10">
      <c r="C1295" s="19"/>
      <c r="H1295" s="20"/>
      <c r="I1295" s="23"/>
      <c r="J1295" s="23"/>
    </row>
    <row r="1296" spans="3:10">
      <c r="C1296" s="19"/>
      <c r="H1296" s="20"/>
      <c r="I1296" s="23"/>
      <c r="J1296" s="23"/>
    </row>
    <row r="1297" spans="3:10">
      <c r="C1297" s="19"/>
      <c r="H1297" s="20"/>
      <c r="I1297" s="23"/>
      <c r="J1297" s="23"/>
    </row>
    <row r="1298" spans="3:10">
      <c r="C1298" s="19"/>
      <c r="H1298" s="20"/>
      <c r="I1298" s="23"/>
      <c r="J1298" s="23"/>
    </row>
    <row r="1299" spans="3:10">
      <c r="C1299" s="19"/>
      <c r="H1299" s="20"/>
      <c r="I1299" s="23"/>
      <c r="J1299" s="23"/>
    </row>
    <row r="1300" spans="3:10">
      <c r="C1300" s="19"/>
      <c r="H1300" s="20"/>
      <c r="I1300" s="23"/>
      <c r="J1300" s="23"/>
    </row>
    <row r="1301" spans="3:10">
      <c r="C1301" s="19"/>
      <c r="H1301" s="20"/>
      <c r="I1301" s="23"/>
      <c r="J1301" s="23"/>
    </row>
    <row r="1302" spans="3:10">
      <c r="C1302" s="19"/>
      <c r="H1302" s="20"/>
      <c r="I1302" s="23"/>
      <c r="J1302" s="23"/>
    </row>
    <row r="1303" spans="3:10">
      <c r="C1303" s="19"/>
      <c r="H1303" s="20"/>
      <c r="I1303" s="23"/>
      <c r="J1303" s="23"/>
    </row>
    <row r="1304" spans="3:10">
      <c r="C1304" s="19"/>
      <c r="H1304" s="20"/>
      <c r="I1304" s="23"/>
      <c r="J1304" s="23"/>
    </row>
    <row r="1305" spans="3:10">
      <c r="C1305" s="19"/>
      <c r="H1305" s="20"/>
      <c r="I1305" s="23"/>
      <c r="J1305" s="23"/>
    </row>
    <row r="1306" spans="3:10">
      <c r="C1306" s="19"/>
      <c r="H1306" s="20"/>
      <c r="I1306" s="23"/>
      <c r="J1306" s="23"/>
    </row>
    <row r="1307" spans="3:10">
      <c r="C1307" s="19"/>
      <c r="H1307" s="20"/>
      <c r="I1307" s="23"/>
      <c r="J1307" s="23"/>
    </row>
    <row r="1308" spans="3:10">
      <c r="C1308" s="19"/>
      <c r="H1308" s="20"/>
      <c r="I1308" s="23"/>
      <c r="J1308" s="23"/>
    </row>
    <row r="1309" spans="3:10">
      <c r="C1309" s="19"/>
      <c r="H1309" s="20"/>
      <c r="I1309" s="23"/>
      <c r="J1309" s="23"/>
    </row>
    <row r="1310" spans="3:10">
      <c r="C1310" s="19"/>
      <c r="H1310" s="20"/>
      <c r="I1310" s="23"/>
      <c r="J1310" s="23"/>
    </row>
    <row r="1311" spans="3:10">
      <c r="C1311" s="19"/>
      <c r="H1311" s="20"/>
      <c r="I1311" s="23"/>
      <c r="J1311" s="23"/>
    </row>
    <row r="1312" spans="3:10">
      <c r="C1312" s="19"/>
      <c r="H1312" s="20"/>
      <c r="I1312" s="23"/>
      <c r="J1312" s="23"/>
    </row>
    <row r="1313" spans="3:10">
      <c r="C1313" s="19"/>
      <c r="H1313" s="20"/>
      <c r="I1313" s="23"/>
      <c r="J1313" s="23"/>
    </row>
    <row r="1314" spans="3:10">
      <c r="C1314" s="19"/>
      <c r="H1314" s="20"/>
      <c r="I1314" s="23"/>
      <c r="J1314" s="23"/>
    </row>
    <row r="1315" spans="3:10">
      <c r="C1315" s="19"/>
      <c r="H1315" s="20"/>
      <c r="I1315" s="23"/>
      <c r="J1315" s="23"/>
    </row>
    <row r="1316" spans="3:10">
      <c r="C1316" s="19"/>
      <c r="H1316" s="20"/>
      <c r="I1316" s="23"/>
      <c r="J1316" s="23"/>
    </row>
    <row r="1317" spans="3:10">
      <c r="C1317" s="19"/>
      <c r="H1317" s="20"/>
      <c r="I1317" s="23"/>
      <c r="J1317" s="23"/>
    </row>
    <row r="1318" spans="3:10">
      <c r="C1318" s="19"/>
      <c r="H1318" s="20"/>
      <c r="I1318" s="23"/>
      <c r="J1318" s="23"/>
    </row>
    <row r="1319" spans="3:10">
      <c r="C1319" s="19"/>
      <c r="H1319" s="20"/>
      <c r="I1319" s="23"/>
      <c r="J1319" s="23"/>
    </row>
    <row r="1320" spans="3:10">
      <c r="C1320" s="19"/>
      <c r="H1320" s="20"/>
      <c r="I1320" s="23"/>
      <c r="J1320" s="23"/>
    </row>
    <row r="1321" spans="3:10">
      <c r="C1321" s="19"/>
      <c r="H1321" s="20"/>
      <c r="I1321" s="23"/>
      <c r="J1321" s="23"/>
    </row>
    <row r="1322" spans="3:10">
      <c r="C1322" s="19"/>
      <c r="H1322" s="20"/>
      <c r="I1322" s="23"/>
      <c r="J1322" s="23"/>
    </row>
    <row r="1323" spans="3:10">
      <c r="C1323" s="19"/>
      <c r="H1323" s="20"/>
      <c r="I1323" s="23"/>
      <c r="J1323" s="23"/>
    </row>
    <row r="1324" spans="3:10">
      <c r="C1324" s="19"/>
      <c r="H1324" s="20"/>
      <c r="I1324" s="23"/>
      <c r="J1324" s="23"/>
    </row>
    <row r="1325" spans="3:10">
      <c r="C1325" s="19"/>
      <c r="H1325" s="20"/>
      <c r="I1325" s="23"/>
      <c r="J1325" s="23"/>
    </row>
    <row r="1326" spans="3:10">
      <c r="C1326" s="19"/>
      <c r="H1326" s="20"/>
      <c r="I1326" s="23"/>
      <c r="J1326" s="23"/>
    </row>
    <row r="1327" spans="3:10">
      <c r="C1327" s="19"/>
      <c r="H1327" s="20"/>
      <c r="I1327" s="23"/>
      <c r="J1327" s="23"/>
    </row>
    <row r="1328" spans="3:10">
      <c r="C1328" s="19"/>
      <c r="H1328" s="20"/>
      <c r="I1328" s="23"/>
      <c r="J1328" s="23"/>
    </row>
    <row r="1329" spans="3:10">
      <c r="C1329" s="19"/>
      <c r="H1329" s="20"/>
      <c r="I1329" s="23"/>
      <c r="J1329" s="23"/>
    </row>
    <row r="1330" spans="3:10">
      <c r="C1330" s="19"/>
      <c r="H1330" s="20"/>
      <c r="I1330" s="23"/>
      <c r="J1330" s="23"/>
    </row>
    <row r="1331" spans="3:10">
      <c r="C1331" s="19"/>
      <c r="H1331" s="20"/>
      <c r="I1331" s="23"/>
      <c r="J1331" s="23"/>
    </row>
    <row r="1332" spans="3:10">
      <c r="C1332" s="19"/>
      <c r="H1332" s="20"/>
      <c r="I1332" s="23"/>
      <c r="J1332" s="23"/>
    </row>
    <row r="1333" spans="3:10">
      <c r="C1333" s="19"/>
      <c r="H1333" s="20"/>
      <c r="I1333" s="23"/>
      <c r="J1333" s="23"/>
    </row>
    <row r="1334" spans="3:10">
      <c r="C1334" s="19"/>
      <c r="H1334" s="20"/>
      <c r="I1334" s="23"/>
      <c r="J1334" s="23"/>
    </row>
    <row r="1335" spans="3:10">
      <c r="C1335" s="19"/>
      <c r="H1335" s="20"/>
      <c r="I1335" s="23"/>
      <c r="J1335" s="23"/>
    </row>
    <row r="1336" spans="3:10">
      <c r="C1336" s="19"/>
      <c r="H1336" s="20"/>
      <c r="I1336" s="23"/>
      <c r="J1336" s="23"/>
    </row>
    <row r="1337" spans="3:10">
      <c r="C1337" s="19"/>
      <c r="H1337" s="20"/>
      <c r="I1337" s="23"/>
      <c r="J1337" s="23"/>
    </row>
    <row r="1338" spans="3:10">
      <c r="C1338" s="19"/>
      <c r="H1338" s="20"/>
      <c r="I1338" s="23"/>
      <c r="J1338" s="23"/>
    </row>
    <row r="1339" spans="3:10">
      <c r="C1339" s="19"/>
      <c r="H1339" s="20"/>
      <c r="I1339" s="23"/>
      <c r="J1339" s="23"/>
    </row>
    <row r="1340" spans="3:10">
      <c r="C1340" s="19"/>
      <c r="H1340" s="20"/>
      <c r="I1340" s="23"/>
      <c r="J1340" s="23"/>
    </row>
    <row r="1341" spans="3:10">
      <c r="C1341" s="19"/>
      <c r="H1341" s="20"/>
      <c r="I1341" s="23"/>
      <c r="J1341" s="23"/>
    </row>
    <row r="1342" spans="3:10">
      <c r="C1342" s="19"/>
      <c r="H1342" s="20"/>
      <c r="I1342" s="23"/>
      <c r="J1342" s="23"/>
    </row>
    <row r="1343" spans="3:10">
      <c r="C1343" s="19"/>
      <c r="H1343" s="20"/>
      <c r="I1343" s="23"/>
      <c r="J1343" s="23"/>
    </row>
    <row r="1344" spans="3:10">
      <c r="C1344" s="19"/>
      <c r="H1344" s="20"/>
      <c r="I1344" s="23"/>
      <c r="J1344" s="23"/>
    </row>
    <row r="1345" spans="3:10">
      <c r="C1345" s="19"/>
      <c r="H1345" s="20"/>
      <c r="I1345" s="23"/>
      <c r="J1345" s="23"/>
    </row>
    <row r="1346" spans="3:10">
      <c r="C1346" s="19"/>
      <c r="H1346" s="20"/>
      <c r="I1346" s="23"/>
      <c r="J1346" s="23"/>
    </row>
    <row r="1347" spans="3:10">
      <c r="C1347" s="19"/>
      <c r="H1347" s="20"/>
      <c r="I1347" s="23"/>
      <c r="J1347" s="23"/>
    </row>
    <row r="1348" spans="3:10">
      <c r="C1348" s="19"/>
      <c r="H1348" s="20"/>
      <c r="I1348" s="23"/>
      <c r="J1348" s="23"/>
    </row>
    <row r="1349" spans="3:10">
      <c r="C1349" s="19"/>
      <c r="H1349" s="20"/>
      <c r="I1349" s="23"/>
      <c r="J1349" s="23"/>
    </row>
    <row r="1350" spans="3:10">
      <c r="C1350" s="19"/>
      <c r="H1350" s="20"/>
      <c r="I1350" s="23"/>
      <c r="J1350" s="23"/>
    </row>
    <row r="1351" spans="3:10">
      <c r="C1351" s="19"/>
      <c r="H1351" s="20"/>
      <c r="I1351" s="23"/>
      <c r="J1351" s="23"/>
    </row>
    <row r="1352" spans="3:10">
      <c r="C1352" s="19"/>
      <c r="H1352" s="20"/>
      <c r="I1352" s="23"/>
      <c r="J1352" s="23"/>
    </row>
    <row r="1353" spans="3:10">
      <c r="C1353" s="19"/>
      <c r="H1353" s="20"/>
      <c r="I1353" s="23"/>
      <c r="J1353" s="23"/>
    </row>
    <row r="1354" spans="3:10">
      <c r="C1354" s="19"/>
      <c r="H1354" s="20"/>
      <c r="I1354" s="23"/>
      <c r="J1354" s="23"/>
    </row>
    <row r="1355" spans="3:10">
      <c r="C1355" s="19"/>
      <c r="H1355" s="20"/>
      <c r="I1355" s="23"/>
      <c r="J1355" s="23"/>
    </row>
    <row r="1356" spans="3:10">
      <c r="C1356" s="19"/>
      <c r="H1356" s="20"/>
      <c r="I1356" s="23"/>
      <c r="J1356" s="23"/>
    </row>
    <row r="1357" spans="3:10">
      <c r="C1357" s="19"/>
      <c r="H1357" s="20"/>
      <c r="I1357" s="23"/>
      <c r="J1357" s="23"/>
    </row>
    <row r="1358" spans="3:10">
      <c r="C1358" s="19"/>
      <c r="H1358" s="20"/>
      <c r="I1358" s="23"/>
      <c r="J1358" s="23"/>
    </row>
    <row r="1359" spans="3:10">
      <c r="C1359" s="19"/>
      <c r="H1359" s="20"/>
      <c r="I1359" s="23"/>
      <c r="J1359" s="23"/>
    </row>
    <row r="1360" spans="3:10">
      <c r="C1360" s="19"/>
      <c r="H1360" s="20"/>
      <c r="I1360" s="23"/>
      <c r="J1360" s="23"/>
    </row>
    <row r="1361" spans="3:10">
      <c r="C1361" s="19"/>
      <c r="H1361" s="20"/>
      <c r="I1361" s="23"/>
      <c r="J1361" s="23"/>
    </row>
    <row r="1362" spans="3:10">
      <c r="C1362" s="19"/>
      <c r="H1362" s="20"/>
      <c r="I1362" s="23"/>
      <c r="J1362" s="23"/>
    </row>
    <row r="1363" spans="3:10">
      <c r="C1363" s="19"/>
      <c r="H1363" s="20"/>
      <c r="I1363" s="23"/>
      <c r="J1363" s="23"/>
    </row>
    <row r="1364" spans="3:10">
      <c r="C1364" s="19"/>
      <c r="H1364" s="20"/>
      <c r="I1364" s="23"/>
      <c r="J1364" s="23"/>
    </row>
    <row r="1365" spans="3:10">
      <c r="C1365" s="19"/>
      <c r="H1365" s="20"/>
      <c r="I1365" s="23"/>
      <c r="J1365" s="23"/>
    </row>
    <row r="1366" spans="3:10">
      <c r="C1366" s="19"/>
      <c r="H1366" s="20"/>
      <c r="I1366" s="23"/>
      <c r="J1366" s="23"/>
    </row>
    <row r="1367" spans="3:10">
      <c r="C1367" s="19"/>
      <c r="H1367" s="20"/>
      <c r="I1367" s="23"/>
      <c r="J1367" s="23"/>
    </row>
    <row r="1368" spans="3:10">
      <c r="C1368" s="19"/>
      <c r="H1368" s="20"/>
      <c r="I1368" s="23"/>
      <c r="J1368" s="23"/>
    </row>
    <row r="1369" spans="3:10">
      <c r="C1369" s="19"/>
      <c r="H1369" s="20"/>
      <c r="I1369" s="23"/>
      <c r="J1369" s="23"/>
    </row>
    <row r="1370" spans="3:10">
      <c r="C1370" s="19"/>
      <c r="H1370" s="20"/>
      <c r="I1370" s="23"/>
      <c r="J1370" s="23"/>
    </row>
    <row r="1371" spans="3:10">
      <c r="C1371" s="19"/>
      <c r="H1371" s="20"/>
      <c r="I1371" s="23"/>
      <c r="J1371" s="23"/>
    </row>
    <row r="1372" spans="3:10">
      <c r="C1372" s="19"/>
      <c r="H1372" s="20"/>
      <c r="I1372" s="23"/>
      <c r="J1372" s="23"/>
    </row>
    <row r="1373" spans="3:10">
      <c r="C1373" s="19"/>
      <c r="H1373" s="20"/>
      <c r="I1373" s="23"/>
      <c r="J1373" s="23"/>
    </row>
    <row r="1374" spans="3:10">
      <c r="C1374" s="19"/>
      <c r="H1374" s="20"/>
      <c r="I1374" s="23"/>
      <c r="J1374" s="23"/>
    </row>
    <row r="1375" spans="3:10">
      <c r="C1375" s="19"/>
      <c r="H1375" s="20"/>
      <c r="I1375" s="23"/>
      <c r="J1375" s="23"/>
    </row>
    <row r="1376" spans="3:10">
      <c r="C1376" s="19"/>
      <c r="H1376" s="20"/>
      <c r="I1376" s="23"/>
      <c r="J1376" s="23"/>
    </row>
    <row r="1377" spans="3:10">
      <c r="C1377" s="19"/>
      <c r="H1377" s="20"/>
      <c r="I1377" s="23"/>
      <c r="J1377" s="23"/>
    </row>
    <row r="1378" spans="3:10">
      <c r="C1378" s="19"/>
      <c r="H1378" s="20"/>
      <c r="I1378" s="23"/>
      <c r="J1378" s="23"/>
    </row>
    <row r="1379" spans="3:10">
      <c r="C1379" s="19"/>
      <c r="H1379" s="20"/>
      <c r="I1379" s="23"/>
      <c r="J1379" s="23"/>
    </row>
    <row r="1380" spans="3:10">
      <c r="C1380" s="19"/>
      <c r="H1380" s="20"/>
      <c r="I1380" s="23"/>
      <c r="J1380" s="23"/>
    </row>
    <row r="1381" spans="3:10">
      <c r="C1381" s="19"/>
      <c r="H1381" s="20"/>
      <c r="I1381" s="23"/>
      <c r="J1381" s="23"/>
    </row>
    <row r="1382" spans="3:10">
      <c r="C1382" s="19"/>
      <c r="H1382" s="20"/>
      <c r="I1382" s="23"/>
      <c r="J1382" s="2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Theory plot</vt:lpstr>
      <vt:lpstr>LUT Implementation</vt:lpstr>
      <vt:lpstr>Error plots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2012-08-05T12:38:23Z</dcterms:created>
  <dcterms:modified xsi:type="dcterms:W3CDTF">2012-10-19T21:39:54Z</dcterms:modified>
</cp:coreProperties>
</file>