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7955" windowHeight="112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28" i="1"/>
  <c r="K28"/>
  <c r="I28"/>
  <c r="G28"/>
  <c r="M26"/>
  <c r="K26"/>
  <c r="I26"/>
  <c r="G26"/>
  <c r="M25"/>
  <c r="K25"/>
  <c r="I25"/>
  <c r="G25"/>
  <c r="N25" s="1"/>
  <c r="M24"/>
  <c r="K24"/>
  <c r="I24"/>
  <c r="G24"/>
  <c r="N24" s="1"/>
  <c r="M23"/>
  <c r="K23"/>
  <c r="I23"/>
  <c r="G23"/>
  <c r="N23" s="1"/>
  <c r="M22"/>
  <c r="K22"/>
  <c r="I22"/>
  <c r="G22"/>
  <c r="N22" s="1"/>
  <c r="M21"/>
  <c r="K21"/>
  <c r="I21"/>
  <c r="G21"/>
  <c r="N21" s="1"/>
  <c r="G20"/>
  <c r="F20"/>
  <c r="K20" s="1"/>
  <c r="M19"/>
  <c r="K19"/>
  <c r="I19"/>
  <c r="G19"/>
  <c r="N19" s="1"/>
  <c r="M18"/>
  <c r="K18"/>
  <c r="I18"/>
  <c r="G18"/>
  <c r="N18" s="1"/>
  <c r="M17"/>
  <c r="K17"/>
  <c r="I17"/>
  <c r="G17"/>
  <c r="N17" s="1"/>
  <c r="M16"/>
  <c r="K16"/>
  <c r="I16"/>
  <c r="G16"/>
  <c r="N16" s="1"/>
  <c r="M15"/>
  <c r="K15"/>
  <c r="I15"/>
  <c r="G15"/>
  <c r="N15" s="1"/>
  <c r="M14"/>
  <c r="K14"/>
  <c r="I14"/>
  <c r="G14"/>
  <c r="N14" s="1"/>
  <c r="M13"/>
  <c r="K13"/>
  <c r="I13"/>
  <c r="G13"/>
  <c r="N13" s="1"/>
  <c r="M12"/>
  <c r="K12"/>
  <c r="I12"/>
  <c r="G12"/>
  <c r="N12" s="1"/>
  <c r="M11"/>
  <c r="K11"/>
  <c r="I11"/>
  <c r="G11"/>
  <c r="N11" s="1"/>
  <c r="M10"/>
  <c r="K10"/>
  <c r="I10"/>
  <c r="G10"/>
  <c r="N10" s="1"/>
  <c r="M9"/>
  <c r="K9"/>
  <c r="I9"/>
  <c r="G9"/>
  <c r="N9" s="1"/>
  <c r="I8"/>
  <c r="G8"/>
  <c r="F8"/>
  <c r="M8" s="1"/>
  <c r="F7"/>
  <c r="I7" s="1"/>
  <c r="M6"/>
  <c r="K6"/>
  <c r="I6"/>
  <c r="G6"/>
  <c r="N6" s="1"/>
  <c r="M5"/>
  <c r="K5"/>
  <c r="I5"/>
  <c r="C5"/>
  <c r="G5" s="1"/>
  <c r="N5" s="1"/>
  <c r="M4"/>
  <c r="K4"/>
  <c r="I4"/>
  <c r="G4"/>
  <c r="K27" l="1"/>
  <c r="N20"/>
  <c r="G7"/>
  <c r="K8"/>
  <c r="N8" s="1"/>
  <c r="I20"/>
  <c r="I27" s="1"/>
  <c r="M7"/>
  <c r="M27" s="1"/>
  <c r="N4"/>
  <c r="K7"/>
  <c r="M20"/>
  <c r="N7" l="1"/>
  <c r="G27"/>
</calcChain>
</file>

<file path=xl/sharedStrings.xml><?xml version="1.0" encoding="utf-8"?>
<sst xmlns="http://schemas.openxmlformats.org/spreadsheetml/2006/main" count="95" uniqueCount="67">
  <si>
    <t>Required I/O</t>
  </si>
  <si>
    <t>Mapping per device</t>
  </si>
  <si>
    <t>Schematic
Status</t>
  </si>
  <si>
    <t>Resource</t>
  </si>
  <si>
    <t>Count</t>
  </si>
  <si>
    <t>Details</t>
  </si>
  <si>
    <t>Peripheral per item</t>
  </si>
  <si>
    <t>Per item</t>
  </si>
  <si>
    <t>Total</t>
  </si>
  <si>
    <t>µC Main</t>
  </si>
  <si>
    <t>FPGA Main</t>
  </si>
  <si>
    <t>µc HMI</t>
  </si>
  <si>
    <t>Cells voltage monitoring</t>
  </si>
  <si>
    <t>1 ADC channel per LiPo cell</t>
  </si>
  <si>
    <t>1 ADC channel</t>
  </si>
  <si>
    <t>Current sensing</t>
  </si>
  <si>
    <t>1 ADC channel per shunt sensing</t>
  </si>
  <si>
    <t>Power supply enable</t>
  </si>
  <si>
    <t>1 ENABLE output</t>
  </si>
  <si>
    <t>1 digital output</t>
  </si>
  <si>
    <t>OK</t>
  </si>
  <si>
    <t>Type A Full H-bridges</t>
  </si>
  <si>
    <t>1 PWM signal
1 DIR signal
1 DECAY signal
1 SLEEP signal
1 FAULT signal
1 SENSE Feedback</t>
  </si>
  <si>
    <t>1 PWM channel
4 digital outputs
1 ADC channel</t>
  </si>
  <si>
    <t>Type B Full H-bridges</t>
  </si>
  <si>
    <t>1 PWM signal
1 DIR signal
0,5 DECAY signal
0,5 SLEEP signal
0,5 FAULT signal
1 SENSE Feedback</t>
  </si>
  <si>
    <t>1 PWM channels
2.5 digital outputs
1 ADC channel</t>
  </si>
  <si>
    <t>Common for Full H-bridges</t>
  </si>
  <si>
    <t>1 RESET signal</t>
  </si>
  <si>
    <t>ON/OFF power mosfets</t>
  </si>
  <si>
    <t>1 ENABLE signal</t>
  </si>
  <si>
    <t>Analog servos</t>
  </si>
  <si>
    <t>1 PWM signal</t>
  </si>
  <si>
    <t>1 PWM channel</t>
  </si>
  <si>
    <t>Digital servos interface</t>
  </si>
  <si>
    <t>1 TX/RX signal
1 DIR signal</t>
  </si>
  <si>
    <t>1 UART input
1 UART output
1 digital output</t>
  </si>
  <si>
    <t>NPN/PNP Industrial sensors</t>
  </si>
  <si>
    <t>1 input signal</t>
  </si>
  <si>
    <t>1 digital input</t>
  </si>
  <si>
    <t>Endstops</t>
  </si>
  <si>
    <t>Encoders interface</t>
  </si>
  <si>
    <t>1 'A' channel
1 'B' channel
1 '0' channel</t>
  </si>
  <si>
    <t>1 QEI channel</t>
  </si>
  <si>
    <t>Emergency switch feedback</t>
  </si>
  <si>
    <t>Team selection switch</t>
  </si>
  <si>
    <t>Start switch or interface</t>
  </si>
  <si>
    <t>Spare switch (strategy)</t>
  </si>
  <si>
    <t>OLED Display</t>
  </si>
  <si>
    <t>1 CS signal
1 RESET signal
1 D/C signal
1 R/W signal
1 E/RD signal
8 D signals</t>
  </si>
  <si>
    <t>1 PMP interface
1 digital output</t>
  </si>
  <si>
    <t>OLED Intensity adjustment</t>
  </si>
  <si>
    <t>1 CS signal
1 MOSI signal
1 SCK signal</t>
  </si>
  <si>
    <t>1 SPI interface*
1 digital output</t>
  </si>
  <si>
    <t>Encoder for menu + Push button</t>
  </si>
  <si>
    <t>1 'A' channel
1 'B' channel
1 push-button input</t>
  </si>
  <si>
    <t>3 digital inputs</t>
  </si>
  <si>
    <t>RGB LED</t>
  </si>
  <si>
    <t>1 PWM output for Red intensity
1 PWM output for Green intensity
1 PWM output for Blue intensity</t>
  </si>
  <si>
    <t>3 PWM channels</t>
  </si>
  <si>
    <t>Micro SD interface</t>
  </si>
  <si>
    <t>1 SCK signal
1 MISO signal
1 MOSI signal
1 CS signal</t>
  </si>
  <si>
    <t>Piezo beeper</t>
  </si>
  <si>
    <t>Inter-uc / FPGA communication</t>
  </si>
  <si>
    <t>Available</t>
  </si>
  <si>
    <t>* If multiple slave SPI devices are present, the 3 I/O from the SPI interface can be saved</t>
  </si>
  <si>
    <t xml:space="preserve">   (only the CS pins need to be duplicated)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</si>
</sst>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9" xfId="0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40"/>
  <sheetViews>
    <sheetView tabSelected="1" workbookViewId="0">
      <selection activeCell="O18" sqref="O18"/>
    </sheetView>
  </sheetViews>
  <sheetFormatPr defaultRowHeight="15"/>
  <cols>
    <col min="1" max="1" width="6.5703125" customWidth="1"/>
    <col min="2" max="2" width="32.28515625" customWidth="1"/>
    <col min="3" max="3" width="8.7109375" customWidth="1"/>
    <col min="4" max="4" width="29.7109375" customWidth="1"/>
    <col min="5" max="5" width="19.85546875" customWidth="1"/>
    <col min="6" max="13" width="8.7109375" customWidth="1"/>
    <col min="14" max="14" width="4" style="1" bestFit="1" customWidth="1"/>
    <col min="15" max="15" width="17.28515625" bestFit="1" customWidth="1"/>
    <col min="16" max="16" width="21.5703125" style="2" customWidth="1"/>
    <col min="17" max="17" width="27.85546875" customWidth="1"/>
  </cols>
  <sheetData>
    <row r="2" spans="2:15">
      <c r="F2" s="45" t="s">
        <v>0</v>
      </c>
      <c r="G2" s="46"/>
      <c r="H2" s="45" t="s">
        <v>1</v>
      </c>
      <c r="I2" s="47"/>
      <c r="J2" s="47"/>
      <c r="K2" s="47"/>
      <c r="L2" s="47"/>
      <c r="M2" s="46"/>
      <c r="O2" s="48" t="s">
        <v>2</v>
      </c>
    </row>
    <row r="3" spans="2:15">
      <c r="B3" s="3" t="s">
        <v>3</v>
      </c>
      <c r="C3" s="4" t="s">
        <v>4</v>
      </c>
      <c r="D3" s="3" t="s">
        <v>5</v>
      </c>
      <c r="E3" s="3" t="s">
        <v>6</v>
      </c>
      <c r="F3" s="5" t="s">
        <v>7</v>
      </c>
      <c r="G3" s="6" t="s">
        <v>8</v>
      </c>
      <c r="H3" s="50" t="s">
        <v>9</v>
      </c>
      <c r="I3" s="51"/>
      <c r="J3" s="51" t="s">
        <v>10</v>
      </c>
      <c r="K3" s="51"/>
      <c r="L3" s="51" t="s">
        <v>11</v>
      </c>
      <c r="M3" s="52"/>
      <c r="N3" s="7"/>
      <c r="O3" s="49"/>
    </row>
    <row r="4" spans="2:15">
      <c r="B4" s="8" t="s">
        <v>12</v>
      </c>
      <c r="C4" s="9">
        <v>6</v>
      </c>
      <c r="D4" s="10" t="s">
        <v>13</v>
      </c>
      <c r="E4" s="11" t="s">
        <v>14</v>
      </c>
      <c r="F4" s="12">
        <v>1</v>
      </c>
      <c r="G4" s="13">
        <f>C4*F4</f>
        <v>6</v>
      </c>
      <c r="H4" s="14">
        <v>6</v>
      </c>
      <c r="I4" s="15">
        <f>H4*$F4</f>
        <v>6</v>
      </c>
      <c r="J4" s="9"/>
      <c r="K4" s="15">
        <f>J4*$F4</f>
        <v>0</v>
      </c>
      <c r="L4" s="9"/>
      <c r="M4" s="16">
        <f>L4*$F4</f>
        <v>0</v>
      </c>
      <c r="N4" s="1">
        <f>G4-I4-K4-M4</f>
        <v>0</v>
      </c>
      <c r="O4" s="17"/>
    </row>
    <row r="5" spans="2:15">
      <c r="B5" s="18" t="s">
        <v>15</v>
      </c>
      <c r="C5" s="19">
        <f>1+5</f>
        <v>6</v>
      </c>
      <c r="D5" s="20" t="s">
        <v>16</v>
      </c>
      <c r="E5" s="21" t="s">
        <v>14</v>
      </c>
      <c r="F5" s="22">
        <v>1</v>
      </c>
      <c r="G5" s="23">
        <f t="shared" ref="G5:G26" si="0">C5*F5</f>
        <v>6</v>
      </c>
      <c r="H5" s="24">
        <v>6</v>
      </c>
      <c r="I5" s="25">
        <f t="shared" ref="I5:I26" si="1">H5*$F5</f>
        <v>6</v>
      </c>
      <c r="J5" s="19"/>
      <c r="K5" s="25">
        <f t="shared" ref="K5:K26" si="2">J5*$F5</f>
        <v>0</v>
      </c>
      <c r="L5" s="19"/>
      <c r="M5" s="26">
        <f t="shared" ref="M5:M26" si="3">L5*$F5</f>
        <v>0</v>
      </c>
      <c r="N5" s="1">
        <f t="shared" ref="N5:N25" si="4">G5-I5-K5-M5</f>
        <v>0</v>
      </c>
      <c r="O5" s="17"/>
    </row>
    <row r="6" spans="2:15">
      <c r="B6" s="18" t="s">
        <v>17</v>
      </c>
      <c r="C6" s="19">
        <v>4</v>
      </c>
      <c r="D6" s="20" t="s">
        <v>18</v>
      </c>
      <c r="E6" s="21" t="s">
        <v>19</v>
      </c>
      <c r="F6" s="22">
        <v>1</v>
      </c>
      <c r="G6" s="23">
        <f t="shared" si="0"/>
        <v>4</v>
      </c>
      <c r="H6" s="24">
        <v>4</v>
      </c>
      <c r="I6" s="25">
        <f t="shared" si="1"/>
        <v>4</v>
      </c>
      <c r="J6" s="19"/>
      <c r="K6" s="25">
        <f t="shared" si="2"/>
        <v>0</v>
      </c>
      <c r="L6" s="19"/>
      <c r="M6" s="26">
        <f t="shared" si="3"/>
        <v>0</v>
      </c>
      <c r="N6" s="1">
        <f t="shared" si="4"/>
        <v>0</v>
      </c>
      <c r="O6" s="17" t="s">
        <v>20</v>
      </c>
    </row>
    <row r="7" spans="2:15" ht="76.5">
      <c r="B7" s="18" t="s">
        <v>21</v>
      </c>
      <c r="C7" s="19">
        <v>3</v>
      </c>
      <c r="D7" s="20" t="s">
        <v>22</v>
      </c>
      <c r="E7" s="20" t="s">
        <v>23</v>
      </c>
      <c r="F7" s="27">
        <f>1+4+1</f>
        <v>6</v>
      </c>
      <c r="G7" s="23">
        <f t="shared" si="0"/>
        <v>18</v>
      </c>
      <c r="H7" s="24">
        <v>3</v>
      </c>
      <c r="I7" s="25">
        <f t="shared" si="1"/>
        <v>18</v>
      </c>
      <c r="J7" s="19"/>
      <c r="K7" s="25">
        <f t="shared" si="2"/>
        <v>0</v>
      </c>
      <c r="L7" s="19"/>
      <c r="M7" s="26">
        <f t="shared" si="3"/>
        <v>0</v>
      </c>
      <c r="N7" s="1">
        <f t="shared" si="4"/>
        <v>0</v>
      </c>
      <c r="O7" s="17" t="s">
        <v>20</v>
      </c>
    </row>
    <row r="8" spans="2:15" ht="76.5">
      <c r="B8" s="18" t="s">
        <v>24</v>
      </c>
      <c r="C8" s="19">
        <v>8</v>
      </c>
      <c r="D8" s="20" t="s">
        <v>25</v>
      </c>
      <c r="E8" s="20" t="s">
        <v>26</v>
      </c>
      <c r="F8" s="27">
        <f>1+2.5+1</f>
        <v>4.5</v>
      </c>
      <c r="G8" s="23">
        <f t="shared" si="0"/>
        <v>36</v>
      </c>
      <c r="H8" s="24">
        <v>4</v>
      </c>
      <c r="I8" s="25">
        <f t="shared" si="1"/>
        <v>18</v>
      </c>
      <c r="J8" s="19">
        <v>4</v>
      </c>
      <c r="K8" s="25">
        <f t="shared" si="2"/>
        <v>18</v>
      </c>
      <c r="L8" s="19"/>
      <c r="M8" s="26">
        <f t="shared" si="3"/>
        <v>0</v>
      </c>
      <c r="N8" s="1">
        <f t="shared" si="4"/>
        <v>0</v>
      </c>
      <c r="O8" s="17" t="s">
        <v>20</v>
      </c>
    </row>
    <row r="9" spans="2:15">
      <c r="B9" s="18" t="s">
        <v>27</v>
      </c>
      <c r="C9" s="19">
        <v>1</v>
      </c>
      <c r="D9" s="20" t="s">
        <v>28</v>
      </c>
      <c r="E9" s="21" t="s">
        <v>19</v>
      </c>
      <c r="F9" s="22">
        <v>1</v>
      </c>
      <c r="G9" s="23">
        <f t="shared" si="0"/>
        <v>1</v>
      </c>
      <c r="H9" s="24">
        <v>1</v>
      </c>
      <c r="I9" s="25">
        <f t="shared" si="1"/>
        <v>1</v>
      </c>
      <c r="J9" s="19"/>
      <c r="K9" s="25">
        <f t="shared" si="2"/>
        <v>0</v>
      </c>
      <c r="L9" s="19"/>
      <c r="M9" s="26">
        <f t="shared" si="3"/>
        <v>0</v>
      </c>
      <c r="N9" s="1">
        <f t="shared" si="4"/>
        <v>0</v>
      </c>
      <c r="O9" s="17" t="s">
        <v>20</v>
      </c>
    </row>
    <row r="10" spans="2:15">
      <c r="B10" s="18" t="s">
        <v>29</v>
      </c>
      <c r="C10" s="19">
        <v>16</v>
      </c>
      <c r="D10" s="20" t="s">
        <v>30</v>
      </c>
      <c r="E10" s="21" t="s">
        <v>19</v>
      </c>
      <c r="F10" s="22">
        <v>1</v>
      </c>
      <c r="G10" s="23">
        <f t="shared" si="0"/>
        <v>16</v>
      </c>
      <c r="H10" s="24">
        <v>16</v>
      </c>
      <c r="I10" s="25">
        <f t="shared" si="1"/>
        <v>16</v>
      </c>
      <c r="J10" s="19"/>
      <c r="K10" s="25">
        <f t="shared" si="2"/>
        <v>0</v>
      </c>
      <c r="L10" s="19"/>
      <c r="M10" s="26">
        <f t="shared" si="3"/>
        <v>0</v>
      </c>
      <c r="N10" s="1">
        <f t="shared" si="4"/>
        <v>0</v>
      </c>
      <c r="O10" s="17" t="s">
        <v>20</v>
      </c>
    </row>
    <row r="11" spans="2:15">
      <c r="B11" s="18" t="s">
        <v>31</v>
      </c>
      <c r="C11" s="19">
        <v>8</v>
      </c>
      <c r="D11" s="20" t="s">
        <v>32</v>
      </c>
      <c r="E11" s="21" t="s">
        <v>33</v>
      </c>
      <c r="F11" s="22">
        <v>1</v>
      </c>
      <c r="G11" s="23">
        <f t="shared" si="0"/>
        <v>8</v>
      </c>
      <c r="H11" s="24"/>
      <c r="I11" s="25">
        <f t="shared" si="1"/>
        <v>0</v>
      </c>
      <c r="J11" s="19">
        <v>8</v>
      </c>
      <c r="K11" s="25">
        <f t="shared" si="2"/>
        <v>8</v>
      </c>
      <c r="L11" s="19"/>
      <c r="M11" s="26">
        <f t="shared" si="3"/>
        <v>0</v>
      </c>
      <c r="N11" s="1">
        <f t="shared" si="4"/>
        <v>0</v>
      </c>
      <c r="O11" s="17" t="s">
        <v>20</v>
      </c>
    </row>
    <row r="12" spans="2:15" ht="38.25">
      <c r="B12" s="18" t="s">
        <v>34</v>
      </c>
      <c r="C12" s="19">
        <v>1</v>
      </c>
      <c r="D12" s="20" t="s">
        <v>35</v>
      </c>
      <c r="E12" s="20" t="s">
        <v>36</v>
      </c>
      <c r="F12" s="27">
        <v>3</v>
      </c>
      <c r="G12" s="23">
        <f t="shared" si="0"/>
        <v>3</v>
      </c>
      <c r="H12" s="24">
        <v>1</v>
      </c>
      <c r="I12" s="25">
        <f t="shared" si="1"/>
        <v>3</v>
      </c>
      <c r="J12" s="19"/>
      <c r="K12" s="25">
        <f t="shared" si="2"/>
        <v>0</v>
      </c>
      <c r="L12" s="19"/>
      <c r="M12" s="26">
        <f t="shared" si="3"/>
        <v>0</v>
      </c>
      <c r="N12" s="1">
        <f t="shared" si="4"/>
        <v>0</v>
      </c>
      <c r="O12" s="17" t="s">
        <v>20</v>
      </c>
    </row>
    <row r="13" spans="2:15">
      <c r="B13" s="18" t="s">
        <v>37</v>
      </c>
      <c r="C13" s="19">
        <v>20</v>
      </c>
      <c r="D13" s="20" t="s">
        <v>38</v>
      </c>
      <c r="E13" s="21" t="s">
        <v>39</v>
      </c>
      <c r="F13" s="22">
        <v>1</v>
      </c>
      <c r="G13" s="23">
        <f t="shared" si="0"/>
        <v>20</v>
      </c>
      <c r="H13" s="24">
        <v>20</v>
      </c>
      <c r="I13" s="25">
        <f t="shared" si="1"/>
        <v>20</v>
      </c>
      <c r="J13" s="19"/>
      <c r="K13" s="25">
        <f t="shared" si="2"/>
        <v>0</v>
      </c>
      <c r="L13" s="19"/>
      <c r="M13" s="26">
        <f t="shared" si="3"/>
        <v>0</v>
      </c>
      <c r="N13" s="1">
        <f t="shared" si="4"/>
        <v>0</v>
      </c>
      <c r="O13" s="17" t="s">
        <v>20</v>
      </c>
    </row>
    <row r="14" spans="2:15">
      <c r="B14" s="18" t="s">
        <v>40</v>
      </c>
      <c r="C14" s="19">
        <v>8</v>
      </c>
      <c r="D14" s="20" t="s">
        <v>38</v>
      </c>
      <c r="E14" s="21" t="s">
        <v>39</v>
      </c>
      <c r="F14" s="22">
        <v>1</v>
      </c>
      <c r="G14" s="23">
        <f t="shared" si="0"/>
        <v>8</v>
      </c>
      <c r="H14" s="24">
        <v>8</v>
      </c>
      <c r="I14" s="25">
        <f t="shared" si="1"/>
        <v>8</v>
      </c>
      <c r="J14" s="19"/>
      <c r="K14" s="25">
        <f t="shared" si="2"/>
        <v>0</v>
      </c>
      <c r="L14" s="19"/>
      <c r="M14" s="26">
        <f t="shared" si="3"/>
        <v>0</v>
      </c>
      <c r="N14" s="1">
        <f t="shared" si="4"/>
        <v>0</v>
      </c>
      <c r="O14" s="17" t="s">
        <v>20</v>
      </c>
    </row>
    <row r="15" spans="2:15" ht="38.25">
      <c r="B15" s="18" t="s">
        <v>41</v>
      </c>
      <c r="C15" s="19">
        <v>12</v>
      </c>
      <c r="D15" s="20" t="s">
        <v>42</v>
      </c>
      <c r="E15" s="21" t="s">
        <v>43</v>
      </c>
      <c r="F15" s="28">
        <v>3</v>
      </c>
      <c r="G15" s="26">
        <f t="shared" si="0"/>
        <v>36</v>
      </c>
      <c r="H15" s="24">
        <v>2</v>
      </c>
      <c r="I15" s="25">
        <f t="shared" si="1"/>
        <v>6</v>
      </c>
      <c r="J15" s="19">
        <v>10</v>
      </c>
      <c r="K15" s="25">
        <f t="shared" si="2"/>
        <v>30</v>
      </c>
      <c r="L15" s="19"/>
      <c r="M15" s="26">
        <f t="shared" si="3"/>
        <v>0</v>
      </c>
      <c r="N15" s="1">
        <f t="shared" si="4"/>
        <v>0</v>
      </c>
      <c r="O15" s="17" t="s">
        <v>20</v>
      </c>
    </row>
    <row r="16" spans="2:15">
      <c r="B16" s="18" t="s">
        <v>44</v>
      </c>
      <c r="C16" s="19">
        <v>1</v>
      </c>
      <c r="D16" s="20" t="s">
        <v>38</v>
      </c>
      <c r="E16" s="21" t="s">
        <v>39</v>
      </c>
      <c r="F16" s="27">
        <v>1</v>
      </c>
      <c r="G16" s="23">
        <f t="shared" si="0"/>
        <v>1</v>
      </c>
      <c r="H16" s="24"/>
      <c r="I16" s="25">
        <f t="shared" si="1"/>
        <v>0</v>
      </c>
      <c r="J16" s="19"/>
      <c r="K16" s="25">
        <f t="shared" si="2"/>
        <v>0</v>
      </c>
      <c r="L16" s="19">
        <v>1</v>
      </c>
      <c r="M16" s="26">
        <f t="shared" si="3"/>
        <v>1</v>
      </c>
      <c r="N16" s="1">
        <f t="shared" si="4"/>
        <v>0</v>
      </c>
      <c r="O16" s="17"/>
    </row>
    <row r="17" spans="2:15">
      <c r="B17" s="18" t="s">
        <v>45</v>
      </c>
      <c r="C17" s="19">
        <v>1</v>
      </c>
      <c r="D17" s="20" t="s">
        <v>38</v>
      </c>
      <c r="E17" s="21" t="s">
        <v>39</v>
      </c>
      <c r="F17" s="27">
        <v>1</v>
      </c>
      <c r="G17" s="23">
        <f t="shared" si="0"/>
        <v>1</v>
      </c>
      <c r="H17" s="24"/>
      <c r="I17" s="25">
        <f t="shared" si="1"/>
        <v>0</v>
      </c>
      <c r="J17" s="19"/>
      <c r="K17" s="25">
        <f t="shared" si="2"/>
        <v>0</v>
      </c>
      <c r="L17" s="19">
        <v>1</v>
      </c>
      <c r="M17" s="26">
        <f t="shared" si="3"/>
        <v>1</v>
      </c>
      <c r="N17" s="1">
        <f t="shared" si="4"/>
        <v>0</v>
      </c>
      <c r="O17" s="17"/>
    </row>
    <row r="18" spans="2:15">
      <c r="B18" s="18" t="s">
        <v>46</v>
      </c>
      <c r="C18" s="19">
        <v>1</v>
      </c>
      <c r="D18" s="20" t="s">
        <v>38</v>
      </c>
      <c r="E18" s="21" t="s">
        <v>39</v>
      </c>
      <c r="F18" s="27">
        <v>1</v>
      </c>
      <c r="G18" s="23">
        <f t="shared" si="0"/>
        <v>1</v>
      </c>
      <c r="H18" s="24"/>
      <c r="I18" s="25">
        <f t="shared" si="1"/>
        <v>0</v>
      </c>
      <c r="J18" s="19"/>
      <c r="K18" s="25">
        <f t="shared" si="2"/>
        <v>0</v>
      </c>
      <c r="L18" s="19">
        <v>1</v>
      </c>
      <c r="M18" s="26">
        <f t="shared" si="3"/>
        <v>1</v>
      </c>
      <c r="N18" s="1">
        <f t="shared" si="4"/>
        <v>0</v>
      </c>
      <c r="O18" s="17"/>
    </row>
    <row r="19" spans="2:15">
      <c r="B19" s="18" t="s">
        <v>47</v>
      </c>
      <c r="C19" s="19">
        <v>1</v>
      </c>
      <c r="D19" s="20" t="s">
        <v>38</v>
      </c>
      <c r="E19" s="21" t="s">
        <v>39</v>
      </c>
      <c r="F19" s="27">
        <v>1</v>
      </c>
      <c r="G19" s="23">
        <f t="shared" si="0"/>
        <v>1</v>
      </c>
      <c r="H19" s="24"/>
      <c r="I19" s="25">
        <f t="shared" si="1"/>
        <v>0</v>
      </c>
      <c r="J19" s="19"/>
      <c r="K19" s="25">
        <f t="shared" si="2"/>
        <v>0</v>
      </c>
      <c r="L19" s="19">
        <v>1</v>
      </c>
      <c r="M19" s="26">
        <f t="shared" si="3"/>
        <v>1</v>
      </c>
      <c r="N19" s="1">
        <f t="shared" si="4"/>
        <v>0</v>
      </c>
      <c r="O19" s="17"/>
    </row>
    <row r="20" spans="2:15" ht="76.5">
      <c r="B20" s="18" t="s">
        <v>48</v>
      </c>
      <c r="C20" s="19">
        <v>1</v>
      </c>
      <c r="D20" s="20" t="s">
        <v>49</v>
      </c>
      <c r="E20" s="20" t="s">
        <v>50</v>
      </c>
      <c r="F20" s="27">
        <f>1+1+1+1+1+8</f>
        <v>13</v>
      </c>
      <c r="G20" s="23">
        <f t="shared" si="0"/>
        <v>13</v>
      </c>
      <c r="H20" s="24"/>
      <c r="I20" s="25">
        <f t="shared" si="1"/>
        <v>0</v>
      </c>
      <c r="J20" s="19"/>
      <c r="K20" s="25">
        <f t="shared" si="2"/>
        <v>0</v>
      </c>
      <c r="L20" s="19">
        <v>1</v>
      </c>
      <c r="M20" s="26">
        <f t="shared" si="3"/>
        <v>13</v>
      </c>
      <c r="N20" s="1">
        <f t="shared" si="4"/>
        <v>0</v>
      </c>
      <c r="O20" s="17"/>
    </row>
    <row r="21" spans="2:15" ht="38.25">
      <c r="B21" s="18" t="s">
        <v>51</v>
      </c>
      <c r="C21" s="19">
        <v>1</v>
      </c>
      <c r="D21" s="20" t="s">
        <v>52</v>
      </c>
      <c r="E21" s="20" t="s">
        <v>53</v>
      </c>
      <c r="F21" s="27">
        <v>3</v>
      </c>
      <c r="G21" s="23">
        <f t="shared" si="0"/>
        <v>3</v>
      </c>
      <c r="H21" s="24"/>
      <c r="I21" s="25">
        <f t="shared" si="1"/>
        <v>0</v>
      </c>
      <c r="J21" s="19"/>
      <c r="K21" s="25">
        <f t="shared" si="2"/>
        <v>0</v>
      </c>
      <c r="L21" s="19">
        <v>1</v>
      </c>
      <c r="M21" s="26">
        <f t="shared" si="3"/>
        <v>3</v>
      </c>
      <c r="N21" s="1">
        <f t="shared" si="4"/>
        <v>0</v>
      </c>
      <c r="O21" s="17"/>
    </row>
    <row r="22" spans="2:15" ht="38.25">
      <c r="B22" s="18" t="s">
        <v>54</v>
      </c>
      <c r="C22" s="19">
        <v>1</v>
      </c>
      <c r="D22" s="20" t="s">
        <v>55</v>
      </c>
      <c r="E22" s="21" t="s">
        <v>56</v>
      </c>
      <c r="F22" s="27">
        <v>3</v>
      </c>
      <c r="G22" s="23">
        <f t="shared" si="0"/>
        <v>3</v>
      </c>
      <c r="H22" s="24"/>
      <c r="I22" s="25">
        <f t="shared" si="1"/>
        <v>0</v>
      </c>
      <c r="J22" s="19"/>
      <c r="K22" s="25">
        <f t="shared" si="2"/>
        <v>0</v>
      </c>
      <c r="L22" s="19">
        <v>1</v>
      </c>
      <c r="M22" s="26">
        <f t="shared" si="3"/>
        <v>3</v>
      </c>
      <c r="N22" s="1">
        <f t="shared" si="4"/>
        <v>0</v>
      </c>
      <c r="O22" s="17"/>
    </row>
    <row r="23" spans="2:15" ht="38.25">
      <c r="B23" s="18" t="s">
        <v>57</v>
      </c>
      <c r="C23" s="19">
        <v>1</v>
      </c>
      <c r="D23" s="20" t="s">
        <v>58</v>
      </c>
      <c r="E23" s="21" t="s">
        <v>59</v>
      </c>
      <c r="F23" s="27">
        <v>3</v>
      </c>
      <c r="G23" s="23">
        <f t="shared" si="0"/>
        <v>3</v>
      </c>
      <c r="H23" s="24"/>
      <c r="I23" s="25">
        <f t="shared" si="1"/>
        <v>0</v>
      </c>
      <c r="J23" s="19"/>
      <c r="K23" s="25">
        <f t="shared" si="2"/>
        <v>0</v>
      </c>
      <c r="L23" s="19">
        <v>1</v>
      </c>
      <c r="M23" s="26">
        <f t="shared" si="3"/>
        <v>3</v>
      </c>
      <c r="N23" s="1">
        <f t="shared" si="4"/>
        <v>0</v>
      </c>
      <c r="O23" s="17"/>
    </row>
    <row r="24" spans="2:15" ht="51">
      <c r="B24" s="18" t="s">
        <v>60</v>
      </c>
      <c r="C24" s="19">
        <v>1</v>
      </c>
      <c r="D24" s="20" t="s">
        <v>61</v>
      </c>
      <c r="E24" s="20" t="s">
        <v>53</v>
      </c>
      <c r="F24" s="27">
        <v>4</v>
      </c>
      <c r="G24" s="23">
        <f t="shared" si="0"/>
        <v>4</v>
      </c>
      <c r="H24" s="24"/>
      <c r="I24" s="25">
        <f t="shared" si="1"/>
        <v>0</v>
      </c>
      <c r="J24" s="19"/>
      <c r="K24" s="25">
        <f t="shared" si="2"/>
        <v>0</v>
      </c>
      <c r="L24" s="19">
        <v>1</v>
      </c>
      <c r="M24" s="26">
        <f t="shared" si="3"/>
        <v>4</v>
      </c>
      <c r="N24" s="1">
        <f t="shared" si="4"/>
        <v>0</v>
      </c>
      <c r="O24" s="17"/>
    </row>
    <row r="25" spans="2:15">
      <c r="B25" s="18" t="s">
        <v>62</v>
      </c>
      <c r="C25" s="19">
        <v>1</v>
      </c>
      <c r="D25" s="20" t="s">
        <v>32</v>
      </c>
      <c r="E25" s="20" t="s">
        <v>33</v>
      </c>
      <c r="F25" s="27">
        <v>1</v>
      </c>
      <c r="G25" s="23">
        <f t="shared" si="0"/>
        <v>1</v>
      </c>
      <c r="H25" s="24"/>
      <c r="I25" s="25">
        <f t="shared" si="1"/>
        <v>0</v>
      </c>
      <c r="J25" s="19"/>
      <c r="K25" s="25">
        <f t="shared" si="2"/>
        <v>0</v>
      </c>
      <c r="L25" s="19">
        <v>1</v>
      </c>
      <c r="M25" s="26">
        <f t="shared" si="3"/>
        <v>1</v>
      </c>
      <c r="N25" s="1">
        <f t="shared" si="4"/>
        <v>0</v>
      </c>
      <c r="O25" s="17"/>
    </row>
    <row r="26" spans="2:15" ht="51">
      <c r="B26" s="29" t="s">
        <v>63</v>
      </c>
      <c r="C26" s="30">
        <v>3</v>
      </c>
      <c r="D26" s="31" t="s">
        <v>61</v>
      </c>
      <c r="E26" s="31" t="s">
        <v>53</v>
      </c>
      <c r="F26" s="32">
        <v>4</v>
      </c>
      <c r="G26" s="33">
        <f t="shared" si="0"/>
        <v>12</v>
      </c>
      <c r="H26" s="34">
        <v>1</v>
      </c>
      <c r="I26" s="35">
        <f t="shared" si="1"/>
        <v>4</v>
      </c>
      <c r="J26" s="30">
        <v>1</v>
      </c>
      <c r="K26" s="35">
        <f t="shared" si="2"/>
        <v>4</v>
      </c>
      <c r="L26" s="30">
        <v>1</v>
      </c>
      <c r="M26" s="36">
        <f t="shared" si="3"/>
        <v>4</v>
      </c>
      <c r="O26" s="17"/>
    </row>
    <row r="27" spans="2:15">
      <c r="B27" s="44" t="s">
        <v>8</v>
      </c>
      <c r="C27" s="44"/>
      <c r="D27" s="44"/>
      <c r="E27" s="44"/>
      <c r="F27" s="44"/>
      <c r="G27" s="17">
        <f>SUM(G4:G25)</f>
        <v>193</v>
      </c>
      <c r="H27" s="37"/>
      <c r="I27" s="17">
        <f>SUM(I4:I26)</f>
        <v>110</v>
      </c>
      <c r="K27" s="17">
        <f>SUM(K4:K26)</f>
        <v>60</v>
      </c>
      <c r="M27" s="17">
        <f>SUM(M4:M26)</f>
        <v>35</v>
      </c>
    </row>
    <row r="28" spans="2:15">
      <c r="B28" s="44" t="s">
        <v>64</v>
      </c>
      <c r="C28" s="44"/>
      <c r="D28" s="44"/>
      <c r="E28" s="44"/>
      <c r="F28" s="44"/>
      <c r="G28" s="38">
        <f>#REF!</f>
        <v>218</v>
      </c>
      <c r="H28" s="38"/>
      <c r="I28" s="38">
        <f>#REF!</f>
        <v>122</v>
      </c>
      <c r="J28" s="39"/>
      <c r="K28" s="39">
        <f>#REF!+#REF!</f>
        <v>61</v>
      </c>
      <c r="L28" s="39"/>
      <c r="M28" s="39">
        <f>#REF!</f>
        <v>35</v>
      </c>
    </row>
    <row r="29" spans="2:15">
      <c r="B29" s="37"/>
      <c r="C29" s="37"/>
      <c r="D29" s="40"/>
      <c r="E29" s="40"/>
      <c r="F29" s="41"/>
      <c r="G29" s="42"/>
      <c r="H29" s="37"/>
      <c r="I29" s="1"/>
      <c r="J29" s="1"/>
      <c r="K29" s="1"/>
      <c r="L29" s="1"/>
      <c r="M29" s="1"/>
    </row>
    <row r="30" spans="2:15">
      <c r="B30" s="37" t="s">
        <v>65</v>
      </c>
      <c r="C30" s="37"/>
      <c r="D30" s="40"/>
      <c r="E30" s="40"/>
      <c r="F30" s="41"/>
      <c r="G30" s="42"/>
      <c r="H30" s="37"/>
      <c r="I30" s="37"/>
    </row>
    <row r="31" spans="2:15">
      <c r="B31" s="37" t="s">
        <v>66</v>
      </c>
      <c r="C31" s="37"/>
      <c r="D31" s="40"/>
      <c r="E31" s="40"/>
      <c r="F31" s="41"/>
      <c r="G31" s="42"/>
      <c r="H31" s="37"/>
      <c r="I31" s="37"/>
    </row>
    <row r="32" spans="2:15">
      <c r="D32" s="43"/>
      <c r="E32" s="43"/>
      <c r="F32" s="41"/>
      <c r="G32" s="42"/>
    </row>
    <row r="33" spans="4:7">
      <c r="D33" s="43"/>
      <c r="E33" s="43"/>
      <c r="F33" s="41"/>
      <c r="G33" s="42"/>
    </row>
    <row r="34" spans="4:7">
      <c r="D34" s="43"/>
      <c r="E34" s="43"/>
      <c r="F34" s="41"/>
      <c r="G34" s="42"/>
    </row>
    <row r="35" spans="4:7">
      <c r="D35" s="43"/>
      <c r="E35" s="43"/>
      <c r="F35" s="41"/>
      <c r="G35" s="42"/>
    </row>
    <row r="36" spans="4:7">
      <c r="F36" s="41"/>
      <c r="G36" s="42"/>
    </row>
    <row r="37" spans="4:7">
      <c r="G37" s="2"/>
    </row>
    <row r="38" spans="4:7">
      <c r="G38" s="2"/>
    </row>
    <row r="39" spans="4:7">
      <c r="G39" s="2"/>
    </row>
    <row r="40" spans="4:7">
      <c r="G40" s="2"/>
    </row>
  </sheetData>
  <mergeCells count="8">
    <mergeCell ref="B27:F27"/>
    <mergeCell ref="B28:F28"/>
    <mergeCell ref="F2:G2"/>
    <mergeCell ref="H2:M2"/>
    <mergeCell ref="O2:O3"/>
    <mergeCell ref="H3:I3"/>
    <mergeCell ref="J3:K3"/>
    <mergeCell ref="L3:M3"/>
  </mergeCells>
  <conditionalFormatting sqref="N4:N26">
    <cfRule type="iconSet" priority="1">
      <iconSet iconSet="3Symbols" showValue="0" reverse="1">
        <cfvo type="percent" val="0"/>
        <cfvo type="num" val="1"/>
        <cfvo type="num" val="2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2015-10-01T20:29:30Z</dcterms:created>
  <dcterms:modified xsi:type="dcterms:W3CDTF">2016-11-11T15:32:02Z</dcterms:modified>
</cp:coreProperties>
</file>