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.sharepoint.com/sites/STL_Education/Shared Documents/2023_ENGN8100_SystemsEngineering/Tutorials_Workshops/W07_Tradeoff/"/>
    </mc:Choice>
  </mc:AlternateContent>
  <xr:revisionPtr revIDLastSave="0" documentId="13_ncr:1_{972CE775-92E0-48AE-A31F-3C6F9137EA62}" xr6:coauthVersionLast="47" xr6:coauthVersionMax="47" xr10:uidLastSave="{00000000-0000-0000-0000-000000000000}"/>
  <bookViews>
    <workbookView xWindow="-103" yWindow="-103" windowWidth="33120" windowHeight="18000" xr2:uid="{99A9A8E6-F761-4143-92CA-1970EFC1E89E}"/>
  </bookViews>
  <sheets>
    <sheet name="House of Quality" sheetId="1" r:id="rId1"/>
    <sheet name="TPM graph test" sheetId="5" r:id="rId2"/>
  </sheets>
  <externalReferences>
    <externalReference r:id="rId3"/>
  </externalReferences>
  <definedNames>
    <definedName name="ConceptA_TPM" localSheetId="1">'[1]House of Quality'!$D$44:$AG$44</definedName>
    <definedName name="ConceptA_TPM">'House of Quality'!$D$44:$AC$44</definedName>
    <definedName name="ConceptB_TPM" localSheetId="1">'[1]House of Quality'!$D$47:$AG$47</definedName>
    <definedName name="ConceptB_TPM">'House of Quality'!$D$47:$AC$47</definedName>
    <definedName name="ConceptC_TPM" localSheetId="1">'[1]House of Quality'!$D$50:$AG$50</definedName>
    <definedName name="ConceptC_TPM">'House of Quality'!$D$50:$AC$50</definedName>
    <definedName name="ConceptD_TPM" localSheetId="1">'[1]House of Quality'!$D$53:$AG$53</definedName>
    <definedName name="ConceptD_TPM">'House of Quality'!$D$53:$AC$53</definedName>
    <definedName name="ConceptE_TPM" localSheetId="1">'[1]House of Quality'!$D$56:$AG$56</definedName>
    <definedName name="ConceptE_TPM">'House of Quality'!$D$56:$AC$56</definedName>
    <definedName name="ConceptF">'House of Quality'!$D$59:$AC$59</definedName>
    <definedName name="ConceptF_TPM">'[1]House of Quality'!$D$59:$AG$59</definedName>
    <definedName name="relative_importance" localSheetId="1">'[1]House of Quality'!$D$26:$AG$26</definedName>
    <definedName name="relative_importance">'House of Quality'!$D$26:$AC$26</definedName>
    <definedName name="TPM_yaxis" localSheetId="1">'[1]House of Quality'!$A$35:$A$40</definedName>
    <definedName name="TPM_yaxis">'House of Quality'!$C$35:$C$40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1" i="1" l="1"/>
  <c r="AG22" i="1"/>
  <c r="AG23" i="1"/>
  <c r="AG4" i="1"/>
  <c r="AG5" i="1"/>
  <c r="AG6" i="1"/>
  <c r="AG7" i="1"/>
  <c r="AG8" i="1"/>
  <c r="AG9" i="1"/>
  <c r="AG11" i="1"/>
  <c r="AG12" i="1"/>
  <c r="AG13" i="1"/>
  <c r="AG14" i="1"/>
  <c r="AG15" i="1"/>
  <c r="AG16" i="1"/>
  <c r="AG17" i="1"/>
  <c r="AH17" i="1" s="1"/>
  <c r="AG18" i="1"/>
  <c r="AH18" i="1" s="1"/>
  <c r="AG19" i="1"/>
  <c r="AG20" i="1"/>
  <c r="AG1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4" i="1"/>
  <c r="C13" i="5"/>
  <c r="I47" i="1"/>
  <c r="J47" i="1"/>
  <c r="K47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D59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D56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D53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D50" i="1"/>
  <c r="E47" i="1"/>
  <c r="F47" i="1"/>
  <c r="G47" i="1"/>
  <c r="H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D47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D4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9" i="1"/>
  <c r="AH20" i="1"/>
  <c r="AH21" i="1"/>
  <c r="AH22" i="1"/>
  <c r="AH23" i="1"/>
  <c r="AH4" i="1"/>
  <c r="AH24" i="1" l="1"/>
  <c r="AI10" i="1" s="1"/>
  <c r="AI16" i="1" l="1"/>
  <c r="AI12" i="1"/>
  <c r="AI20" i="1"/>
  <c r="AI13" i="1"/>
  <c r="AI19" i="1"/>
  <c r="AI21" i="1"/>
  <c r="AI11" i="1"/>
  <c r="AI15" i="1"/>
  <c r="K25" i="1" s="1" a="1"/>
  <c r="K25" i="1" s="1"/>
  <c r="AI7" i="1"/>
  <c r="AI23" i="1"/>
  <c r="AI5" i="1"/>
  <c r="AI6" i="1"/>
  <c r="AI8" i="1"/>
  <c r="AI4" i="1"/>
  <c r="AI9" i="1"/>
  <c r="O25" i="1" s="1" a="1"/>
  <c r="O25" i="1" s="1"/>
  <c r="AI17" i="1"/>
  <c r="AI14" i="1"/>
  <c r="AI22" i="1"/>
  <c r="AI18" i="1"/>
  <c r="AC25" i="1" l="1" a="1"/>
  <c r="AC25" i="1" s="1"/>
  <c r="E25" i="1" a="1"/>
  <c r="E25" i="1" s="1"/>
  <c r="W25" i="1" a="1"/>
  <c r="W25" i="1" s="1"/>
  <c r="V25" i="1" a="1"/>
  <c r="V25" i="1" s="1"/>
  <c r="M25" i="1" a="1"/>
  <c r="M25" i="1" s="1"/>
  <c r="T25" i="1" a="1"/>
  <c r="T25" i="1" s="1"/>
  <c r="X25" i="1" a="1"/>
  <c r="X25" i="1" s="1"/>
  <c r="Q25" i="1" a="1"/>
  <c r="Q25" i="1" s="1"/>
  <c r="G25" i="1" a="1"/>
  <c r="G25" i="1" s="1"/>
  <c r="J25" i="1" a="1"/>
  <c r="J25" i="1" s="1"/>
  <c r="AA25" i="1" a="1"/>
  <c r="AA25" i="1" s="1"/>
  <c r="Y25" i="1" a="1"/>
  <c r="Y25" i="1" s="1"/>
  <c r="S25" i="1" a="1"/>
  <c r="S25" i="1" s="1"/>
  <c r="P25" i="1" a="1"/>
  <c r="P25" i="1" s="1"/>
  <c r="H25" i="1" a="1"/>
  <c r="H25" i="1" s="1"/>
  <c r="F25" i="1" a="1"/>
  <c r="F25" i="1" s="1"/>
  <c r="N25" i="1" a="1"/>
  <c r="N25" i="1" s="1"/>
  <c r="D25" i="1" a="1"/>
  <c r="D25" i="1" s="1"/>
  <c r="R25" i="1" a="1"/>
  <c r="R25" i="1" s="1"/>
  <c r="I25" i="1" a="1"/>
  <c r="I25" i="1" s="1"/>
  <c r="L25" i="1" a="1"/>
  <c r="L25" i="1" s="1"/>
  <c r="AB25" i="1" a="1"/>
  <c r="AB25" i="1" s="1"/>
  <c r="Z25" i="1" a="1"/>
  <c r="Z25" i="1" s="1"/>
  <c r="U25" i="1" a="1"/>
  <c r="U25" i="1" s="1"/>
  <c r="AD25" i="1" l="1"/>
  <c r="G26" i="1" s="1"/>
  <c r="S26" i="1" l="1"/>
  <c r="D26" i="1"/>
  <c r="Q26" i="1"/>
  <c r="H26" i="1"/>
  <c r="L26" i="1"/>
  <c r="R26" i="1"/>
  <c r="AB26" i="1"/>
  <c r="U26" i="1"/>
  <c r="N26" i="1"/>
  <c r="I26" i="1"/>
  <c r="AA26" i="1"/>
  <c r="Z26" i="1"/>
  <c r="X26" i="1"/>
  <c r="K26" i="1"/>
  <c r="V26" i="1"/>
  <c r="T26" i="1"/>
  <c r="O26" i="1"/>
  <c r="AC26" i="1"/>
  <c r="M26" i="1"/>
  <c r="W26" i="1"/>
  <c r="E26" i="1"/>
  <c r="F26" i="1"/>
  <c r="Y26" i="1"/>
  <c r="P26" i="1"/>
  <c r="J26" i="1"/>
  <c r="C43" i="1" l="1"/>
  <c r="C52" i="1"/>
  <c r="C58" i="1"/>
  <c r="C49" i="1"/>
  <c r="C55" i="1"/>
  <c r="C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<sst xmlns="http://schemas.openxmlformats.org/spreadsheetml/2006/main" count="182" uniqueCount="113">
  <si>
    <t>Step 1 Customer needs &amp; importance (1-5) 
Step 2 Benchmark solution (1-5)
Step 3 Planned design (1-5)
Step 4 Requirements Corelation matrix (1,3,9)
Step 5 TPM benchmarking data and target
Step 6 Choose control points for TPM. 
Step 7 Enter value of TPM for each concept 
Step 8 Read off QFD score</t>
  </si>
  <si>
    <t>Design attributes</t>
  </si>
  <si>
    <t>Attenuation at 10Hz</t>
  </si>
  <si>
    <t>Spring preload</t>
  </si>
  <si>
    <t>Maximum Monster value</t>
  </si>
  <si>
    <t>Minimum descent time on test track</t>
  </si>
  <si>
    <t>Damping coefficient range</t>
  </si>
  <si>
    <t>Maximum travel</t>
  </si>
  <si>
    <t>Rake offset</t>
  </si>
  <si>
    <t>Lateral stiffness at the tip</t>
  </si>
  <si>
    <t>Total mass</t>
  </si>
  <si>
    <t>Lateral stiffness at brake pivots</t>
  </si>
  <si>
    <t>Headset sizes</t>
  </si>
  <si>
    <t>Steertube length</t>
  </si>
  <si>
    <t>Wheel sizes</t>
  </si>
  <si>
    <t>Maximum tire width</t>
  </si>
  <si>
    <t>Time to assemble to frame</t>
  </si>
  <si>
    <t>Fender compatibility</t>
  </si>
  <si>
    <t>Instills pride</t>
  </si>
  <si>
    <t>Unit manufacturing cost</t>
  </si>
  <si>
    <t>Time in spray chamber w/o water entry</t>
  </si>
  <si>
    <t>Cycles in mud champer w/o contamination</t>
  </si>
  <si>
    <t>Time to dis-/assemble for maintenance</t>
  </si>
  <si>
    <t>Special tools for maintenance</t>
  </si>
  <si>
    <t>UV test duration to degrade rubber parts</t>
  </si>
  <si>
    <t>Monster cycles to failure</t>
  </si>
  <si>
    <t>Japan Industrial Standards test</t>
  </si>
  <si>
    <t>Bending stregth (frontal loading)</t>
  </si>
  <si>
    <t>Benchmark soultion</t>
  </si>
  <si>
    <t>Planned design</t>
  </si>
  <si>
    <t>Improvement ratio</t>
  </si>
  <si>
    <t>Absolute weight</t>
  </si>
  <si>
    <t>Relative weight</t>
  </si>
  <si>
    <t>Customer Needs</t>
  </si>
  <si>
    <t>Importance</t>
  </si>
  <si>
    <t>reduce vibration to hands</t>
  </si>
  <si>
    <t>allow easy terrain traversal</t>
  </si>
  <si>
    <t>enable high-speed descent</t>
  </si>
  <si>
    <t>adjustable sensitivity</t>
  </si>
  <si>
    <t>preserve steering characteristics</t>
  </si>
  <si>
    <t>remain rigid in corners</t>
  </si>
  <si>
    <t>lightweight</t>
  </si>
  <si>
    <t>stiff mounting points for brakes</t>
  </si>
  <si>
    <t>fit a variety of bikes</t>
  </si>
  <si>
    <t>easy to install</t>
  </si>
  <si>
    <t>work with fenders</t>
  </si>
  <si>
    <t>instill pride</t>
  </si>
  <si>
    <t>affordable for amateur</t>
  </si>
  <si>
    <t>not contaminated by water</t>
  </si>
  <si>
    <t>not contaminated by grunge</t>
  </si>
  <si>
    <t>easily accessible for maintenance</t>
  </si>
  <si>
    <t>easy to replace parts</t>
  </si>
  <si>
    <t>maintainable with standard tools</t>
  </si>
  <si>
    <t>longlasting</t>
  </si>
  <si>
    <t>safe in a crash</t>
  </si>
  <si>
    <t>Technical Performance Measures</t>
  </si>
  <si>
    <t>Absolute importance</t>
  </si>
  <si>
    <t>Relative importance</t>
  </si>
  <si>
    <t>Metric</t>
  </si>
  <si>
    <t>dB</t>
  </si>
  <si>
    <t>N</t>
  </si>
  <si>
    <t>g</t>
  </si>
  <si>
    <t>s</t>
  </si>
  <si>
    <t>Ns/m</t>
  </si>
  <si>
    <t>mm</t>
  </si>
  <si>
    <t>kN/m</t>
  </si>
  <si>
    <t>kg</t>
  </si>
  <si>
    <t>(in)</t>
  </si>
  <si>
    <t>(mm)</t>
  </si>
  <si>
    <t>List</t>
  </si>
  <si>
    <t>in</t>
  </si>
  <si>
    <t>Subj</t>
  </si>
  <si>
    <t>US$</t>
  </si>
  <si>
    <t>cycles</t>
  </si>
  <si>
    <t>hr</t>
  </si>
  <si>
    <t>Binary</t>
  </si>
  <si>
    <t>kN</t>
  </si>
  <si>
    <t>DoI</t>
  </si>
  <si>
    <t>+</t>
  </si>
  <si>
    <t>X</t>
  </si>
  <si>
    <t>-</t>
  </si>
  <si>
    <t>(+)</t>
  </si>
  <si>
    <t>(-)</t>
  </si>
  <si>
    <t>Benchmark</t>
  </si>
  <si>
    <t>650-700</t>
  </si>
  <si>
    <t>(1,1.125,1.25)</t>
  </si>
  <si>
    <t>(150,170,190,210,230)</t>
  </si>
  <si>
    <t>(26in,700C)</t>
  </si>
  <si>
    <t>(all)</t>
  </si>
  <si>
    <t>(Hex)</t>
  </si>
  <si>
    <t>Pass</t>
  </si>
  <si>
    <t>TPM</t>
  </si>
  <si>
    <t>Min</t>
  </si>
  <si>
    <t>4</t>
  </si>
  <si>
    <t>()</t>
  </si>
  <si>
    <t>Target</t>
  </si>
  <si>
    <t>Max</t>
  </si>
  <si>
    <t>Control 1</t>
  </si>
  <si>
    <t>Control 2</t>
  </si>
  <si>
    <t xml:space="preserve">Control 3 </t>
  </si>
  <si>
    <t>Control 4</t>
  </si>
  <si>
    <t>ST Tritrack</t>
  </si>
  <si>
    <t>Evaluation</t>
  </si>
  <si>
    <t>Mainray 2</t>
  </si>
  <si>
    <t>Rox Tahx Quadra</t>
  </si>
  <si>
    <t>Rox Tahx T1 21</t>
  </si>
  <si>
    <t>Tonka Pro</t>
  </si>
  <si>
    <t>Gunhill Head Shox</t>
  </si>
  <si>
    <t xml:space="preserve">This page provides a simple graph to test a given set of control points to check that the TPM is doing what you want it to do </t>
  </si>
  <si>
    <t xml:space="preserve">Enter your proposed control points </t>
  </si>
  <si>
    <t>here</t>
  </si>
  <si>
    <t xml:space="preserve">These are the y_axis data - don’t change these. </t>
  </si>
  <si>
    <t>Check your metric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</si>
</sst>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/>
    <xf numFmtId="0" fontId="0" fillId="5" borderId="0" xfId="0" applyFill="1"/>
    <xf numFmtId="0" fontId="1" fillId="7" borderId="2" xfId="0" applyFont="1" applyFill="1" applyBorder="1" applyAlignment="1">
      <alignment horizontal="right" textRotation="90"/>
    </xf>
    <xf numFmtId="0" fontId="0" fillId="7" borderId="1" xfId="0" applyFill="1" applyBorder="1" applyAlignment="1">
      <alignment textRotation="90"/>
    </xf>
    <xf numFmtId="0" fontId="0" fillId="7" borderId="1" xfId="0" applyFill="1" applyBorder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9" borderId="0" xfId="0" applyFill="1" applyAlignment="1">
      <alignment textRotation="90"/>
    </xf>
    <xf numFmtId="2" fontId="0" fillId="9" borderId="1" xfId="0" applyNumberFormat="1" applyFill="1" applyBorder="1"/>
    <xf numFmtId="2" fontId="0" fillId="5" borderId="1" xfId="0" applyNumberFormat="1" applyFill="1" applyBorder="1"/>
    <xf numFmtId="1" fontId="0" fillId="9" borderId="1" xfId="0" applyNumberFormat="1" applyFill="1" applyBorder="1"/>
    <xf numFmtId="1" fontId="0" fillId="2" borderId="1" xfId="0" applyNumberFormat="1" applyFill="1" applyBorder="1"/>
    <xf numFmtId="1" fontId="0" fillId="4" borderId="1" xfId="0" applyNumberFormat="1" applyFill="1" applyBorder="1"/>
    <xf numFmtId="1" fontId="0" fillId="2" borderId="3" xfId="0" applyNumberFormat="1" applyFill="1" applyBorder="1"/>
    <xf numFmtId="0" fontId="0" fillId="0" borderId="2" xfId="0" applyBorder="1"/>
    <xf numFmtId="0" fontId="0" fillId="10" borderId="1" xfId="0" applyFill="1" applyBorder="1"/>
    <xf numFmtId="0" fontId="0" fillId="0" borderId="3" xfId="0" applyBorder="1"/>
    <xf numFmtId="0" fontId="0" fillId="10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0" xfId="0" applyFill="1"/>
    <xf numFmtId="0" fontId="0" fillId="0" borderId="5" xfId="0" applyBorder="1"/>
    <xf numFmtId="2" fontId="3" fillId="0" borderId="1" xfId="0" applyNumberFormat="1" applyFont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4" borderId="2" xfId="0" applyFill="1" applyBorder="1"/>
    <xf numFmtId="0" fontId="4" fillId="14" borderId="2" xfId="0" applyFont="1" applyFill="1" applyBorder="1"/>
    <xf numFmtId="0" fontId="0" fillId="14" borderId="1" xfId="0" applyFill="1" applyBorder="1" applyAlignment="1">
      <alignment horizontal="center"/>
    </xf>
    <xf numFmtId="0" fontId="0" fillId="14" borderId="10" xfId="0" applyFill="1" applyBorder="1" applyAlignment="1">
      <alignment horizontal="right"/>
    </xf>
    <xf numFmtId="49" fontId="0" fillId="14" borderId="10" xfId="0" applyNumberFormat="1" applyFill="1" applyBorder="1" applyAlignment="1">
      <alignment horizontal="right"/>
    </xf>
    <xf numFmtId="3" fontId="0" fillId="14" borderId="10" xfId="0" applyNumberFormat="1" applyFill="1" applyBorder="1" applyAlignment="1">
      <alignment horizontal="right"/>
    </xf>
    <xf numFmtId="0" fontId="0" fillId="10" borderId="8" xfId="0" applyFill="1" applyBorder="1" applyAlignment="1">
      <alignment horizontal="right"/>
    </xf>
    <xf numFmtId="49" fontId="0" fillId="10" borderId="8" xfId="0" applyNumberFormat="1" applyFill="1" applyBorder="1" applyAlignment="1">
      <alignment horizontal="right"/>
    </xf>
    <xf numFmtId="3" fontId="0" fillId="10" borderId="8" xfId="0" applyNumberFormat="1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1" fontId="5" fillId="9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1" fontId="0" fillId="15" borderId="0" xfId="0" applyNumberFormat="1" applyFill="1"/>
    <xf numFmtId="0" fontId="0" fillId="15" borderId="0" xfId="0" applyFill="1"/>
    <xf numFmtId="11" fontId="0" fillId="0" borderId="0" xfId="0" applyNumberFormat="1"/>
    <xf numFmtId="2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textRotation="90"/>
    </xf>
    <xf numFmtId="164" fontId="0" fillId="0" borderId="1" xfId="0" applyNumberFormat="1" applyBorder="1"/>
    <xf numFmtId="164" fontId="0" fillId="8" borderId="1" xfId="0" applyNumberFormat="1" applyFill="1" applyBorder="1"/>
    <xf numFmtId="164" fontId="3" fillId="8" borderId="1" xfId="0" applyNumberFormat="1" applyFont="1" applyFill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3" borderId="1" xfId="0" applyFont="1" applyFill="1" applyBorder="1" applyAlignment="1"/>
    <xf numFmtId="0" fontId="1" fillId="8" borderId="1" xfId="0" applyFont="1" applyFill="1" applyBorder="1" applyAlignment="1"/>
    <xf numFmtId="0" fontId="0" fillId="8" borderId="1" xfId="0" applyFill="1" applyBorder="1" applyAlignment="1"/>
    <xf numFmtId="0" fontId="0" fillId="15" borderId="2" xfId="0" applyFill="1" applyBorder="1" applyAlignment="1"/>
    <xf numFmtId="0" fontId="0" fillId="15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'TPM graph test'!$C$6:$C$9</c:f>
              <c:numCache>
                <c:formatCode>General</c:formatCode>
                <c:ptCount val="4"/>
                <c:pt idx="0">
                  <c:v>7</c:v>
                </c:pt>
                <c:pt idx="1">
                  <c:v>12</c:v>
                </c:pt>
                <c:pt idx="2">
                  <c:v>24</c:v>
                </c:pt>
                <c:pt idx="3">
                  <c:v>24</c:v>
                </c:pt>
              </c:numCache>
            </c:numRef>
          </c:xVal>
          <c:yVal>
            <c:numRef>
              <c:f>'TPM graph test'!$H$6:$H$9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B-4187-86CB-636634F75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696015"/>
        <c:axId val="1812696431"/>
      </c:scatterChart>
      <c:valAx>
        <c:axId val="181269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431"/>
        <c:crosses val="autoZero"/>
        <c:crossBetween val="midCat"/>
      </c:valAx>
      <c:valAx>
        <c:axId val="18126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605790</xdr:colOff>
      <xdr:row>11</xdr:row>
      <xdr:rowOff>15240</xdr:rowOff>
    </xdr:from>
    <xdr:to>
      <xdr:col>11</xdr:col>
      <xdr:colOff>300990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423BD-250A-427B-8CFB-8FBB68F82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FD%20Template_v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e of Quality"/>
      <sheetName val="TPM graph test"/>
    </sheetNames>
    <sheetDataSet>
      <sheetData sheetId="0"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1</v>
          </cell>
        </row>
        <row r="38">
          <cell r="A38">
            <v>1</v>
          </cell>
        </row>
        <row r="39">
          <cell r="A39">
            <v>0</v>
          </cell>
        </row>
        <row r="40">
          <cell r="A40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FD75-BB2F-4319-8DD7-AB6DDBD63258}">
  <dimension ref="A1:AI59"/>
  <sheetViews>
    <sheetView tabSelected="1" workbookViewId="0">
      <pane xSplit="3" ySplit="2" topLeftCell="O3" activePane="bottomRight" state="frozen"/>
      <selection pane="bottomRight" activeCell="AC59" sqref="AC59"/>
      <selection pane="bottomLeft" activeCell="A3" sqref="A3"/>
      <selection pane="topRight" activeCell="D1" sqref="D1"/>
    </sheetView>
  </sheetViews>
  <sheetFormatPr defaultRowHeight="14.65"/>
  <cols>
    <col min="1" max="1" width="15.7109375" bestFit="1" customWidth="1"/>
    <col min="2" max="2" width="31.140625" customWidth="1"/>
    <col min="3" max="3" width="7.7109375" bestFit="1" customWidth="1"/>
    <col min="4" max="4" width="7.5703125" bestFit="1" customWidth="1"/>
    <col min="5" max="5" width="7.7109375" bestFit="1" customWidth="1"/>
    <col min="6" max="13" width="7.5703125" bestFit="1" customWidth="1"/>
    <col min="14" max="14" width="12.140625" bestFit="1" customWidth="1"/>
    <col min="15" max="15" width="19.140625" bestFit="1" customWidth="1"/>
    <col min="16" max="16" width="10.140625" bestFit="1" customWidth="1"/>
    <col min="17" max="26" width="7.5703125" bestFit="1" customWidth="1"/>
    <col min="27" max="27" width="8" bestFit="1" customWidth="1"/>
    <col min="28" max="29" width="7.5703125" bestFit="1" customWidth="1"/>
    <col min="30" max="30" width="6.28515625" bestFit="1" customWidth="1"/>
    <col min="31" max="35" width="5.7109375" customWidth="1"/>
  </cols>
  <sheetData>
    <row r="1" spans="1:35">
      <c r="A1" s="52" t="s">
        <v>0</v>
      </c>
      <c r="B1" s="52"/>
      <c r="C1" s="2"/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</row>
    <row r="2" spans="1:35" ht="199.9" customHeight="1">
      <c r="A2" s="53"/>
      <c r="B2" s="53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8"/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</row>
    <row r="3" spans="1:35">
      <c r="A3" s="54" t="s">
        <v>33</v>
      </c>
      <c r="B3" s="54"/>
      <c r="C3" s="1" t="s">
        <v>34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E3" s="6"/>
      <c r="AF3" s="6"/>
      <c r="AG3" s="6"/>
      <c r="AH3" s="6"/>
      <c r="AI3" s="6"/>
    </row>
    <row r="4" spans="1:35">
      <c r="A4" s="8">
        <v>1</v>
      </c>
      <c r="B4" s="8" t="s">
        <v>35</v>
      </c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49">
        <f>IFERROR(1/SUM(D4:AC4),0)</f>
        <v>0</v>
      </c>
      <c r="AE4" s="13"/>
      <c r="AF4" s="13"/>
      <c r="AG4" s="11">
        <f t="shared" ref="AG4:AG9" si="0">IFERROR(AF4/AE4,0)</f>
        <v>0</v>
      </c>
      <c r="AH4" s="11">
        <f t="shared" ref="AH4:AH23" si="1">C4*AG4</f>
        <v>0</v>
      </c>
      <c r="AI4" s="11">
        <f>IFERROR(AH4/$AH$24,0)</f>
        <v>0</v>
      </c>
    </row>
    <row r="5" spans="1:35">
      <c r="A5" s="8">
        <v>2</v>
      </c>
      <c r="B5" s="8" t="s">
        <v>36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49">
        <f t="shared" ref="AD5:AD23" si="2">IFERROR(1/SUM(D5:AC5),0)</f>
        <v>0</v>
      </c>
      <c r="AE5" s="13"/>
      <c r="AF5" s="13"/>
      <c r="AG5" s="11">
        <f t="shared" si="0"/>
        <v>0</v>
      </c>
      <c r="AH5" s="11">
        <f t="shared" si="1"/>
        <v>0</v>
      </c>
      <c r="AI5" s="11">
        <f t="shared" ref="AI5:AI23" si="3">IFERROR(AH5/$AH$24,0)</f>
        <v>0</v>
      </c>
    </row>
    <row r="6" spans="1:35">
      <c r="A6" s="8">
        <v>3</v>
      </c>
      <c r="B6" s="8" t="s">
        <v>37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49">
        <f t="shared" si="2"/>
        <v>0</v>
      </c>
      <c r="AE6" s="13"/>
      <c r="AF6" s="39"/>
      <c r="AG6" s="11">
        <f t="shared" si="0"/>
        <v>0</v>
      </c>
      <c r="AH6" s="11">
        <f t="shared" si="1"/>
        <v>0</v>
      </c>
      <c r="AI6" s="11">
        <f t="shared" si="3"/>
        <v>0</v>
      </c>
    </row>
    <row r="7" spans="1:35">
      <c r="A7" s="8">
        <v>4</v>
      </c>
      <c r="B7" s="8" t="s">
        <v>38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49">
        <f t="shared" si="2"/>
        <v>0</v>
      </c>
      <c r="AE7" s="13"/>
      <c r="AF7" s="13"/>
      <c r="AG7" s="11">
        <f t="shared" si="0"/>
        <v>0</v>
      </c>
      <c r="AH7" s="11">
        <f t="shared" si="1"/>
        <v>0</v>
      </c>
      <c r="AI7" s="11">
        <f t="shared" si="3"/>
        <v>0</v>
      </c>
    </row>
    <row r="8" spans="1:35">
      <c r="A8" s="8">
        <v>5</v>
      </c>
      <c r="B8" s="8" t="s">
        <v>39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49">
        <f t="shared" si="2"/>
        <v>0</v>
      </c>
      <c r="AE8" s="13"/>
      <c r="AF8" s="13"/>
      <c r="AG8" s="11">
        <f t="shared" si="0"/>
        <v>0</v>
      </c>
      <c r="AH8" s="11">
        <f t="shared" si="1"/>
        <v>0</v>
      </c>
      <c r="AI8" s="11">
        <f t="shared" si="3"/>
        <v>0</v>
      </c>
    </row>
    <row r="9" spans="1:35">
      <c r="A9" s="8">
        <v>6</v>
      </c>
      <c r="B9" s="8" t="s">
        <v>40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49">
        <f t="shared" si="2"/>
        <v>0</v>
      </c>
      <c r="AE9" s="13"/>
      <c r="AF9" s="13"/>
      <c r="AG9" s="11">
        <f t="shared" si="0"/>
        <v>0</v>
      </c>
      <c r="AH9" s="11">
        <f t="shared" si="1"/>
        <v>0</v>
      </c>
      <c r="AI9" s="11">
        <f t="shared" si="3"/>
        <v>0</v>
      </c>
    </row>
    <row r="10" spans="1:35">
      <c r="A10" s="8">
        <v>7</v>
      </c>
      <c r="B10" s="8" t="s">
        <v>41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49">
        <f t="shared" si="2"/>
        <v>0</v>
      </c>
      <c r="AE10" s="13"/>
      <c r="AF10" s="13"/>
      <c r="AG10" s="11">
        <f>IFERROR(AF10/AE10,0)</f>
        <v>0</v>
      </c>
      <c r="AH10" s="11">
        <f t="shared" si="1"/>
        <v>0</v>
      </c>
      <c r="AI10" s="11">
        <f t="shared" si="3"/>
        <v>0</v>
      </c>
    </row>
    <row r="11" spans="1:35">
      <c r="A11" s="8">
        <v>8</v>
      </c>
      <c r="B11" s="8" t="s">
        <v>42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49">
        <f t="shared" si="2"/>
        <v>0</v>
      </c>
      <c r="AE11" s="13"/>
      <c r="AF11" s="13"/>
      <c r="AG11" s="11">
        <f t="shared" ref="AG11:AG23" si="4">IFERROR(AF11/AE11,0)</f>
        <v>0</v>
      </c>
      <c r="AH11" s="11">
        <f t="shared" si="1"/>
        <v>0</v>
      </c>
      <c r="AI11" s="11">
        <f t="shared" si="3"/>
        <v>0</v>
      </c>
    </row>
    <row r="12" spans="1:35">
      <c r="A12" s="8">
        <v>9</v>
      </c>
      <c r="B12" s="8" t="s">
        <v>43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49">
        <f t="shared" si="2"/>
        <v>0</v>
      </c>
      <c r="AE12" s="13"/>
      <c r="AF12" s="13"/>
      <c r="AG12" s="11">
        <f t="shared" si="4"/>
        <v>0</v>
      </c>
      <c r="AH12" s="11">
        <f t="shared" si="1"/>
        <v>0</v>
      </c>
      <c r="AI12" s="11">
        <f t="shared" si="3"/>
        <v>0</v>
      </c>
    </row>
    <row r="13" spans="1:35">
      <c r="A13" s="8">
        <v>10</v>
      </c>
      <c r="B13" s="8" t="s">
        <v>44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49">
        <f t="shared" si="2"/>
        <v>0</v>
      </c>
      <c r="AE13" s="13"/>
      <c r="AF13" s="39"/>
      <c r="AG13" s="11">
        <f t="shared" si="4"/>
        <v>0</v>
      </c>
      <c r="AH13" s="11">
        <f t="shared" si="1"/>
        <v>0</v>
      </c>
      <c r="AI13" s="11">
        <f t="shared" si="3"/>
        <v>0</v>
      </c>
    </row>
    <row r="14" spans="1:35">
      <c r="A14" s="8">
        <v>11</v>
      </c>
      <c r="B14" s="8" t="s">
        <v>45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49">
        <f t="shared" si="2"/>
        <v>0</v>
      </c>
      <c r="AE14" s="13"/>
      <c r="AF14" s="39"/>
      <c r="AG14" s="11">
        <f t="shared" si="4"/>
        <v>0</v>
      </c>
      <c r="AH14" s="11">
        <f t="shared" si="1"/>
        <v>0</v>
      </c>
      <c r="AI14" s="11">
        <f t="shared" si="3"/>
        <v>0</v>
      </c>
    </row>
    <row r="15" spans="1:35">
      <c r="A15" s="8">
        <v>12</v>
      </c>
      <c r="B15" s="8" t="s">
        <v>46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49">
        <f t="shared" si="2"/>
        <v>0</v>
      </c>
      <c r="AE15" s="13"/>
      <c r="AF15" s="13"/>
      <c r="AG15" s="11">
        <f t="shared" si="4"/>
        <v>0</v>
      </c>
      <c r="AH15" s="11">
        <f t="shared" si="1"/>
        <v>0</v>
      </c>
      <c r="AI15" s="11">
        <f t="shared" si="3"/>
        <v>0</v>
      </c>
    </row>
    <row r="16" spans="1:35">
      <c r="A16" s="8">
        <v>13</v>
      </c>
      <c r="B16" s="8" t="s">
        <v>47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49">
        <f t="shared" si="2"/>
        <v>0</v>
      </c>
      <c r="AE16" s="13"/>
      <c r="AF16" s="39"/>
      <c r="AG16" s="11">
        <f t="shared" si="4"/>
        <v>0</v>
      </c>
      <c r="AH16" s="11">
        <f t="shared" si="1"/>
        <v>0</v>
      </c>
      <c r="AI16" s="11">
        <f t="shared" si="3"/>
        <v>0</v>
      </c>
    </row>
    <row r="17" spans="1:35">
      <c r="A17" s="8">
        <v>14</v>
      </c>
      <c r="B17" s="8" t="s">
        <v>48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49">
        <f t="shared" si="2"/>
        <v>0</v>
      </c>
      <c r="AE17" s="13"/>
      <c r="AF17" s="39"/>
      <c r="AG17" s="11">
        <f t="shared" si="4"/>
        <v>0</v>
      </c>
      <c r="AH17" s="11">
        <f t="shared" si="1"/>
        <v>0</v>
      </c>
      <c r="AI17" s="11">
        <f t="shared" si="3"/>
        <v>0</v>
      </c>
    </row>
    <row r="18" spans="1:35">
      <c r="A18" s="8">
        <v>15</v>
      </c>
      <c r="B18" s="8" t="s">
        <v>49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49">
        <f t="shared" si="2"/>
        <v>0</v>
      </c>
      <c r="AE18" s="13"/>
      <c r="AF18" s="39"/>
      <c r="AG18" s="11">
        <f t="shared" si="4"/>
        <v>0</v>
      </c>
      <c r="AH18" s="11">
        <f t="shared" si="1"/>
        <v>0</v>
      </c>
      <c r="AI18" s="11">
        <f t="shared" si="3"/>
        <v>0</v>
      </c>
    </row>
    <row r="19" spans="1:35">
      <c r="A19" s="8">
        <v>16</v>
      </c>
      <c r="B19" s="8" t="s">
        <v>50</v>
      </c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49">
        <f t="shared" si="2"/>
        <v>0</v>
      </c>
      <c r="AE19" s="13"/>
      <c r="AF19" s="13"/>
      <c r="AG19" s="11">
        <f t="shared" si="4"/>
        <v>0</v>
      </c>
      <c r="AH19" s="11">
        <f t="shared" si="1"/>
        <v>0</v>
      </c>
      <c r="AI19" s="11">
        <f t="shared" si="3"/>
        <v>0</v>
      </c>
    </row>
    <row r="20" spans="1:35">
      <c r="A20" s="8">
        <v>17</v>
      </c>
      <c r="B20" s="8" t="s">
        <v>51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49">
        <f t="shared" si="2"/>
        <v>0</v>
      </c>
      <c r="AE20" s="13"/>
      <c r="AF20" s="13"/>
      <c r="AG20" s="11">
        <f t="shared" si="4"/>
        <v>0</v>
      </c>
      <c r="AH20" s="11">
        <f t="shared" si="1"/>
        <v>0</v>
      </c>
      <c r="AI20" s="11">
        <f t="shared" si="3"/>
        <v>0</v>
      </c>
    </row>
    <row r="21" spans="1:35">
      <c r="A21" s="8">
        <v>18</v>
      </c>
      <c r="B21" s="8" t="s">
        <v>52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49">
        <f t="shared" si="2"/>
        <v>0</v>
      </c>
      <c r="AE21" s="13"/>
      <c r="AF21" s="13"/>
      <c r="AG21" s="11">
        <f t="shared" si="4"/>
        <v>0</v>
      </c>
      <c r="AH21" s="11">
        <f t="shared" si="1"/>
        <v>0</v>
      </c>
      <c r="AI21" s="11">
        <f t="shared" si="3"/>
        <v>0</v>
      </c>
    </row>
    <row r="22" spans="1:35">
      <c r="A22" s="8">
        <v>19</v>
      </c>
      <c r="B22" s="8" t="s">
        <v>53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49">
        <f t="shared" si="2"/>
        <v>0</v>
      </c>
      <c r="AE22" s="13"/>
      <c r="AF22" s="39"/>
      <c r="AG22" s="11">
        <f t="shared" si="4"/>
        <v>0</v>
      </c>
      <c r="AH22" s="11">
        <f t="shared" si="1"/>
        <v>0</v>
      </c>
      <c r="AI22" s="11">
        <f t="shared" si="3"/>
        <v>0</v>
      </c>
    </row>
    <row r="23" spans="1:35">
      <c r="A23" s="8">
        <v>20</v>
      </c>
      <c r="B23" s="9" t="s">
        <v>54</v>
      </c>
      <c r="C23" s="16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49">
        <f t="shared" si="2"/>
        <v>0</v>
      </c>
      <c r="AE23" s="13"/>
      <c r="AF23" s="13"/>
      <c r="AG23" s="11">
        <f t="shared" si="4"/>
        <v>0</v>
      </c>
      <c r="AH23" s="11">
        <f t="shared" si="1"/>
        <v>0</v>
      </c>
      <c r="AI23" s="11">
        <f t="shared" si="3"/>
        <v>0</v>
      </c>
    </row>
    <row r="24" spans="1:35" s="2" customFormat="1">
      <c r="B24" s="55" t="s">
        <v>55</v>
      </c>
      <c r="C24" s="5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49"/>
      <c r="AE24" s="6"/>
      <c r="AF24" s="6">
        <v>4</v>
      </c>
      <c r="AG24" s="6"/>
      <c r="AH24" s="12">
        <f>SUM(AH4:AH23)</f>
        <v>0</v>
      </c>
    </row>
    <row r="25" spans="1:35">
      <c r="B25" s="56" t="s">
        <v>56</v>
      </c>
      <c r="C25" s="56"/>
      <c r="D25" s="50" cm="1">
        <f t="array" ref="D25">SUMPRODUCT(D4:D23*$AD4:$AD23,$AI4:$AI23)</f>
        <v>0</v>
      </c>
      <c r="E25" s="50" cm="1">
        <f t="array" ref="E25">SUMPRODUCT(E4:E23*$AD4:$AD23,$AI4:$AI23)</f>
        <v>0</v>
      </c>
      <c r="F25" s="50" cm="1">
        <f t="array" ref="F25">SUMPRODUCT(F4:F23*$AD4:$AD23,$AI4:$AI23)</f>
        <v>0</v>
      </c>
      <c r="G25" s="50" cm="1">
        <f t="array" ref="G25">SUMPRODUCT(G4:G23*$AD4:$AD23,$AI4:$AI23)</f>
        <v>0</v>
      </c>
      <c r="H25" s="50" cm="1">
        <f t="array" ref="H25">SUMPRODUCT(H4:H23*$AD4:$AD23,$AI4:$AI23)</f>
        <v>0</v>
      </c>
      <c r="I25" s="50" cm="1">
        <f t="array" ref="I25">SUMPRODUCT(I4:I23*$AD4:$AD23,$AI4:$AI23)</f>
        <v>0</v>
      </c>
      <c r="J25" s="50" cm="1">
        <f t="array" ref="J25">SUMPRODUCT(J4:J23*$AD4:$AD23,$AI4:$AI23)</f>
        <v>0</v>
      </c>
      <c r="K25" s="50" cm="1">
        <f t="array" ref="K25">SUMPRODUCT(K4:K23*$AD4:$AD23,$AI4:$AI23)</f>
        <v>0</v>
      </c>
      <c r="L25" s="50" cm="1">
        <f t="array" ref="L25">SUMPRODUCT(L4:L23*$AD4:$AD23,$AI4:$AI23)</f>
        <v>0</v>
      </c>
      <c r="M25" s="50" cm="1">
        <f t="array" ref="M25">SUMPRODUCT(M4:M23*$AD4:$AD23,$AI4:$AI23)</f>
        <v>0</v>
      </c>
      <c r="N25" s="50" cm="1">
        <f t="array" ref="N25">SUMPRODUCT(N4:N23*$AD4:$AD23,$AI4:$AI23)</f>
        <v>0</v>
      </c>
      <c r="O25" s="50" cm="1">
        <f t="array" ref="O25">SUMPRODUCT(O4:O23*$AD4:$AD23,$AI4:$AI23)</f>
        <v>0</v>
      </c>
      <c r="P25" s="50" cm="1">
        <f t="array" ref="P25">SUMPRODUCT(P4:P23*$AD4:$AD23,$AI4:$AI23)</f>
        <v>0</v>
      </c>
      <c r="Q25" s="50" cm="1">
        <f t="array" ref="Q25">SUMPRODUCT(Q4:Q23*$AD4:$AD23,$AI4:$AI23)</f>
        <v>0</v>
      </c>
      <c r="R25" s="50" cm="1">
        <f t="array" ref="R25">SUMPRODUCT(R4:R23*$AD4:$AD23,$AI4:$AI23)</f>
        <v>0</v>
      </c>
      <c r="S25" s="50" cm="1">
        <f t="array" ref="S25">SUMPRODUCT(S4:S23*$AD4:$AD23,$AI4:$AI23)</f>
        <v>0</v>
      </c>
      <c r="T25" s="50" cm="1">
        <f t="array" ref="T25">SUMPRODUCT(T4:T23*$AD4:$AD23,$AI4:$AI23)</f>
        <v>0</v>
      </c>
      <c r="U25" s="50" cm="1">
        <f t="array" ref="U25">SUMPRODUCT(U4:U23*$AD4:$AD23,$AI4:$AI23)</f>
        <v>0</v>
      </c>
      <c r="V25" s="50" cm="1">
        <f t="array" ref="V25">SUMPRODUCT(V4:V23*$AD4:$AD23,$AI4:$AI23)</f>
        <v>0</v>
      </c>
      <c r="W25" s="50" cm="1">
        <f t="array" ref="W25">SUMPRODUCT(W4:W23*$AD4:$AD23,$AI4:$AI23)</f>
        <v>0</v>
      </c>
      <c r="X25" s="50" cm="1">
        <f t="array" ref="X25">SUMPRODUCT(X4:X23*$AD4:$AD23,$AI4:$AI23)</f>
        <v>0</v>
      </c>
      <c r="Y25" s="50" cm="1">
        <f t="array" ref="Y25">SUMPRODUCT(Y4:Y23*$AD4:$AD23,$AI4:$AI23)</f>
        <v>0</v>
      </c>
      <c r="Z25" s="50" cm="1">
        <f t="array" ref="Z25">SUMPRODUCT(Z4:Z23*$AD4:$AD23,$AI4:$AI23)</f>
        <v>0</v>
      </c>
      <c r="AA25" s="50" cm="1">
        <f t="array" ref="AA25">SUMPRODUCT(AA4:AA23*$AD4:$AD23,$AI4:$AI23)</f>
        <v>0</v>
      </c>
      <c r="AB25" s="50" cm="1">
        <f t="array" ref="AB25">SUMPRODUCT(AB4:AB23*$AD4:$AD23,$AI4:$AI23)</f>
        <v>0</v>
      </c>
      <c r="AC25" s="50" cm="1">
        <f t="array" ref="AC25">SUMPRODUCT(AC4:AC23*$AD4:$AD23,$AI4:$AI23)</f>
        <v>0</v>
      </c>
      <c r="AD25" s="49">
        <f>SUM(D25:AC25)</f>
        <v>0</v>
      </c>
    </row>
    <row r="26" spans="1:35">
      <c r="B26" s="56" t="s">
        <v>57</v>
      </c>
      <c r="C26" s="56"/>
      <c r="D26" s="51">
        <f>IFERROR(D25/$AD$25,0)</f>
        <v>0</v>
      </c>
      <c r="E26" s="51">
        <f t="shared" ref="E26:AC26" si="5">IFERROR(E25/$AD$25,0)</f>
        <v>0</v>
      </c>
      <c r="F26" s="51">
        <f t="shared" si="5"/>
        <v>0</v>
      </c>
      <c r="G26" s="51">
        <f t="shared" si="5"/>
        <v>0</v>
      </c>
      <c r="H26" s="51">
        <f t="shared" si="5"/>
        <v>0</v>
      </c>
      <c r="I26" s="51">
        <f t="shared" si="5"/>
        <v>0</v>
      </c>
      <c r="J26" s="51">
        <f t="shared" si="5"/>
        <v>0</v>
      </c>
      <c r="K26" s="51">
        <f t="shared" si="5"/>
        <v>0</v>
      </c>
      <c r="L26" s="51">
        <f t="shared" si="5"/>
        <v>0</v>
      </c>
      <c r="M26" s="51">
        <f t="shared" si="5"/>
        <v>0</v>
      </c>
      <c r="N26" s="51">
        <f t="shared" si="5"/>
        <v>0</v>
      </c>
      <c r="O26" s="51">
        <f t="shared" si="5"/>
        <v>0</v>
      </c>
      <c r="P26" s="51">
        <f t="shared" si="5"/>
        <v>0</v>
      </c>
      <c r="Q26" s="51">
        <f t="shared" si="5"/>
        <v>0</v>
      </c>
      <c r="R26" s="51">
        <f t="shared" si="5"/>
        <v>0</v>
      </c>
      <c r="S26" s="51">
        <f t="shared" si="5"/>
        <v>0</v>
      </c>
      <c r="T26" s="51">
        <f t="shared" si="5"/>
        <v>0</v>
      </c>
      <c r="U26" s="51">
        <f t="shared" si="5"/>
        <v>0</v>
      </c>
      <c r="V26" s="51">
        <f t="shared" si="5"/>
        <v>0</v>
      </c>
      <c r="W26" s="51">
        <f t="shared" si="5"/>
        <v>0</v>
      </c>
      <c r="X26" s="51">
        <f t="shared" si="5"/>
        <v>0</v>
      </c>
      <c r="Y26" s="51">
        <f t="shared" si="5"/>
        <v>0</v>
      </c>
      <c r="Z26" s="51">
        <f t="shared" si="5"/>
        <v>0</v>
      </c>
      <c r="AA26" s="51">
        <f t="shared" si="5"/>
        <v>0</v>
      </c>
      <c r="AB26" s="51">
        <f t="shared" si="5"/>
        <v>0</v>
      </c>
      <c r="AC26" s="51">
        <f t="shared" si="5"/>
        <v>0</v>
      </c>
      <c r="AD26" s="45"/>
    </row>
    <row r="27" spans="1:35">
      <c r="B27" s="7"/>
      <c r="C27" s="7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45"/>
    </row>
    <row r="28" spans="1:35">
      <c r="B28" s="26" t="s">
        <v>58</v>
      </c>
      <c r="C28" s="26"/>
      <c r="D28" s="29" t="s">
        <v>59</v>
      </c>
      <c r="E28" s="29" t="s">
        <v>60</v>
      </c>
      <c r="F28" s="29" t="s">
        <v>61</v>
      </c>
      <c r="G28" s="29" t="s">
        <v>62</v>
      </c>
      <c r="H28" s="29" t="s">
        <v>63</v>
      </c>
      <c r="I28" s="29" t="s">
        <v>64</v>
      </c>
      <c r="J28" s="29" t="s">
        <v>64</v>
      </c>
      <c r="K28" s="29" t="s">
        <v>65</v>
      </c>
      <c r="L28" s="29" t="s">
        <v>66</v>
      </c>
      <c r="M28" s="29" t="s">
        <v>65</v>
      </c>
      <c r="N28" s="30" t="s">
        <v>67</v>
      </c>
      <c r="O28" s="30" t="s">
        <v>68</v>
      </c>
      <c r="P28" s="30" t="s">
        <v>69</v>
      </c>
      <c r="Q28" s="29" t="s">
        <v>70</v>
      </c>
      <c r="R28" s="29" t="s">
        <v>62</v>
      </c>
      <c r="S28" s="30" t="s">
        <v>69</v>
      </c>
      <c r="T28" s="30" t="s">
        <v>71</v>
      </c>
      <c r="U28" s="29" t="s">
        <v>72</v>
      </c>
      <c r="V28" s="29" t="s">
        <v>62</v>
      </c>
      <c r="W28" s="29" t="s">
        <v>73</v>
      </c>
      <c r="X28" s="29" t="s">
        <v>62</v>
      </c>
      <c r="Y28" s="30" t="s">
        <v>69</v>
      </c>
      <c r="Z28" s="29" t="s">
        <v>74</v>
      </c>
      <c r="AA28" s="29" t="s">
        <v>73</v>
      </c>
      <c r="AB28" s="30" t="s">
        <v>75</v>
      </c>
      <c r="AC28" s="29" t="s">
        <v>76</v>
      </c>
    </row>
    <row r="29" spans="1:35">
      <c r="A29" s="7"/>
      <c r="B29" s="26" t="s">
        <v>77</v>
      </c>
      <c r="C29" s="26"/>
      <c r="D29" s="31" t="s">
        <v>78</v>
      </c>
      <c r="E29" s="31" t="s">
        <v>79</v>
      </c>
      <c r="F29" s="31" t="s">
        <v>80</v>
      </c>
      <c r="G29" s="31" t="s">
        <v>80</v>
      </c>
      <c r="H29" s="31" t="s">
        <v>78</v>
      </c>
      <c r="I29" s="31" t="s">
        <v>79</v>
      </c>
      <c r="J29" s="31" t="s">
        <v>79</v>
      </c>
      <c r="K29" s="31" t="s">
        <v>78</v>
      </c>
      <c r="L29" s="31" t="s">
        <v>80</v>
      </c>
      <c r="M29" s="31" t="s">
        <v>78</v>
      </c>
      <c r="N29" s="31" t="s">
        <v>81</v>
      </c>
      <c r="O29" s="31" t="s">
        <v>81</v>
      </c>
      <c r="P29" s="31" t="s">
        <v>81</v>
      </c>
      <c r="Q29" s="31" t="s">
        <v>78</v>
      </c>
      <c r="R29" s="31" t="s">
        <v>80</v>
      </c>
      <c r="S29" s="31" t="s">
        <v>81</v>
      </c>
      <c r="T29" s="31" t="s">
        <v>78</v>
      </c>
      <c r="U29" s="31" t="s">
        <v>80</v>
      </c>
      <c r="V29" s="31" t="s">
        <v>78</v>
      </c>
      <c r="W29" s="31" t="s">
        <v>78</v>
      </c>
      <c r="X29" s="31" t="s">
        <v>80</v>
      </c>
      <c r="Y29" s="31" t="s">
        <v>82</v>
      </c>
      <c r="Z29" s="31" t="s">
        <v>78</v>
      </c>
      <c r="AA29" s="31" t="s">
        <v>78</v>
      </c>
      <c r="AB29" s="31" t="s">
        <v>79</v>
      </c>
      <c r="AC29" s="31" t="s">
        <v>78</v>
      </c>
      <c r="AD29" s="46"/>
    </row>
    <row r="30" spans="1:35">
      <c r="A30" s="7"/>
      <c r="B30" s="26" t="s">
        <v>83</v>
      </c>
      <c r="C30" s="26"/>
      <c r="D30" s="32">
        <v>15</v>
      </c>
      <c r="E30" s="32" t="s">
        <v>84</v>
      </c>
      <c r="F30" s="32">
        <v>3.2</v>
      </c>
      <c r="G30" s="32">
        <v>11</v>
      </c>
      <c r="H30" s="32">
        <v>200</v>
      </c>
      <c r="I30" s="32">
        <v>45</v>
      </c>
      <c r="J30" s="32">
        <v>38</v>
      </c>
      <c r="K30" s="32">
        <v>130</v>
      </c>
      <c r="L30" s="32">
        <v>1.1000000000000001</v>
      </c>
      <c r="M30" s="32">
        <v>650</v>
      </c>
      <c r="N30" s="32" t="s">
        <v>85</v>
      </c>
      <c r="O30" s="33" t="s">
        <v>86</v>
      </c>
      <c r="P30" s="32" t="s">
        <v>87</v>
      </c>
      <c r="Q30" s="32">
        <v>1.75</v>
      </c>
      <c r="R30" s="32">
        <v>35</v>
      </c>
      <c r="S30" s="32" t="s">
        <v>88</v>
      </c>
      <c r="T30" s="32">
        <v>5</v>
      </c>
      <c r="U30" s="32">
        <v>65</v>
      </c>
      <c r="V30" s="34">
        <v>3600</v>
      </c>
      <c r="W30" s="34">
        <v>35000</v>
      </c>
      <c r="X30" s="32">
        <v>160</v>
      </c>
      <c r="Y30" s="32" t="s">
        <v>89</v>
      </c>
      <c r="Z30" s="32">
        <v>450</v>
      </c>
      <c r="AA30" s="34">
        <v>500000</v>
      </c>
      <c r="AB30" s="32" t="s">
        <v>90</v>
      </c>
      <c r="AC30" s="32">
        <v>10</v>
      </c>
      <c r="AD30" s="47"/>
    </row>
    <row r="31" spans="1: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35">
      <c r="A32" s="7" t="s">
        <v>91</v>
      </c>
      <c r="B32" s="18" t="s">
        <v>92</v>
      </c>
      <c r="C32" s="18"/>
      <c r="D32" s="35">
        <v>10</v>
      </c>
      <c r="E32" s="35">
        <v>480</v>
      </c>
      <c r="F32" s="35" t="s">
        <v>80</v>
      </c>
      <c r="G32" s="35" t="s">
        <v>80</v>
      </c>
      <c r="H32" s="35">
        <v>0</v>
      </c>
      <c r="I32" s="35">
        <v>33</v>
      </c>
      <c r="J32" s="35">
        <v>37</v>
      </c>
      <c r="K32" s="35">
        <v>65</v>
      </c>
      <c r="L32" s="35" t="s">
        <v>80</v>
      </c>
      <c r="M32" s="35">
        <v>325</v>
      </c>
      <c r="N32" s="35">
        <v>2</v>
      </c>
      <c r="O32" s="36" t="s">
        <v>93</v>
      </c>
      <c r="P32" s="35">
        <v>1</v>
      </c>
      <c r="Q32" s="35">
        <v>1.5</v>
      </c>
      <c r="R32" s="35" t="s">
        <v>80</v>
      </c>
      <c r="S32" s="35" t="s">
        <v>94</v>
      </c>
      <c r="T32" s="35">
        <v>3</v>
      </c>
      <c r="U32" s="35" t="s">
        <v>80</v>
      </c>
      <c r="V32" s="35">
        <v>2300</v>
      </c>
      <c r="W32" s="37">
        <v>15000</v>
      </c>
      <c r="X32" s="35" t="s">
        <v>80</v>
      </c>
      <c r="Y32" s="35" t="s">
        <v>89</v>
      </c>
      <c r="Z32" s="35">
        <v>250</v>
      </c>
      <c r="AA32" s="37">
        <v>300000</v>
      </c>
      <c r="AB32" s="35" t="s">
        <v>90</v>
      </c>
      <c r="AC32" s="35">
        <v>7</v>
      </c>
      <c r="AD32" s="47"/>
    </row>
    <row r="33" spans="1:31">
      <c r="B33" s="18" t="s">
        <v>95</v>
      </c>
      <c r="C33" s="18"/>
      <c r="D33" s="18">
        <v>15</v>
      </c>
      <c r="E33" s="18">
        <v>675</v>
      </c>
      <c r="F33" s="18">
        <v>3.2</v>
      </c>
      <c r="G33" s="18">
        <v>11</v>
      </c>
      <c r="H33" s="18">
        <v>200</v>
      </c>
      <c r="I33" s="18">
        <v>45</v>
      </c>
      <c r="J33" s="18">
        <v>40</v>
      </c>
      <c r="K33" s="18">
        <v>150</v>
      </c>
      <c r="L33" s="18">
        <v>1</v>
      </c>
      <c r="M33" s="18">
        <v>650</v>
      </c>
      <c r="N33" s="18">
        <v>3</v>
      </c>
      <c r="O33" s="18">
        <v>5</v>
      </c>
      <c r="P33" s="18">
        <v>2</v>
      </c>
      <c r="Q33" s="18">
        <v>2</v>
      </c>
      <c r="R33" s="18">
        <v>30</v>
      </c>
      <c r="S33" s="18" t="s">
        <v>88</v>
      </c>
      <c r="T33" s="18">
        <v>3</v>
      </c>
      <c r="U33" s="18">
        <v>65</v>
      </c>
      <c r="V33" s="18">
        <v>3300</v>
      </c>
      <c r="W33" s="18">
        <v>40000</v>
      </c>
      <c r="X33" s="18">
        <v>160</v>
      </c>
      <c r="Y33" s="18" t="s">
        <v>89</v>
      </c>
      <c r="Z33" s="18">
        <v>500</v>
      </c>
      <c r="AA33" s="18">
        <v>500000</v>
      </c>
      <c r="AB33" s="18" t="s">
        <v>90</v>
      </c>
      <c r="AC33" s="18">
        <v>12</v>
      </c>
    </row>
    <row r="34" spans="1:31">
      <c r="A34" s="7"/>
      <c r="B34" s="18" t="s">
        <v>96</v>
      </c>
      <c r="C34" s="18"/>
      <c r="D34" s="38" t="s">
        <v>80</v>
      </c>
      <c r="E34" s="38">
        <v>800</v>
      </c>
      <c r="F34" s="38">
        <v>3.5</v>
      </c>
      <c r="G34" s="38">
        <v>13</v>
      </c>
      <c r="H34" s="38" t="s">
        <v>80</v>
      </c>
      <c r="I34" s="38">
        <v>50</v>
      </c>
      <c r="J34" s="38">
        <v>45</v>
      </c>
      <c r="K34" s="38" t="s">
        <v>80</v>
      </c>
      <c r="L34" s="38">
        <v>1.4</v>
      </c>
      <c r="M34" s="38" t="s">
        <v>80</v>
      </c>
      <c r="N34" s="38">
        <v>3</v>
      </c>
      <c r="O34" s="38">
        <v>5</v>
      </c>
      <c r="P34" s="38">
        <v>2</v>
      </c>
      <c r="Q34" s="38">
        <v>2.2000000000000002</v>
      </c>
      <c r="R34" s="38">
        <v>60</v>
      </c>
      <c r="S34" s="38" t="s">
        <v>88</v>
      </c>
      <c r="T34" s="38">
        <v>5</v>
      </c>
      <c r="U34" s="38">
        <v>85</v>
      </c>
      <c r="V34" s="38" t="s">
        <v>80</v>
      </c>
      <c r="W34" s="38" t="s">
        <v>80</v>
      </c>
      <c r="X34" s="38">
        <v>300</v>
      </c>
      <c r="Y34" s="38" t="s">
        <v>80</v>
      </c>
      <c r="Z34" s="38" t="s">
        <v>80</v>
      </c>
      <c r="AA34" s="38" t="s">
        <v>80</v>
      </c>
      <c r="AB34" s="38" t="s">
        <v>80</v>
      </c>
      <c r="AC34" s="38" t="s">
        <v>80</v>
      </c>
      <c r="AD34" s="47"/>
    </row>
    <row r="35" spans="1:31" hidden="1">
      <c r="B35" s="18"/>
      <c r="C35" s="18">
        <v>0</v>
      </c>
      <c r="D35" s="18">
        <v>-9.9999999999999895E+20</v>
      </c>
      <c r="E35" s="18">
        <v>-9.9999999999999895E+20</v>
      </c>
      <c r="F35" s="18">
        <v>-9.9999999999999895E+20</v>
      </c>
      <c r="G35" s="18">
        <v>-9.9999999999999895E+20</v>
      </c>
      <c r="H35" s="18">
        <v>-9.9999999999999895E+20</v>
      </c>
      <c r="I35" s="18">
        <v>-9.9999999999999895E+20</v>
      </c>
      <c r="J35" s="18">
        <v>-9.9999999999999895E+20</v>
      </c>
      <c r="K35" s="18">
        <v>-9.9999999999999895E+20</v>
      </c>
      <c r="L35" s="18">
        <v>-9.9999999999999895E+20</v>
      </c>
      <c r="M35" s="18">
        <v>-9.9999999999999895E+20</v>
      </c>
      <c r="N35" s="18">
        <v>-9.9999999999999895E+20</v>
      </c>
      <c r="O35" s="18">
        <v>-9.9999999999999895E+20</v>
      </c>
      <c r="P35" s="18">
        <v>-9.9999999999999895E+20</v>
      </c>
      <c r="Q35" s="18">
        <v>-9.9999999999999895E+20</v>
      </c>
      <c r="R35" s="18">
        <v>-9.9999999999999895E+20</v>
      </c>
      <c r="S35" s="18">
        <v>-9.9999999999999895E+20</v>
      </c>
      <c r="T35" s="18">
        <v>-9.9999999999999895E+20</v>
      </c>
      <c r="U35" s="18">
        <v>-9.9999999999999895E+20</v>
      </c>
      <c r="V35" s="18">
        <v>-9.9999999999999895E+20</v>
      </c>
      <c r="W35" s="18">
        <v>-9.9999999999999895E+20</v>
      </c>
      <c r="X35" s="18">
        <v>-9.9999999999999895E+20</v>
      </c>
      <c r="Y35" s="18">
        <v>-9.9999999999999895E+20</v>
      </c>
      <c r="Z35" s="18">
        <v>-9.9999999999999895E+20</v>
      </c>
      <c r="AA35" s="18">
        <v>-9.9999999999999895E+20</v>
      </c>
      <c r="AB35" s="18">
        <v>-9.9999999999999895E+20</v>
      </c>
      <c r="AC35" s="18">
        <v>-9.9999999999999895E+20</v>
      </c>
    </row>
    <row r="36" spans="1:31">
      <c r="B36" s="27" t="s">
        <v>97</v>
      </c>
      <c r="C36" s="28">
        <v>0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7"/>
      <c r="AE36" s="28">
        <v>0</v>
      </c>
    </row>
    <row r="37" spans="1:31">
      <c r="B37" s="27" t="s">
        <v>98</v>
      </c>
      <c r="C37" s="28">
        <v>1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7"/>
      <c r="AE37" s="28">
        <v>1</v>
      </c>
    </row>
    <row r="38" spans="1:31">
      <c r="B38" s="27" t="s">
        <v>99</v>
      </c>
      <c r="C38" s="28">
        <v>1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7"/>
      <c r="AE38" s="28">
        <v>1</v>
      </c>
    </row>
    <row r="39" spans="1:31">
      <c r="B39" s="27" t="s">
        <v>100</v>
      </c>
      <c r="C39" s="28">
        <v>0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7"/>
      <c r="AE39" s="28">
        <v>0</v>
      </c>
    </row>
    <row r="40" spans="1:31" hidden="1">
      <c r="A40" s="7"/>
      <c r="B40" s="7"/>
      <c r="C40" s="7">
        <v>0</v>
      </c>
      <c r="D40" s="7">
        <v>9.9999999999999895E+20</v>
      </c>
      <c r="E40" s="7">
        <v>9.9999999999999895E+20</v>
      </c>
      <c r="F40" s="7">
        <v>9.9999999999999895E+20</v>
      </c>
      <c r="G40" s="7">
        <v>9.9999999999999895E+20</v>
      </c>
      <c r="H40" s="7">
        <v>9.9999999999999895E+20</v>
      </c>
      <c r="I40" s="7">
        <v>9.9999999999999895E+20</v>
      </c>
      <c r="J40" s="7">
        <v>9.9999999999999895E+20</v>
      </c>
      <c r="K40" s="7">
        <v>9.9999999999999895E+20</v>
      </c>
      <c r="L40" s="7">
        <v>9.9999999999999895E+20</v>
      </c>
      <c r="M40" s="7">
        <v>9.9999999999999895E+20</v>
      </c>
      <c r="N40" s="7">
        <v>9.9999999999999895E+20</v>
      </c>
      <c r="O40" s="7">
        <v>9.9999999999999895E+20</v>
      </c>
      <c r="P40" s="7">
        <v>9.9999999999999895E+20</v>
      </c>
      <c r="Q40" s="7">
        <v>9.9999999999999895E+20</v>
      </c>
      <c r="R40" s="7">
        <v>9.9999999999999895E+20</v>
      </c>
      <c r="S40" s="7">
        <v>9.9999999999999895E+20</v>
      </c>
      <c r="T40" s="7">
        <v>9.9999999999999895E+20</v>
      </c>
      <c r="U40" s="7">
        <v>9.9999999999999895E+20</v>
      </c>
      <c r="V40" s="7">
        <v>9.9999999999999895E+20</v>
      </c>
      <c r="W40" s="7">
        <v>9.9999999999999895E+20</v>
      </c>
      <c r="X40" s="7">
        <v>9.9999999999999895E+20</v>
      </c>
      <c r="Y40" s="7">
        <v>9.9999999999999895E+20</v>
      </c>
      <c r="Z40" s="7">
        <v>9.9999999999999895E+20</v>
      </c>
      <c r="AA40" s="7">
        <v>9.9999999999999895E+20</v>
      </c>
      <c r="AB40" s="7">
        <v>9.9999999999999895E+20</v>
      </c>
      <c r="AC40" s="7">
        <v>9.9999999999999895E+20</v>
      </c>
    </row>
    <row r="41" spans="1:3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31" ht="15" thickBot="1">
      <c r="A42" s="7"/>
      <c r="B42" s="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1:31" ht="15" thickBot="1">
      <c r="A43" s="40" t="s">
        <v>101</v>
      </c>
      <c r="B43" s="17" t="s">
        <v>102</v>
      </c>
      <c r="C43" s="23" t="e">
        <f ca="1">SUMPRODUCT(relative_importance,ConceptA_TPM)</f>
        <v>#DIV/0!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31">
      <c r="A44" s="41"/>
      <c r="B44" s="7" t="s">
        <v>91</v>
      </c>
      <c r="C44" s="24"/>
      <c r="D44" s="20" t="e">
        <f t="shared" ref="D44:AC44" ca="1" si="6">FORECAST(D43,OFFSET(TPM_yaxis,MATCH(D43,D35:D40,1)-1,0,2), OFFSET(D35:D40,MATCH(D43,D35:D40,1)-1,0,2))</f>
        <v>#DIV/0!</v>
      </c>
      <c r="E44" s="20" t="e">
        <f t="shared" ca="1" si="6"/>
        <v>#DIV/0!</v>
      </c>
      <c r="F44" s="20" t="e">
        <f t="shared" ca="1" si="6"/>
        <v>#DIV/0!</v>
      </c>
      <c r="G44" s="20" t="e">
        <f t="shared" ca="1" si="6"/>
        <v>#DIV/0!</v>
      </c>
      <c r="H44" s="20" t="e">
        <f t="shared" ca="1" si="6"/>
        <v>#DIV/0!</v>
      </c>
      <c r="I44" s="20" t="e">
        <f t="shared" ca="1" si="6"/>
        <v>#DIV/0!</v>
      </c>
      <c r="J44" s="20" t="e">
        <f t="shared" ca="1" si="6"/>
        <v>#DIV/0!</v>
      </c>
      <c r="K44" s="20" t="e">
        <f t="shared" ca="1" si="6"/>
        <v>#DIV/0!</v>
      </c>
      <c r="L44" s="20" t="e">
        <f t="shared" ca="1" si="6"/>
        <v>#DIV/0!</v>
      </c>
      <c r="M44" s="20" t="e">
        <f t="shared" ca="1" si="6"/>
        <v>#DIV/0!</v>
      </c>
      <c r="N44" s="20" t="e">
        <f t="shared" ca="1" si="6"/>
        <v>#DIV/0!</v>
      </c>
      <c r="O44" s="20" t="e">
        <f t="shared" ca="1" si="6"/>
        <v>#DIV/0!</v>
      </c>
      <c r="P44" s="20" t="e">
        <f t="shared" ca="1" si="6"/>
        <v>#DIV/0!</v>
      </c>
      <c r="Q44" s="20" t="e">
        <f t="shared" ca="1" si="6"/>
        <v>#DIV/0!</v>
      </c>
      <c r="R44" s="20" t="e">
        <f t="shared" ca="1" si="6"/>
        <v>#DIV/0!</v>
      </c>
      <c r="S44" s="20" t="e">
        <f t="shared" ca="1" si="6"/>
        <v>#DIV/0!</v>
      </c>
      <c r="T44" s="20" t="e">
        <f t="shared" ca="1" si="6"/>
        <v>#DIV/0!</v>
      </c>
      <c r="U44" s="20" t="e">
        <f t="shared" ca="1" si="6"/>
        <v>#DIV/0!</v>
      </c>
      <c r="V44" s="20" t="e">
        <f t="shared" ca="1" si="6"/>
        <v>#DIV/0!</v>
      </c>
      <c r="W44" s="20" t="e">
        <f t="shared" ca="1" si="6"/>
        <v>#DIV/0!</v>
      </c>
      <c r="X44" s="20" t="e">
        <f t="shared" ca="1" si="6"/>
        <v>#DIV/0!</v>
      </c>
      <c r="Y44" s="20" t="e">
        <f t="shared" ca="1" si="6"/>
        <v>#DIV/0!</v>
      </c>
      <c r="Z44" s="20" t="e">
        <f t="shared" ca="1" si="6"/>
        <v>#DIV/0!</v>
      </c>
      <c r="AA44" s="20" t="e">
        <f t="shared" ca="1" si="6"/>
        <v>#DIV/0!</v>
      </c>
      <c r="AB44" s="20" t="e">
        <f t="shared" ca="1" si="6"/>
        <v>#DIV/0!</v>
      </c>
      <c r="AC44" s="20" t="e">
        <f t="shared" ca="1" si="6"/>
        <v>#DIV/0!</v>
      </c>
    </row>
    <row r="45" spans="1:31" ht="15" thickBot="1">
      <c r="A45" s="40"/>
      <c r="B45" s="7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31" ht="15" thickBot="1">
      <c r="A46" s="40" t="s">
        <v>103</v>
      </c>
      <c r="B46" s="17" t="s">
        <v>102</v>
      </c>
      <c r="C46" s="23" t="e">
        <f ca="1">SUMPRODUCT(relative_importance,ConceptB_TPM)</f>
        <v>#N/A</v>
      </c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spans="1:31">
      <c r="A47" s="41"/>
      <c r="B47" s="7" t="s">
        <v>91</v>
      </c>
      <c r="C47" s="24"/>
      <c r="D47" s="20" t="e">
        <f t="shared" ref="D47:AC47" ca="1" si="7">FORECAST(D46,OFFSET(TPM_yaxis,MATCH(D46,D35:D40,1)-1,0,2), OFFSET(D36:D39,MATCH(D46,D36:D39,1)-1,0,2))</f>
        <v>#N/A</v>
      </c>
      <c r="E47" s="20" t="e">
        <f t="shared" ca="1" si="7"/>
        <v>#N/A</v>
      </c>
      <c r="F47" s="20" t="e">
        <f t="shared" ca="1" si="7"/>
        <v>#N/A</v>
      </c>
      <c r="G47" s="20" t="e">
        <f t="shared" ca="1" si="7"/>
        <v>#N/A</v>
      </c>
      <c r="H47" s="20" t="e">
        <f t="shared" ca="1" si="7"/>
        <v>#N/A</v>
      </c>
      <c r="I47" s="20" t="e">
        <f t="shared" ca="1" si="7"/>
        <v>#N/A</v>
      </c>
      <c r="J47" s="20" t="e">
        <f t="shared" ca="1" si="7"/>
        <v>#N/A</v>
      </c>
      <c r="K47" s="20" t="e">
        <f t="shared" ca="1" si="7"/>
        <v>#N/A</v>
      </c>
      <c r="L47" s="20" t="e">
        <f t="shared" ca="1" si="7"/>
        <v>#N/A</v>
      </c>
      <c r="M47" s="20" t="e">
        <f t="shared" ca="1" si="7"/>
        <v>#N/A</v>
      </c>
      <c r="N47" s="20" t="e">
        <f t="shared" ca="1" si="7"/>
        <v>#N/A</v>
      </c>
      <c r="O47" s="20" t="e">
        <f t="shared" ca="1" si="7"/>
        <v>#N/A</v>
      </c>
      <c r="P47" s="20" t="e">
        <f t="shared" ca="1" si="7"/>
        <v>#N/A</v>
      </c>
      <c r="Q47" s="20" t="e">
        <f t="shared" ca="1" si="7"/>
        <v>#N/A</v>
      </c>
      <c r="R47" s="20" t="e">
        <f t="shared" ca="1" si="7"/>
        <v>#N/A</v>
      </c>
      <c r="S47" s="20" t="e">
        <f t="shared" ca="1" si="7"/>
        <v>#N/A</v>
      </c>
      <c r="T47" s="20" t="e">
        <f t="shared" ca="1" si="7"/>
        <v>#N/A</v>
      </c>
      <c r="U47" s="20" t="e">
        <f t="shared" ca="1" si="7"/>
        <v>#N/A</v>
      </c>
      <c r="V47" s="20" t="e">
        <f t="shared" ca="1" si="7"/>
        <v>#N/A</v>
      </c>
      <c r="W47" s="20" t="e">
        <f t="shared" ca="1" si="7"/>
        <v>#N/A</v>
      </c>
      <c r="X47" s="20" t="e">
        <f t="shared" ca="1" si="7"/>
        <v>#N/A</v>
      </c>
      <c r="Y47" s="20" t="e">
        <f t="shared" ca="1" si="7"/>
        <v>#N/A</v>
      </c>
      <c r="Z47" s="20" t="e">
        <f t="shared" ca="1" si="7"/>
        <v>#N/A</v>
      </c>
      <c r="AA47" s="20" t="e">
        <f t="shared" ca="1" si="7"/>
        <v>#N/A</v>
      </c>
      <c r="AB47" s="20" t="e">
        <f t="shared" ca="1" si="7"/>
        <v>#N/A</v>
      </c>
      <c r="AC47" s="20" t="e">
        <f t="shared" ca="1" si="7"/>
        <v>#N/A</v>
      </c>
    </row>
    <row r="48" spans="1:31" ht="15" thickBot="1">
      <c r="A48" s="40"/>
      <c r="B48" s="7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1:29" ht="15" thickBot="1">
      <c r="A49" s="40" t="s">
        <v>104</v>
      </c>
      <c r="B49" s="17" t="s">
        <v>102</v>
      </c>
      <c r="C49" s="23" t="e">
        <f ca="1">SUMPRODUCT(relative_importance,ConceptC_TPM)</f>
        <v>#DIV/0!</v>
      </c>
      <c r="D49" s="21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>
      <c r="A50" s="41"/>
      <c r="B50" s="7" t="s">
        <v>91</v>
      </c>
      <c r="C50" s="24"/>
      <c r="D50" s="20" t="e">
        <f t="shared" ref="D50:AC50" ca="1" si="8">FORECAST(D49,OFFSET(TPM_yaxis,MATCH(D49,D35:D40,1)-1,0,2), OFFSET(D35:D40,MATCH(D49,D35:D40,1)-1,0,2))</f>
        <v>#DIV/0!</v>
      </c>
      <c r="E50" s="20" t="e">
        <f t="shared" ca="1" si="8"/>
        <v>#DIV/0!</v>
      </c>
      <c r="F50" s="20" t="e">
        <f t="shared" ca="1" si="8"/>
        <v>#DIV/0!</v>
      </c>
      <c r="G50" s="20" t="e">
        <f t="shared" ca="1" si="8"/>
        <v>#DIV/0!</v>
      </c>
      <c r="H50" s="20" t="e">
        <f t="shared" ca="1" si="8"/>
        <v>#DIV/0!</v>
      </c>
      <c r="I50" s="20" t="e">
        <f t="shared" ca="1" si="8"/>
        <v>#DIV/0!</v>
      </c>
      <c r="J50" s="20" t="e">
        <f t="shared" ca="1" si="8"/>
        <v>#DIV/0!</v>
      </c>
      <c r="K50" s="20" t="e">
        <f t="shared" ca="1" si="8"/>
        <v>#DIV/0!</v>
      </c>
      <c r="L50" s="20" t="e">
        <f t="shared" ca="1" si="8"/>
        <v>#DIV/0!</v>
      </c>
      <c r="M50" s="20" t="e">
        <f t="shared" ca="1" si="8"/>
        <v>#DIV/0!</v>
      </c>
      <c r="N50" s="20" t="e">
        <f t="shared" ca="1" si="8"/>
        <v>#DIV/0!</v>
      </c>
      <c r="O50" s="20" t="e">
        <f t="shared" ca="1" si="8"/>
        <v>#DIV/0!</v>
      </c>
      <c r="P50" s="20" t="e">
        <f t="shared" ca="1" si="8"/>
        <v>#DIV/0!</v>
      </c>
      <c r="Q50" s="20" t="e">
        <f t="shared" ca="1" si="8"/>
        <v>#DIV/0!</v>
      </c>
      <c r="R50" s="20" t="e">
        <f t="shared" ca="1" si="8"/>
        <v>#DIV/0!</v>
      </c>
      <c r="S50" s="20" t="e">
        <f t="shared" ca="1" si="8"/>
        <v>#DIV/0!</v>
      </c>
      <c r="T50" s="20" t="e">
        <f t="shared" ca="1" si="8"/>
        <v>#DIV/0!</v>
      </c>
      <c r="U50" s="20" t="e">
        <f t="shared" ca="1" si="8"/>
        <v>#DIV/0!</v>
      </c>
      <c r="V50" s="20" t="e">
        <f t="shared" ca="1" si="8"/>
        <v>#DIV/0!</v>
      </c>
      <c r="W50" s="20" t="e">
        <f t="shared" ca="1" si="8"/>
        <v>#DIV/0!</v>
      </c>
      <c r="X50" s="20" t="e">
        <f t="shared" ca="1" si="8"/>
        <v>#DIV/0!</v>
      </c>
      <c r="Y50" s="20" t="e">
        <f t="shared" ca="1" si="8"/>
        <v>#DIV/0!</v>
      </c>
      <c r="Z50" s="20" t="e">
        <f t="shared" ca="1" si="8"/>
        <v>#DIV/0!</v>
      </c>
      <c r="AA50" s="20" t="e">
        <f t="shared" ca="1" si="8"/>
        <v>#DIV/0!</v>
      </c>
      <c r="AB50" s="20" t="e">
        <f t="shared" ca="1" si="8"/>
        <v>#DIV/0!</v>
      </c>
      <c r="AC50" s="20" t="e">
        <f t="shared" ca="1" si="8"/>
        <v>#DIV/0!</v>
      </c>
    </row>
    <row r="51" spans="1:29" ht="15" thickBot="1">
      <c r="A51" s="40"/>
      <c r="B51" s="7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pans="1:29" ht="15" thickBot="1">
      <c r="A52" s="40" t="s">
        <v>105</v>
      </c>
      <c r="B52" s="17" t="s">
        <v>102</v>
      </c>
      <c r="C52" s="23" t="e">
        <f ca="1">SUMPRODUCT(relative_importance,ConceptD_TPM)</f>
        <v>#DIV/0!</v>
      </c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41"/>
      <c r="B53" s="7" t="s">
        <v>91</v>
      </c>
      <c r="C53" s="24"/>
      <c r="D53" s="20" t="e">
        <f t="shared" ref="D53:AC53" ca="1" si="9">FORECAST(D52,OFFSET(TPM_yaxis,MATCH(D52,D35:D40,1)-1,0,2), OFFSET(D35:D40,MATCH(D52,D35:D40,1)-1,0,2))</f>
        <v>#DIV/0!</v>
      </c>
      <c r="E53" s="20" t="e">
        <f t="shared" ca="1" si="9"/>
        <v>#DIV/0!</v>
      </c>
      <c r="F53" s="20" t="e">
        <f t="shared" ca="1" si="9"/>
        <v>#DIV/0!</v>
      </c>
      <c r="G53" s="20" t="e">
        <f t="shared" ca="1" si="9"/>
        <v>#DIV/0!</v>
      </c>
      <c r="H53" s="20" t="e">
        <f t="shared" ca="1" si="9"/>
        <v>#DIV/0!</v>
      </c>
      <c r="I53" s="20" t="e">
        <f t="shared" ca="1" si="9"/>
        <v>#DIV/0!</v>
      </c>
      <c r="J53" s="20" t="e">
        <f t="shared" ca="1" si="9"/>
        <v>#DIV/0!</v>
      </c>
      <c r="K53" s="20" t="e">
        <f t="shared" ca="1" si="9"/>
        <v>#DIV/0!</v>
      </c>
      <c r="L53" s="20" t="e">
        <f t="shared" ca="1" si="9"/>
        <v>#DIV/0!</v>
      </c>
      <c r="M53" s="20" t="e">
        <f t="shared" ca="1" si="9"/>
        <v>#DIV/0!</v>
      </c>
      <c r="N53" s="20" t="e">
        <f t="shared" ca="1" si="9"/>
        <v>#DIV/0!</v>
      </c>
      <c r="O53" s="20" t="e">
        <f t="shared" ca="1" si="9"/>
        <v>#DIV/0!</v>
      </c>
      <c r="P53" s="20" t="e">
        <f t="shared" ca="1" si="9"/>
        <v>#DIV/0!</v>
      </c>
      <c r="Q53" s="20" t="e">
        <f t="shared" ca="1" si="9"/>
        <v>#DIV/0!</v>
      </c>
      <c r="R53" s="20" t="e">
        <f t="shared" ca="1" si="9"/>
        <v>#DIV/0!</v>
      </c>
      <c r="S53" s="20" t="e">
        <f t="shared" ca="1" si="9"/>
        <v>#DIV/0!</v>
      </c>
      <c r="T53" s="20" t="e">
        <f t="shared" ca="1" si="9"/>
        <v>#DIV/0!</v>
      </c>
      <c r="U53" s="20" t="e">
        <f t="shared" ca="1" si="9"/>
        <v>#DIV/0!</v>
      </c>
      <c r="V53" s="20" t="e">
        <f t="shared" ca="1" si="9"/>
        <v>#DIV/0!</v>
      </c>
      <c r="W53" s="20" t="e">
        <f t="shared" ca="1" si="9"/>
        <v>#DIV/0!</v>
      </c>
      <c r="X53" s="20" t="e">
        <f t="shared" ca="1" si="9"/>
        <v>#DIV/0!</v>
      </c>
      <c r="Y53" s="20" t="e">
        <f t="shared" ca="1" si="9"/>
        <v>#DIV/0!</v>
      </c>
      <c r="Z53" s="20" t="e">
        <f t="shared" ca="1" si="9"/>
        <v>#DIV/0!</v>
      </c>
      <c r="AA53" s="20" t="e">
        <f t="shared" ca="1" si="9"/>
        <v>#DIV/0!</v>
      </c>
      <c r="AB53" s="20" t="e">
        <f t="shared" ca="1" si="9"/>
        <v>#DIV/0!</v>
      </c>
      <c r="AC53" s="20" t="e">
        <f t="shared" ca="1" si="9"/>
        <v>#DIV/0!</v>
      </c>
    </row>
    <row r="54" spans="1:29" ht="15" thickBot="1">
      <c r="A54" s="40"/>
      <c r="B54" s="7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 ht="15" thickBot="1">
      <c r="A55" s="40" t="s">
        <v>106</v>
      </c>
      <c r="B55" s="17" t="s">
        <v>102</v>
      </c>
      <c r="C55" s="23" t="e">
        <f ca="1">SUMPRODUCT(relative_importance,ConceptE_TPM)</f>
        <v>#DIV/0!</v>
      </c>
      <c r="D55" s="21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41"/>
      <c r="B56" s="7" t="s">
        <v>91</v>
      </c>
      <c r="C56" s="24"/>
      <c r="D56" s="20" t="e">
        <f t="shared" ref="D56:AC56" ca="1" si="10">FORECAST(D55,OFFSET(TPM_yaxis,MATCH(D55,D35:D40,1)-1,0,2), OFFSET(D35:D40,MATCH(D55,D35:D40,1)-1,0,2))</f>
        <v>#DIV/0!</v>
      </c>
      <c r="E56" s="20" t="e">
        <f t="shared" ca="1" si="10"/>
        <v>#DIV/0!</v>
      </c>
      <c r="F56" s="20" t="e">
        <f t="shared" ca="1" si="10"/>
        <v>#DIV/0!</v>
      </c>
      <c r="G56" s="20" t="e">
        <f t="shared" ca="1" si="10"/>
        <v>#DIV/0!</v>
      </c>
      <c r="H56" s="20" t="e">
        <f t="shared" ca="1" si="10"/>
        <v>#DIV/0!</v>
      </c>
      <c r="I56" s="20" t="e">
        <f t="shared" ca="1" si="10"/>
        <v>#DIV/0!</v>
      </c>
      <c r="J56" s="20" t="e">
        <f t="shared" ca="1" si="10"/>
        <v>#DIV/0!</v>
      </c>
      <c r="K56" s="20" t="e">
        <f t="shared" ca="1" si="10"/>
        <v>#DIV/0!</v>
      </c>
      <c r="L56" s="20" t="e">
        <f t="shared" ca="1" si="10"/>
        <v>#DIV/0!</v>
      </c>
      <c r="M56" s="20" t="e">
        <f t="shared" ca="1" si="10"/>
        <v>#DIV/0!</v>
      </c>
      <c r="N56" s="20" t="e">
        <f t="shared" ca="1" si="10"/>
        <v>#DIV/0!</v>
      </c>
      <c r="O56" s="20" t="e">
        <f t="shared" ca="1" si="10"/>
        <v>#DIV/0!</v>
      </c>
      <c r="P56" s="20" t="e">
        <f t="shared" ca="1" si="10"/>
        <v>#DIV/0!</v>
      </c>
      <c r="Q56" s="20" t="e">
        <f t="shared" ca="1" si="10"/>
        <v>#DIV/0!</v>
      </c>
      <c r="R56" s="20" t="e">
        <f t="shared" ca="1" si="10"/>
        <v>#DIV/0!</v>
      </c>
      <c r="S56" s="20" t="e">
        <f t="shared" ca="1" si="10"/>
        <v>#DIV/0!</v>
      </c>
      <c r="T56" s="20" t="e">
        <f t="shared" ca="1" si="10"/>
        <v>#DIV/0!</v>
      </c>
      <c r="U56" s="20" t="e">
        <f t="shared" ca="1" si="10"/>
        <v>#DIV/0!</v>
      </c>
      <c r="V56" s="20" t="e">
        <f t="shared" ca="1" si="10"/>
        <v>#DIV/0!</v>
      </c>
      <c r="W56" s="20" t="e">
        <f t="shared" ca="1" si="10"/>
        <v>#DIV/0!</v>
      </c>
      <c r="X56" s="20" t="e">
        <f t="shared" ca="1" si="10"/>
        <v>#DIV/0!</v>
      </c>
      <c r="Y56" s="20" t="e">
        <f t="shared" ca="1" si="10"/>
        <v>#DIV/0!</v>
      </c>
      <c r="Z56" s="20" t="e">
        <f t="shared" ca="1" si="10"/>
        <v>#DIV/0!</v>
      </c>
      <c r="AA56" s="20" t="e">
        <f t="shared" ca="1" si="10"/>
        <v>#DIV/0!</v>
      </c>
      <c r="AB56" s="20" t="e">
        <f t="shared" ca="1" si="10"/>
        <v>#DIV/0!</v>
      </c>
      <c r="AC56" s="20" t="e">
        <f t="shared" ca="1" si="10"/>
        <v>#DIV/0!</v>
      </c>
    </row>
    <row r="57" spans="1:29" ht="15" thickBot="1">
      <c r="A57" s="41"/>
    </row>
    <row r="58" spans="1:29" ht="15" thickBot="1">
      <c r="A58" s="40" t="s">
        <v>107</v>
      </c>
      <c r="B58" s="17" t="s">
        <v>102</v>
      </c>
      <c r="C58" s="23" t="e">
        <f ca="1">SUMPRODUCT(relative_importance,ConceptF)</f>
        <v>#DIV/0!</v>
      </c>
      <c r="D58" s="21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41"/>
      <c r="B59" s="7" t="s">
        <v>91</v>
      </c>
      <c r="C59" s="24"/>
      <c r="D59" s="20" t="e">
        <f t="shared" ref="D59:AC59" ca="1" si="11">FORECAST(D58,OFFSET(TPM_yaxis,MATCH(D58,D35:D40,1)-1,0,2), OFFSET(D35:D40,MATCH(D58,D35:D40,1)-1,0,2))</f>
        <v>#DIV/0!</v>
      </c>
      <c r="E59" s="20" t="e">
        <f t="shared" ca="1" si="11"/>
        <v>#DIV/0!</v>
      </c>
      <c r="F59" s="20" t="e">
        <f t="shared" ca="1" si="11"/>
        <v>#DIV/0!</v>
      </c>
      <c r="G59" s="20" t="e">
        <f t="shared" ca="1" si="11"/>
        <v>#DIV/0!</v>
      </c>
      <c r="H59" s="20" t="e">
        <f t="shared" ca="1" si="11"/>
        <v>#DIV/0!</v>
      </c>
      <c r="I59" s="20" t="e">
        <f t="shared" ca="1" si="11"/>
        <v>#DIV/0!</v>
      </c>
      <c r="J59" s="20" t="e">
        <f t="shared" ca="1" si="11"/>
        <v>#DIV/0!</v>
      </c>
      <c r="K59" s="20" t="e">
        <f t="shared" ca="1" si="11"/>
        <v>#DIV/0!</v>
      </c>
      <c r="L59" s="20" t="e">
        <f t="shared" ca="1" si="11"/>
        <v>#DIV/0!</v>
      </c>
      <c r="M59" s="20" t="e">
        <f t="shared" ca="1" si="11"/>
        <v>#DIV/0!</v>
      </c>
      <c r="N59" s="20" t="e">
        <f t="shared" ca="1" si="11"/>
        <v>#DIV/0!</v>
      </c>
      <c r="O59" s="20" t="e">
        <f t="shared" ca="1" si="11"/>
        <v>#DIV/0!</v>
      </c>
      <c r="P59" s="20" t="e">
        <f t="shared" ca="1" si="11"/>
        <v>#DIV/0!</v>
      </c>
      <c r="Q59" s="20" t="e">
        <f t="shared" ca="1" si="11"/>
        <v>#DIV/0!</v>
      </c>
      <c r="R59" s="20" t="e">
        <f t="shared" ca="1" si="11"/>
        <v>#DIV/0!</v>
      </c>
      <c r="S59" s="20" t="e">
        <f t="shared" ca="1" si="11"/>
        <v>#DIV/0!</v>
      </c>
      <c r="T59" s="20" t="e">
        <f t="shared" ca="1" si="11"/>
        <v>#DIV/0!</v>
      </c>
      <c r="U59" s="20" t="e">
        <f t="shared" ca="1" si="11"/>
        <v>#DIV/0!</v>
      </c>
      <c r="V59" s="20" t="e">
        <f t="shared" ca="1" si="11"/>
        <v>#DIV/0!</v>
      </c>
      <c r="W59" s="20" t="e">
        <f t="shared" ca="1" si="11"/>
        <v>#DIV/0!</v>
      </c>
      <c r="X59" s="20" t="e">
        <f t="shared" ca="1" si="11"/>
        <v>#DIV/0!</v>
      </c>
      <c r="Y59" s="20" t="e">
        <f t="shared" ca="1" si="11"/>
        <v>#DIV/0!</v>
      </c>
      <c r="Z59" s="20" t="e">
        <f t="shared" ca="1" si="11"/>
        <v>#DIV/0!</v>
      </c>
      <c r="AA59" s="20" t="e">
        <f t="shared" ca="1" si="11"/>
        <v>#DIV/0!</v>
      </c>
      <c r="AB59" s="20" t="e">
        <f t="shared" ca="1" si="11"/>
        <v>#DIV/0!</v>
      </c>
      <c r="AC59" s="20" t="e">
        <f t="shared" ca="1" si="11"/>
        <v>#DIV/0!</v>
      </c>
    </row>
  </sheetData>
  <mergeCells count="5">
    <mergeCell ref="B24:C24"/>
    <mergeCell ref="A1:B2"/>
    <mergeCell ref="A3:B3"/>
    <mergeCell ref="B25:C25"/>
    <mergeCell ref="B26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BCB-C345-444A-A2A4-6F607F826934}">
  <dimension ref="A1:H13"/>
  <sheetViews>
    <sheetView workbookViewId="0">
      <selection activeCell="C6" sqref="C6:C9"/>
    </sheetView>
  </sheetViews>
  <sheetFormatPr defaultRowHeight="14.65"/>
  <cols>
    <col min="1" max="1" width="8.7109375" customWidth="1"/>
    <col min="3" max="3" width="9.28515625" bestFit="1" customWidth="1"/>
  </cols>
  <sheetData>
    <row r="1" spans="1:8">
      <c r="A1" s="41" t="s">
        <v>108</v>
      </c>
    </row>
    <row r="3" spans="1:8">
      <c r="C3" t="s">
        <v>109</v>
      </c>
    </row>
    <row r="4" spans="1:8">
      <c r="C4" t="s">
        <v>110</v>
      </c>
      <c r="H4" t="s">
        <v>111</v>
      </c>
    </row>
    <row r="5" spans="1:8" hidden="1">
      <c r="C5" s="44">
        <v>-9.9999999999999997E+98</v>
      </c>
    </row>
    <row r="6" spans="1:8">
      <c r="A6" s="57" t="s">
        <v>97</v>
      </c>
      <c r="B6" s="58"/>
      <c r="C6" s="27">
        <v>7</v>
      </c>
      <c r="H6" s="23">
        <v>0</v>
      </c>
    </row>
    <row r="7" spans="1:8">
      <c r="A7" s="57" t="s">
        <v>98</v>
      </c>
      <c r="B7" s="58"/>
      <c r="C7" s="27">
        <v>12</v>
      </c>
      <c r="H7" s="23">
        <v>1</v>
      </c>
    </row>
    <row r="8" spans="1:8">
      <c r="A8" s="57" t="s">
        <v>99</v>
      </c>
      <c r="B8" s="58"/>
      <c r="C8" s="27">
        <v>24</v>
      </c>
      <c r="H8" s="23">
        <v>1</v>
      </c>
    </row>
    <row r="9" spans="1:8">
      <c r="A9" s="57" t="s">
        <v>100</v>
      </c>
      <c r="B9" s="58"/>
      <c r="C9" s="27">
        <v>24</v>
      </c>
      <c r="H9" s="23">
        <v>0</v>
      </c>
    </row>
    <row r="10" spans="1:8" hidden="1">
      <c r="A10" s="43"/>
      <c r="B10" s="43"/>
      <c r="C10" s="42">
        <v>9.9999999999999997E+98</v>
      </c>
      <c r="H10" s="23"/>
    </row>
    <row r="11" spans="1:8" ht="15" thickBot="1">
      <c r="B11" t="s">
        <v>112</v>
      </c>
    </row>
    <row r="12" spans="1:8" ht="15" thickBot="1">
      <c r="B12" t="s">
        <v>58</v>
      </c>
      <c r="C12" s="21">
        <v>1.5</v>
      </c>
    </row>
    <row r="13" spans="1:8">
      <c r="B13" t="s">
        <v>91</v>
      </c>
      <c r="C13" s="20" t="e">
        <f ca="1">FORECAST(C12,OFFSET(TPM_yaxis,MATCH(C12,C5:C10,1)-1,0,2), OFFSET(C5:C10,MATCH(C12,C5:C10,1)-1,0,2))</f>
        <v>#VALUE!</v>
      </c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3A0B5DACF974CB8136345AAACCE32" ma:contentTypeVersion="11" ma:contentTypeDescription="Create a new document." ma:contentTypeScope="" ma:versionID="c117b898dd5b842c5683183c3fc8b6c4">
  <xsd:schema xmlns:xsd="http://www.w3.org/2001/XMLSchema" xmlns:xs="http://www.w3.org/2001/XMLSchema" xmlns:p="http://schemas.microsoft.com/office/2006/metadata/properties" xmlns:ns2="f6fc5ac4-0b18-4961-a382-99dff88384e3" xmlns:ns3="c03d7c51-3d6e-4f0d-bf7d-54ce0a22a330" targetNamespace="http://schemas.microsoft.com/office/2006/metadata/properties" ma:root="true" ma:fieldsID="b75180191c5116217026a0f6dc921fb6" ns2:_="" ns3:_="">
    <xsd:import namespace="f6fc5ac4-0b18-4961-a382-99dff88384e3"/>
    <xsd:import namespace="c03d7c51-3d6e-4f0d-bf7d-54ce0a22a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c5ac4-0b18-4961-a382-99dff8838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7c51-3d6e-4f0d-bf7d-54ce0a22a33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760783-7b17-4f7c-b725-b23add112b4b}" ma:internalName="TaxCatchAll" ma:showField="CatchAllData" ma:web="c03d7c51-3d6e-4f0d-bf7d-54ce0a22a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fc5ac4-0b18-4961-a382-99dff88384e3">
      <Terms xmlns="http://schemas.microsoft.com/office/infopath/2007/PartnerControls"/>
    </lcf76f155ced4ddcb4097134ff3c332f>
    <TaxCatchAll xmlns="c03d7c51-3d6e-4f0d-bf7d-54ce0a22a330" xsi:nil="true"/>
  </documentManagement>
</p:properties>
</file>

<file path=customXml/itemProps1.xml><?xml version="1.0" encoding="utf-8"?>
<ds:datastoreItem xmlns:ds="http://schemas.openxmlformats.org/officeDocument/2006/customXml" ds:itemID="{A50B084B-B643-4910-B3C5-46AED108987C}"/>
</file>

<file path=customXml/itemProps2.xml><?xml version="1.0" encoding="utf-8"?>
<ds:datastoreItem xmlns:ds="http://schemas.openxmlformats.org/officeDocument/2006/customXml" ds:itemID="{BF8ADD02-BF2D-4D91-ACD2-38863FC9420D}"/>
</file>

<file path=customXml/itemProps3.xml><?xml version="1.0" encoding="utf-8"?>
<ds:datastoreItem xmlns:ds="http://schemas.openxmlformats.org/officeDocument/2006/customXml" ds:itemID="{1DC62012-E861-44DF-BC11-02E2B67C0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Jochen</dc:creator>
  <cp:keywords/>
  <dc:description/>
  <cp:lastModifiedBy>Iman Hosseini</cp:lastModifiedBy>
  <cp:revision/>
  <dcterms:created xsi:type="dcterms:W3CDTF">2018-04-17T00:15:24Z</dcterms:created>
  <dcterms:modified xsi:type="dcterms:W3CDTF">2023-04-18T04:38:19Z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0x0101000953A0B5DACF974CB8136345AAACCE32</vt:lpwstr>
  </property>
  <property fmtid="{D5CDD505-2E9C-101B-9397-08002B2CF9AE}" pid="3" name="MediaServiceImageTags">
    <vt:lpwstr/>
  </property>
</Properties>
</file>