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.sharepoint.com/sites/STL_Education/Shared Documents/2023_ENGN8100_SystemsEngineering/Tutorials_Workshops/W07_Tradeoff/"/>
    </mc:Choice>
  </mc:AlternateContent>
  <xr:revisionPtr revIDLastSave="0" documentId="13_ncr:1_{A409E30C-436E-4F12-A234-F24DB61B0981}" xr6:coauthVersionLast="47" xr6:coauthVersionMax="47" xr10:uidLastSave="{00000000-0000-0000-0000-000000000000}"/>
  <bookViews>
    <workbookView xWindow="-103" yWindow="-103" windowWidth="33120" windowHeight="18000" xr2:uid="{99A9A8E6-F761-4143-92CA-1970EFC1E89E}"/>
  </bookViews>
  <sheets>
    <sheet name="House of Quality" sheetId="1" r:id="rId1"/>
    <sheet name="TPM graph test" sheetId="2" r:id="rId2"/>
  </sheets>
  <externalReferences>
    <externalReference r:id="rId3"/>
  </externalReferences>
  <definedNames>
    <definedName name="ConceptA_TPM" localSheetId="1">'House of Quality'!$D$44:$AG$44</definedName>
    <definedName name="ConceptA_TPM">'House of Quality'!$D$44:$AG$44</definedName>
    <definedName name="ConceptB_TPM" localSheetId="1">'House of Quality'!$D$47:$AG$47</definedName>
    <definedName name="ConceptB_TPM">'House of Quality'!$D$47:$AG$47</definedName>
    <definedName name="ConceptC_TPM" localSheetId="1">'House of Quality'!$D$50:$AG$50</definedName>
    <definedName name="ConceptC_TPM">'House of Quality'!$D$50:$AG$50</definedName>
    <definedName name="ConceptD_TPM" localSheetId="1">'House of Quality'!$D$53:$AG$53</definedName>
    <definedName name="ConceptD_TPM">'House of Quality'!$D$53:$AG$53</definedName>
    <definedName name="ConceptE_TPM" localSheetId="1">'House of Quality'!$D$56:$AG$56</definedName>
    <definedName name="ConceptE_TPM">'House of Quality'!$D$56:$AG$56</definedName>
    <definedName name="ConceptF">'[1]House of Quality'!$D$59:$AC$59</definedName>
    <definedName name="ConceptF_TPM">'House of Quality'!$D$59:$AG$59</definedName>
    <definedName name="relative_importance" localSheetId="1">'House of Quality'!$D$26:$AG$26</definedName>
    <definedName name="relative_importance">'House of Quality'!$D$26:$AG$26</definedName>
    <definedName name="TPM_yaxis" localSheetId="1">'House of Quality'!$A$35:$A$40</definedName>
    <definedName name="TPM_yaxis">'House of Quality'!$A$35:$A$40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" i="1" l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D59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D56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D53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D50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D47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D4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4" i="1"/>
  <c r="C13" i="2"/>
  <c r="AK5" i="1" l="1"/>
  <c r="AL5" i="1" s="1"/>
  <c r="AK6" i="1"/>
  <c r="AL6" i="1" s="1"/>
  <c r="AK7" i="1"/>
  <c r="AK8" i="1"/>
  <c r="AK9" i="1"/>
  <c r="AK10" i="1"/>
  <c r="AK11" i="1"/>
  <c r="AK12" i="1"/>
  <c r="AL12" i="1" s="1"/>
  <c r="AK13" i="1"/>
  <c r="AL13" i="1" s="1"/>
  <c r="AK14" i="1"/>
  <c r="AL14" i="1" s="1"/>
  <c r="AK15" i="1"/>
  <c r="AK16" i="1"/>
  <c r="AK17" i="1"/>
  <c r="AK18" i="1"/>
  <c r="AK19" i="1"/>
  <c r="AK20" i="1"/>
  <c r="AL20" i="1" s="1"/>
  <c r="AK21" i="1"/>
  <c r="AL21" i="1" s="1"/>
  <c r="AK22" i="1"/>
  <c r="AL22" i="1" s="1"/>
  <c r="AK23" i="1"/>
  <c r="AK4" i="1"/>
  <c r="AL4" i="1" s="1"/>
  <c r="AL7" i="1"/>
  <c r="AL8" i="1"/>
  <c r="AL9" i="1"/>
  <c r="AL10" i="1"/>
  <c r="AL11" i="1"/>
  <c r="AL15" i="1"/>
  <c r="AL16" i="1"/>
  <c r="AL17" i="1"/>
  <c r="AL18" i="1"/>
  <c r="AL19" i="1"/>
  <c r="AL23" i="1"/>
  <c r="AL24" i="1" l="1"/>
  <c r="AM5" i="1" l="1"/>
  <c r="AM13" i="1"/>
  <c r="AM21" i="1"/>
  <c r="AM12" i="1"/>
  <c r="AM6" i="1"/>
  <c r="AM14" i="1"/>
  <c r="AM22" i="1"/>
  <c r="AM20" i="1"/>
  <c r="AM7" i="1"/>
  <c r="AM15" i="1"/>
  <c r="AM23" i="1"/>
  <c r="AM8" i="1"/>
  <c r="AM16" i="1"/>
  <c r="AM9" i="1"/>
  <c r="AM17" i="1"/>
  <c r="AM10" i="1"/>
  <c r="AM18" i="1"/>
  <c r="AM11" i="1"/>
  <c r="AM19" i="1"/>
  <c r="AM4" i="1"/>
  <c r="D25" i="1" l="1" a="1"/>
  <c r="D25" i="1" s="1"/>
  <c r="E25" i="1" a="1"/>
  <c r="E25" i="1" s="1"/>
  <c r="J25" i="1" a="1"/>
  <c r="J25" i="1" s="1"/>
  <c r="G25" i="1" a="1"/>
  <c r="G25" i="1" s="1"/>
  <c r="W25" i="1" a="1"/>
  <c r="W25" i="1" s="1"/>
  <c r="AG25" i="1" a="1"/>
  <c r="AG25" i="1" s="1"/>
  <c r="AB25" i="1" a="1"/>
  <c r="AB25" i="1" s="1"/>
  <c r="AF25" i="1" a="1"/>
  <c r="AF25" i="1" s="1"/>
  <c r="AD25" i="1" a="1"/>
  <c r="AD25" i="1" s="1"/>
  <c r="AC25" i="1" a="1"/>
  <c r="AC25" i="1" s="1"/>
  <c r="AA25" i="1" a="1"/>
  <c r="AA25" i="1" s="1"/>
  <c r="P25" i="1" a="1"/>
  <c r="P25" i="1" s="1"/>
  <c r="V25" i="1" a="1"/>
  <c r="V25" i="1" s="1"/>
  <c r="R25" i="1" a="1"/>
  <c r="R25" i="1" s="1"/>
  <c r="U25" i="1" a="1"/>
  <c r="U25" i="1" s="1"/>
  <c r="S25" i="1" a="1"/>
  <c r="S25" i="1" s="1"/>
  <c r="H25" i="1" a="1"/>
  <c r="H25" i="1" s="1"/>
  <c r="N25" i="1" a="1"/>
  <c r="N25" i="1" s="1"/>
  <c r="AE25" i="1" a="1"/>
  <c r="AE25" i="1" s="1"/>
  <c r="Q25" i="1" a="1"/>
  <c r="Q25" i="1" s="1"/>
  <c r="K25" i="1" a="1"/>
  <c r="K25" i="1" s="1"/>
  <c r="X25" i="1" a="1"/>
  <c r="X25" i="1" s="1"/>
  <c r="T25" i="1" a="1"/>
  <c r="T25" i="1" s="1"/>
  <c r="M25" i="1" a="1"/>
  <c r="M25" i="1" s="1"/>
  <c r="F25" i="1" a="1"/>
  <c r="F25" i="1" s="1"/>
  <c r="I25" i="1" a="1"/>
  <c r="I25" i="1" s="1"/>
  <c r="Y25" i="1" a="1"/>
  <c r="Y25" i="1" s="1"/>
  <c r="O25" i="1" a="1"/>
  <c r="O25" i="1" s="1"/>
  <c r="L25" i="1" a="1"/>
  <c r="L25" i="1" s="1"/>
  <c r="Z25" i="1" a="1"/>
  <c r="Z25" i="1" s="1"/>
  <c r="AH25" i="1" l="1"/>
  <c r="I26" i="1" s="1"/>
  <c r="Q26" i="1" l="1"/>
  <c r="E26" i="1"/>
  <c r="AA26" i="1"/>
  <c r="H26" i="1"/>
  <c r="S26" i="1"/>
  <c r="Z26" i="1"/>
  <c r="AD26" i="1"/>
  <c r="AE26" i="1"/>
  <c r="D26" i="1"/>
  <c r="U26" i="1"/>
  <c r="F26" i="1"/>
  <c r="G26" i="1"/>
  <c r="N26" i="1"/>
  <c r="AB26" i="1"/>
  <c r="AF26" i="1"/>
  <c r="AC26" i="1"/>
  <c r="K26" i="1"/>
  <c r="V26" i="1"/>
  <c r="R26" i="1"/>
  <c r="X26" i="1"/>
  <c r="O26" i="1"/>
  <c r="J26" i="1"/>
  <c r="AG26" i="1"/>
  <c r="Y26" i="1"/>
  <c r="T26" i="1"/>
  <c r="M26" i="1"/>
  <c r="W26" i="1"/>
  <c r="P26" i="1"/>
  <c r="L26" i="1"/>
  <c r="B46" i="1" l="1"/>
  <c r="B43" i="1"/>
  <c r="B52" i="1"/>
  <c r="B55" i="1"/>
  <c r="B58" i="1"/>
  <c r="B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<sst xmlns="http://schemas.openxmlformats.org/spreadsheetml/2006/main" count="62" uniqueCount="40">
  <si>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Step 1 Customer needs &amp; importance (1-5) 
Step 2 Benchmark solution (1-5)
Step 3 Planned design (1-5)
Step 4 Requirements Corelation matrix (1,3,9)
Step 5 TPM benchmarking data and target
Step 6 Choose control points for TPM. 
Step 7 Enter value of TPM for each concept 
Step 8 Read off QFD score</t>
  </si>
  <si>
    <t>Design attributes</t>
  </si>
  <si>
    <t>Normalising factor</t>
  </si>
  <si>
    <t>Benchmark soultion</t>
  </si>
  <si>
    <t>Planned design</t>
  </si>
  <si>
    <t>Improvement ratio</t>
  </si>
  <si>
    <t>Absolute weight</t>
  </si>
  <si>
    <t>Relative weight</t>
  </si>
  <si>
    <t>Customer Needs</t>
  </si>
  <si>
    <t>Importance</t>
  </si>
  <si>
    <t>Technical Performance Measures</t>
  </si>
  <si>
    <t>Absolute importance</t>
  </si>
  <si>
    <t>Relative importance</t>
  </si>
  <si>
    <t>Design Criteria</t>
  </si>
  <si>
    <t>Metric</t>
  </si>
  <si>
    <t>DoI</t>
  </si>
  <si>
    <t>Benchmark</t>
  </si>
  <si>
    <t>TPM</t>
  </si>
  <si>
    <t>Min</t>
  </si>
  <si>
    <t>Target</t>
  </si>
  <si>
    <t>Max</t>
  </si>
  <si>
    <t>Control 1</t>
  </si>
  <si>
    <t>Control 2</t>
  </si>
  <si>
    <t xml:space="preserve">Control 3 </t>
  </si>
  <si>
    <t>Control 4</t>
  </si>
  <si>
    <t>y_axis</t>
  </si>
  <si>
    <t>Graph TPM (X)</t>
  </si>
  <si>
    <t>Concept A</t>
  </si>
  <si>
    <t>metric</t>
  </si>
  <si>
    <t>QFD</t>
  </si>
  <si>
    <t>Concept B</t>
  </si>
  <si>
    <t>Concept C</t>
  </si>
  <si>
    <t>Concept D</t>
  </si>
  <si>
    <t>Concept E</t>
  </si>
  <si>
    <t>Concept F</t>
  </si>
  <si>
    <t xml:space="preserve">This page provides a simple graph to test a given set of control points to check that the TPM is doing what you want it to do </t>
  </si>
  <si>
    <t xml:space="preserve">Enter your proposed control points </t>
  </si>
  <si>
    <t>here</t>
  </si>
  <si>
    <t xml:space="preserve">These are the y_axis data - don’t change these. </t>
  </si>
  <si>
    <t>Check your metric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</si>
</sst>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/>
    <xf numFmtId="0" fontId="0" fillId="5" borderId="0" xfId="0" applyFill="1"/>
    <xf numFmtId="0" fontId="1" fillId="7" borderId="2" xfId="0" applyFont="1" applyFill="1" applyBorder="1" applyAlignment="1">
      <alignment horizontal="right" textRotation="90"/>
    </xf>
    <xf numFmtId="0" fontId="0" fillId="7" borderId="1" xfId="0" applyFill="1" applyBorder="1" applyAlignment="1">
      <alignment textRotation="90"/>
    </xf>
    <xf numFmtId="0" fontId="0" fillId="7" borderId="1" xfId="0" applyFill="1" applyBorder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9" borderId="0" xfId="0" applyFill="1" applyAlignment="1">
      <alignment textRotation="90"/>
    </xf>
    <xf numFmtId="2" fontId="0" fillId="9" borderId="1" xfId="0" applyNumberFormat="1" applyFill="1" applyBorder="1"/>
    <xf numFmtId="2" fontId="0" fillId="5" borderId="1" xfId="0" applyNumberFormat="1" applyFill="1" applyBorder="1"/>
    <xf numFmtId="1" fontId="0" fillId="9" borderId="1" xfId="0" applyNumberFormat="1" applyFill="1" applyBorder="1"/>
    <xf numFmtId="1" fontId="0" fillId="2" borderId="1" xfId="0" applyNumberFormat="1" applyFill="1" applyBorder="1"/>
    <xf numFmtId="1" fontId="0" fillId="4" borderId="1" xfId="0" applyNumberFormat="1" applyFill="1" applyBorder="1"/>
    <xf numFmtId="2" fontId="0" fillId="8" borderId="1" xfId="0" applyNumberFormat="1" applyFill="1" applyBorder="1"/>
    <xf numFmtId="2" fontId="3" fillId="8" borderId="1" xfId="0" applyNumberFormat="1" applyFont="1" applyFill="1" applyBorder="1"/>
    <xf numFmtId="0" fontId="0" fillId="10" borderId="1" xfId="0" applyFill="1" applyBorder="1"/>
    <xf numFmtId="0" fontId="0" fillId="0" borderId="3" xfId="0" applyBorder="1"/>
    <xf numFmtId="0" fontId="0" fillId="10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2" fontId="3" fillId="0" borderId="1" xfId="0" applyNumberFormat="1" applyFont="1" applyBorder="1"/>
    <xf numFmtId="0" fontId="0" fillId="14" borderId="1" xfId="0" applyFill="1" applyBorder="1"/>
    <xf numFmtId="0" fontId="0" fillId="15" borderId="1" xfId="0" applyFill="1" applyBorder="1"/>
    <xf numFmtId="2" fontId="3" fillId="14" borderId="1" xfId="0" applyNumberFormat="1" applyFont="1" applyFill="1" applyBorder="1"/>
    <xf numFmtId="0" fontId="0" fillId="13" borderId="1" xfId="0" applyFill="1" applyBorder="1"/>
    <xf numFmtId="0" fontId="0" fillId="11" borderId="13" xfId="0" applyFill="1" applyBorder="1"/>
    <xf numFmtId="0" fontId="0" fillId="10" borderId="11" xfId="0" applyFill="1" applyBorder="1"/>
    <xf numFmtId="0" fontId="0" fillId="1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11" borderId="1" xfId="0" applyFill="1" applyBorder="1"/>
    <xf numFmtId="0" fontId="1" fillId="0" borderId="0" xfId="0" applyFont="1"/>
    <xf numFmtId="11" fontId="0" fillId="0" borderId="0" xfId="0" applyNumberFormat="1"/>
    <xf numFmtId="0" fontId="0" fillId="13" borderId="0" xfId="0" applyFill="1"/>
    <xf numFmtId="0" fontId="0" fillId="15" borderId="0" xfId="0" applyFill="1"/>
    <xf numFmtId="11" fontId="0" fillId="15" borderId="0" xfId="0" applyNumberFormat="1" applyFill="1"/>
    <xf numFmtId="164" fontId="0" fillId="0" borderId="0" xfId="0" applyNumberFormat="1"/>
    <xf numFmtId="164" fontId="0" fillId="0" borderId="0" xfId="0" applyNumberFormat="1" applyAlignment="1">
      <alignment textRotation="90"/>
    </xf>
    <xf numFmtId="164" fontId="3" fillId="0" borderId="0" xfId="0" applyNumberFormat="1" applyFont="1"/>
    <xf numFmtId="165" fontId="0" fillId="0" borderId="1" xfId="0" applyNumberFormat="1" applyBorder="1"/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4" borderId="10" xfId="0" applyFill="1" applyBorder="1" applyAlignment="1">
      <alignment vertical="top" wrapText="1"/>
    </xf>
    <xf numFmtId="0" fontId="0" fillId="14" borderId="10" xfId="0" applyFill="1" applyBorder="1" applyAlignment="1">
      <alignment vertical="top"/>
    </xf>
    <xf numFmtId="0" fontId="0" fillId="14" borderId="11" xfId="0" applyFill="1" applyBorder="1" applyAlignment="1">
      <alignment vertical="top"/>
    </xf>
    <xf numFmtId="0" fontId="0" fillId="10" borderId="12" xfId="0" applyFill="1" applyBorder="1" applyAlignment="1">
      <alignment vertical="top" wrapText="1"/>
    </xf>
    <xf numFmtId="0" fontId="0" fillId="10" borderId="10" xfId="0" applyFill="1" applyBorder="1" applyAlignment="1">
      <alignment vertical="top" wrapText="1"/>
    </xf>
    <xf numFmtId="0" fontId="0" fillId="10" borderId="11" xfId="0" applyFill="1" applyBorder="1" applyAlignment="1">
      <alignment vertical="top" wrapText="1"/>
    </xf>
    <xf numFmtId="0" fontId="1" fillId="3" borderId="1" xfId="0" applyFont="1" applyFill="1" applyBorder="1" applyAlignment="1"/>
    <xf numFmtId="0" fontId="1" fillId="8" borderId="1" xfId="0" applyFont="1" applyFill="1" applyBorder="1" applyAlignment="1"/>
    <xf numFmtId="0" fontId="0" fillId="8" borderId="1" xfId="0" applyFill="1" applyBorder="1" applyAlignment="1"/>
    <xf numFmtId="0" fontId="0" fillId="14" borderId="2" xfId="0" applyFill="1" applyBorder="1" applyAlignment="1"/>
    <xf numFmtId="0" fontId="0" fillId="0" borderId="9" xfId="0" applyBorder="1" applyAlignment="1"/>
    <xf numFmtId="0" fontId="0" fillId="10" borderId="2" xfId="0" applyFill="1" applyBorder="1" applyAlignment="1"/>
    <xf numFmtId="0" fontId="0" fillId="15" borderId="2" xfId="0" applyFill="1" applyBorder="1" applyAlignment="1"/>
    <xf numFmtId="0" fontId="0" fillId="15" borderId="9" xfId="0" applyFill="1" applyBorder="1" applyAlignment="1"/>
    <xf numFmtId="0" fontId="0" fillId="1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'TPM graph test'!$C$6:$C$9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'TPM graph test'!$H$6:$H$9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8-47B0-8027-BF00FB8D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96015"/>
        <c:axId val="1812696431"/>
      </c:scatterChart>
      <c:valAx>
        <c:axId val="18126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431"/>
        <c:crosses val="autoZero"/>
        <c:crossBetween val="midCat"/>
      </c:valAx>
      <c:valAx>
        <c:axId val="18126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69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11</xdr:row>
      <xdr:rowOff>15240</xdr:rowOff>
    </xdr:from>
    <xdr:to>
      <xdr:col>11</xdr:col>
      <xdr:colOff>300990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E4A9C-AAF1-4DEE-B01E-FB1D3616A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FD%20Template_v42_BicycleSuspension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"/>
      <sheetName val="TPM graph te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FD75-BB2F-4319-8DD7-AB6DDBD63258}">
  <dimension ref="A1:AM59"/>
  <sheetViews>
    <sheetView tabSelected="1" workbookViewId="0">
      <selection activeCell="D68" sqref="D68"/>
    </sheetView>
  </sheetViews>
  <sheetFormatPr defaultRowHeight="14.65"/>
  <cols>
    <col min="1" max="1" width="9.42578125" bestFit="1" customWidth="1"/>
    <col min="2" max="2" width="31.140625" customWidth="1"/>
    <col min="3" max="3" width="7.7109375" bestFit="1" customWidth="1"/>
    <col min="4" max="5" width="4.7109375" customWidth="1"/>
    <col min="6" max="6" width="4.5703125" customWidth="1"/>
    <col min="7" max="33" width="4.7109375" customWidth="1"/>
    <col min="34" max="34" width="5.5703125" style="40" hidden="1" customWidth="1"/>
    <col min="35" max="39" width="5.7109375" customWidth="1"/>
  </cols>
  <sheetData>
    <row r="1" spans="1:39">
      <c r="A1" s="45" t="s">
        <v>0</v>
      </c>
      <c r="B1" s="45"/>
      <c r="C1" s="2"/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</row>
    <row r="2" spans="1:39" ht="199.9" customHeight="1">
      <c r="A2" s="46"/>
      <c r="B2" s="46"/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10" t="s">
        <v>7</v>
      </c>
    </row>
    <row r="3" spans="1:39">
      <c r="A3" s="53" t="s">
        <v>8</v>
      </c>
      <c r="B3" s="53"/>
      <c r="C3" s="1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I3" s="6"/>
      <c r="AJ3" s="6"/>
      <c r="AK3" s="6"/>
      <c r="AL3" s="6"/>
      <c r="AM3" s="6"/>
    </row>
    <row r="4" spans="1:39">
      <c r="A4" s="8">
        <v>1</v>
      </c>
      <c r="B4" s="8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43">
        <f>IFERROR(1/SUM(D4:AG4),0)</f>
        <v>0</v>
      </c>
      <c r="AI4" s="13"/>
      <c r="AJ4" s="13"/>
      <c r="AK4" s="11">
        <f>AJ4/MAX(AI4,1E-30)</f>
        <v>0</v>
      </c>
      <c r="AL4" s="11">
        <f t="shared" ref="AL4:AL23" si="0">C4*AK4</f>
        <v>0</v>
      </c>
      <c r="AM4" s="11">
        <f>AL4/MAX($AL$24,1E-30)</f>
        <v>0</v>
      </c>
    </row>
    <row r="5" spans="1:39">
      <c r="A5" s="8">
        <v>2</v>
      </c>
      <c r="B5" s="8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43">
        <f t="shared" ref="AH5:AH23" si="1">IFERROR(1/SUM(D5:AG5),0)</f>
        <v>0</v>
      </c>
      <c r="AI5" s="13"/>
      <c r="AJ5" s="13"/>
      <c r="AK5" s="11">
        <f t="shared" ref="AK5:AK23" si="2">AJ5/MAX(AI5,1E-30)</f>
        <v>0</v>
      </c>
      <c r="AL5" s="11">
        <f t="shared" si="0"/>
        <v>0</v>
      </c>
      <c r="AM5" s="11">
        <f t="shared" ref="AM5:AM23" si="3">AL5/MAX($AL$24,1E-30)</f>
        <v>0</v>
      </c>
    </row>
    <row r="6" spans="1:39">
      <c r="A6" s="8">
        <v>3</v>
      </c>
      <c r="B6" s="8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43">
        <f t="shared" si="1"/>
        <v>0</v>
      </c>
      <c r="AI6" s="13"/>
      <c r="AJ6" s="13"/>
      <c r="AK6" s="11">
        <f t="shared" si="2"/>
        <v>0</v>
      </c>
      <c r="AL6" s="11">
        <f t="shared" si="0"/>
        <v>0</v>
      </c>
      <c r="AM6" s="11">
        <f t="shared" si="3"/>
        <v>0</v>
      </c>
    </row>
    <row r="7" spans="1:39">
      <c r="A7" s="8">
        <v>4</v>
      </c>
      <c r="B7" s="8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43">
        <f t="shared" si="1"/>
        <v>0</v>
      </c>
      <c r="AI7" s="13"/>
      <c r="AJ7" s="13"/>
      <c r="AK7" s="11">
        <f t="shared" si="2"/>
        <v>0</v>
      </c>
      <c r="AL7" s="11">
        <f t="shared" si="0"/>
        <v>0</v>
      </c>
      <c r="AM7" s="11">
        <f t="shared" si="3"/>
        <v>0</v>
      </c>
    </row>
    <row r="8" spans="1:39">
      <c r="A8" s="8">
        <v>5</v>
      </c>
      <c r="B8" s="8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43">
        <f t="shared" si="1"/>
        <v>0</v>
      </c>
      <c r="AI8" s="13"/>
      <c r="AJ8" s="13"/>
      <c r="AK8" s="11">
        <f t="shared" si="2"/>
        <v>0</v>
      </c>
      <c r="AL8" s="11">
        <f t="shared" si="0"/>
        <v>0</v>
      </c>
      <c r="AM8" s="11">
        <f t="shared" si="3"/>
        <v>0</v>
      </c>
    </row>
    <row r="9" spans="1:39">
      <c r="A9" s="8">
        <v>6</v>
      </c>
      <c r="B9" s="8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43">
        <f t="shared" si="1"/>
        <v>0</v>
      </c>
      <c r="AI9" s="13"/>
      <c r="AJ9" s="13"/>
      <c r="AK9" s="11">
        <f t="shared" si="2"/>
        <v>0</v>
      </c>
      <c r="AL9" s="11">
        <f t="shared" si="0"/>
        <v>0</v>
      </c>
      <c r="AM9" s="11">
        <f t="shared" si="3"/>
        <v>0</v>
      </c>
    </row>
    <row r="10" spans="1:39">
      <c r="A10" s="8">
        <v>7</v>
      </c>
      <c r="B10" s="8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43">
        <f t="shared" si="1"/>
        <v>0</v>
      </c>
      <c r="AI10" s="13"/>
      <c r="AJ10" s="13"/>
      <c r="AK10" s="11">
        <f t="shared" si="2"/>
        <v>0</v>
      </c>
      <c r="AL10" s="11">
        <f t="shared" si="0"/>
        <v>0</v>
      </c>
      <c r="AM10" s="11">
        <f t="shared" si="3"/>
        <v>0</v>
      </c>
    </row>
    <row r="11" spans="1:39">
      <c r="A11" s="8">
        <v>8</v>
      </c>
      <c r="B11" s="8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43">
        <f t="shared" si="1"/>
        <v>0</v>
      </c>
      <c r="AI11" s="13"/>
      <c r="AJ11" s="13"/>
      <c r="AK11" s="11">
        <f t="shared" si="2"/>
        <v>0</v>
      </c>
      <c r="AL11" s="11">
        <f t="shared" si="0"/>
        <v>0</v>
      </c>
      <c r="AM11" s="11">
        <f t="shared" si="3"/>
        <v>0</v>
      </c>
    </row>
    <row r="12" spans="1:39">
      <c r="A12" s="8">
        <v>9</v>
      </c>
      <c r="B12" s="8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43">
        <f t="shared" si="1"/>
        <v>0</v>
      </c>
      <c r="AI12" s="13"/>
      <c r="AJ12" s="13"/>
      <c r="AK12" s="11">
        <f t="shared" si="2"/>
        <v>0</v>
      </c>
      <c r="AL12" s="11">
        <f t="shared" si="0"/>
        <v>0</v>
      </c>
      <c r="AM12" s="11">
        <f t="shared" si="3"/>
        <v>0</v>
      </c>
    </row>
    <row r="13" spans="1:39">
      <c r="A13" s="8">
        <v>10</v>
      </c>
      <c r="B13" s="8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43">
        <f t="shared" si="1"/>
        <v>0</v>
      </c>
      <c r="AI13" s="13"/>
      <c r="AJ13" s="13"/>
      <c r="AK13" s="11">
        <f t="shared" si="2"/>
        <v>0</v>
      </c>
      <c r="AL13" s="11">
        <f t="shared" si="0"/>
        <v>0</v>
      </c>
      <c r="AM13" s="11">
        <f t="shared" si="3"/>
        <v>0</v>
      </c>
    </row>
    <row r="14" spans="1:39">
      <c r="A14" s="8">
        <v>11</v>
      </c>
      <c r="B14" s="8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43">
        <f t="shared" si="1"/>
        <v>0</v>
      </c>
      <c r="AI14" s="13"/>
      <c r="AJ14" s="13"/>
      <c r="AK14" s="11">
        <f t="shared" si="2"/>
        <v>0</v>
      </c>
      <c r="AL14" s="11">
        <f t="shared" si="0"/>
        <v>0</v>
      </c>
      <c r="AM14" s="11">
        <f t="shared" si="3"/>
        <v>0</v>
      </c>
    </row>
    <row r="15" spans="1:39">
      <c r="A15" s="8">
        <v>12</v>
      </c>
      <c r="B15" s="8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43">
        <f t="shared" si="1"/>
        <v>0</v>
      </c>
      <c r="AI15" s="13"/>
      <c r="AJ15" s="13"/>
      <c r="AK15" s="11">
        <f t="shared" si="2"/>
        <v>0</v>
      </c>
      <c r="AL15" s="11">
        <f t="shared" si="0"/>
        <v>0</v>
      </c>
      <c r="AM15" s="11">
        <f t="shared" si="3"/>
        <v>0</v>
      </c>
    </row>
    <row r="16" spans="1:39">
      <c r="A16" s="8">
        <v>13</v>
      </c>
      <c r="B16" s="8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43">
        <f t="shared" si="1"/>
        <v>0</v>
      </c>
      <c r="AI16" s="13"/>
      <c r="AJ16" s="13"/>
      <c r="AK16" s="11">
        <f t="shared" si="2"/>
        <v>0</v>
      </c>
      <c r="AL16" s="11">
        <f t="shared" si="0"/>
        <v>0</v>
      </c>
      <c r="AM16" s="11">
        <f t="shared" si="3"/>
        <v>0</v>
      </c>
    </row>
    <row r="17" spans="1:39">
      <c r="A17" s="8">
        <v>14</v>
      </c>
      <c r="B17" s="8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43">
        <f t="shared" si="1"/>
        <v>0</v>
      </c>
      <c r="AI17" s="13"/>
      <c r="AJ17" s="13"/>
      <c r="AK17" s="11">
        <f t="shared" si="2"/>
        <v>0</v>
      </c>
      <c r="AL17" s="11">
        <f t="shared" si="0"/>
        <v>0</v>
      </c>
      <c r="AM17" s="11">
        <f t="shared" si="3"/>
        <v>0</v>
      </c>
    </row>
    <row r="18" spans="1:39">
      <c r="A18" s="8">
        <v>15</v>
      </c>
      <c r="B18" s="8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43">
        <f t="shared" si="1"/>
        <v>0</v>
      </c>
      <c r="AI18" s="13"/>
      <c r="AJ18" s="13"/>
      <c r="AK18" s="11">
        <f t="shared" si="2"/>
        <v>0</v>
      </c>
      <c r="AL18" s="11">
        <f t="shared" si="0"/>
        <v>0</v>
      </c>
      <c r="AM18" s="11">
        <f t="shared" si="3"/>
        <v>0</v>
      </c>
    </row>
    <row r="19" spans="1:39">
      <c r="A19" s="8">
        <v>16</v>
      </c>
      <c r="B19" s="8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43">
        <f t="shared" si="1"/>
        <v>0</v>
      </c>
      <c r="AI19" s="13"/>
      <c r="AJ19" s="13"/>
      <c r="AK19" s="11">
        <f t="shared" si="2"/>
        <v>0</v>
      </c>
      <c r="AL19" s="11">
        <f t="shared" si="0"/>
        <v>0</v>
      </c>
      <c r="AM19" s="11">
        <f t="shared" si="3"/>
        <v>0</v>
      </c>
    </row>
    <row r="20" spans="1:39">
      <c r="A20" s="8">
        <v>17</v>
      </c>
      <c r="B20" s="8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43">
        <f t="shared" si="1"/>
        <v>0</v>
      </c>
      <c r="AI20" s="13"/>
      <c r="AJ20" s="13"/>
      <c r="AK20" s="11">
        <f t="shared" si="2"/>
        <v>0</v>
      </c>
      <c r="AL20" s="11">
        <f t="shared" si="0"/>
        <v>0</v>
      </c>
      <c r="AM20" s="11">
        <f t="shared" si="3"/>
        <v>0</v>
      </c>
    </row>
    <row r="21" spans="1:39">
      <c r="A21" s="8">
        <v>18</v>
      </c>
      <c r="B21" s="8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43">
        <f t="shared" si="1"/>
        <v>0</v>
      </c>
      <c r="AI21" s="13"/>
      <c r="AJ21" s="13"/>
      <c r="AK21" s="11">
        <f t="shared" si="2"/>
        <v>0</v>
      </c>
      <c r="AL21" s="11">
        <f t="shared" si="0"/>
        <v>0</v>
      </c>
      <c r="AM21" s="11">
        <f t="shared" si="3"/>
        <v>0</v>
      </c>
    </row>
    <row r="22" spans="1:39">
      <c r="A22" s="8">
        <v>19</v>
      </c>
      <c r="B22" s="8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43">
        <f t="shared" si="1"/>
        <v>0</v>
      </c>
      <c r="AI22" s="13"/>
      <c r="AJ22" s="13"/>
      <c r="AK22" s="11">
        <f t="shared" si="2"/>
        <v>0</v>
      </c>
      <c r="AL22" s="11">
        <f t="shared" si="0"/>
        <v>0</v>
      </c>
      <c r="AM22" s="11">
        <f t="shared" si="3"/>
        <v>0</v>
      </c>
    </row>
    <row r="23" spans="1:39">
      <c r="A23" s="8">
        <v>20</v>
      </c>
      <c r="B23" s="9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43">
        <f t="shared" si="1"/>
        <v>0</v>
      </c>
      <c r="AI23" s="13"/>
      <c r="AJ23" s="13"/>
      <c r="AK23" s="11">
        <f t="shared" si="2"/>
        <v>0</v>
      </c>
      <c r="AL23" s="11">
        <f t="shared" si="0"/>
        <v>0</v>
      </c>
      <c r="AM23" s="11">
        <f t="shared" si="3"/>
        <v>0</v>
      </c>
    </row>
    <row r="24" spans="1:39" s="2" customFormat="1">
      <c r="B24" s="54" t="s">
        <v>10</v>
      </c>
      <c r="C24" s="5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4"/>
      <c r="AI24" s="6"/>
      <c r="AJ24" s="6">
        <v>4</v>
      </c>
      <c r="AK24" s="6"/>
      <c r="AL24" s="12">
        <f>SUM(AL4:AL23)</f>
        <v>0</v>
      </c>
    </row>
    <row r="25" spans="1:39">
      <c r="B25" s="55" t="s">
        <v>11</v>
      </c>
      <c r="C25" s="55"/>
      <c r="D25" s="16" cm="1">
        <f t="array" ref="D25">SUMPRODUCT(D4:D23*$AH4:$AH23,$AM4:$AM23)</f>
        <v>0</v>
      </c>
      <c r="E25" s="16" cm="1">
        <f t="array" ref="E25">SUMPRODUCT(E4:E23*$AH4:$AH23,$AM4:$AM23)</f>
        <v>0</v>
      </c>
      <c r="F25" s="16" cm="1">
        <f t="array" ref="F25">SUMPRODUCT(F4:F23*$AH4:$AH23,$AM4:$AM23)</f>
        <v>0</v>
      </c>
      <c r="G25" s="16" cm="1">
        <f t="array" ref="G25">SUMPRODUCT(G4:G23*$AH4:$AH23,$AM4:$AM23)</f>
        <v>0</v>
      </c>
      <c r="H25" s="16" cm="1">
        <f t="array" ref="H25">SUMPRODUCT(H4:H23*$AH4:$AH23,$AM4:$AM23)</f>
        <v>0</v>
      </c>
      <c r="I25" s="16" cm="1">
        <f t="array" ref="I25">SUMPRODUCT(I4:I23*$AH4:$AH23,$AM4:$AM23)</f>
        <v>0</v>
      </c>
      <c r="J25" s="16" cm="1">
        <f t="array" ref="J25">SUMPRODUCT(J4:J23*$AH4:$AH23,$AM4:$AM23)</f>
        <v>0</v>
      </c>
      <c r="K25" s="16" cm="1">
        <f t="array" ref="K25">SUMPRODUCT(K4:K23*$AH4:$AH23,$AM4:$AM23)</f>
        <v>0</v>
      </c>
      <c r="L25" s="16" cm="1">
        <f t="array" ref="L25">SUMPRODUCT(L4:L23*$AH4:$AH23,$AM4:$AM23)</f>
        <v>0</v>
      </c>
      <c r="M25" s="16" cm="1">
        <f t="array" ref="M25">SUMPRODUCT(M4:M23*$AH4:$AH23,$AM4:$AM23)</f>
        <v>0</v>
      </c>
      <c r="N25" s="16" cm="1">
        <f t="array" ref="N25">SUMPRODUCT(N4:N23*$AH4:$AH23,$AM4:$AM23)</f>
        <v>0</v>
      </c>
      <c r="O25" s="16" cm="1">
        <f t="array" ref="O25">SUMPRODUCT(O4:O23*$AH4:$AH23,$AM4:$AM23)</f>
        <v>0</v>
      </c>
      <c r="P25" s="16" cm="1">
        <f t="array" ref="P25">SUMPRODUCT(P4:P23*$AH4:$AH23,$AM4:$AM23)</f>
        <v>0</v>
      </c>
      <c r="Q25" s="16" cm="1">
        <f t="array" ref="Q25">SUMPRODUCT(Q4:Q23*$AH4:$AH23,$AM4:$AM23)</f>
        <v>0</v>
      </c>
      <c r="R25" s="16" cm="1">
        <f t="array" ref="R25">SUMPRODUCT(R4:R23*$AH4:$AH23,$AM4:$AM23)</f>
        <v>0</v>
      </c>
      <c r="S25" s="16" cm="1">
        <f t="array" ref="S25">SUMPRODUCT(S4:S23*$AH4:$AH23,$AM4:$AM23)</f>
        <v>0</v>
      </c>
      <c r="T25" s="16" cm="1">
        <f t="array" ref="T25">SUMPRODUCT(T4:T23*$AH4:$AH23,$AM4:$AM23)</f>
        <v>0</v>
      </c>
      <c r="U25" s="16" cm="1">
        <f t="array" ref="U25">SUMPRODUCT(U4:U23*$AH4:$AH23,$AM4:$AM23)</f>
        <v>0</v>
      </c>
      <c r="V25" s="16" cm="1">
        <f t="array" ref="V25">SUMPRODUCT(V4:V23*$AH4:$AH23,$AM4:$AM23)</f>
        <v>0</v>
      </c>
      <c r="W25" s="16" cm="1">
        <f t="array" ref="W25">SUMPRODUCT(W4:W23*$AH4:$AH23,$AM4:$AM23)</f>
        <v>0</v>
      </c>
      <c r="X25" s="16" cm="1">
        <f t="array" ref="X25">SUMPRODUCT(X4:X23*$AH4:$AH23,$AM4:$AM23)</f>
        <v>0</v>
      </c>
      <c r="Y25" s="16" cm="1">
        <f t="array" ref="Y25">SUMPRODUCT(Y4:Y23*$AH4:$AH23,$AM4:$AM23)</f>
        <v>0</v>
      </c>
      <c r="Z25" s="16" cm="1">
        <f t="array" ref="Z25">SUMPRODUCT(Z4:Z23*$AH4:$AH23,$AM4:$AM23)</f>
        <v>0</v>
      </c>
      <c r="AA25" s="16" cm="1">
        <f t="array" ref="AA25">SUMPRODUCT(AA4:AA23*$AH4:$AH23,$AM4:$AM23)</f>
        <v>0</v>
      </c>
      <c r="AB25" s="16" cm="1">
        <f t="array" ref="AB25">SUMPRODUCT(AB4:AB23*$AH4:$AH23,$AM4:$AM23)</f>
        <v>0</v>
      </c>
      <c r="AC25" s="16" cm="1">
        <f t="array" ref="AC25">SUMPRODUCT(AC4:AC23*$AH4:$AH23,$AM4:$AM23)</f>
        <v>0</v>
      </c>
      <c r="AD25" s="16" cm="1">
        <f t="array" ref="AD25">SUMPRODUCT(AD4:AD23*$AH4:$AH23,$AM4:$AM23)</f>
        <v>0</v>
      </c>
      <c r="AE25" s="16" cm="1">
        <f t="array" ref="AE25">SUMPRODUCT(AE4:AE23*$AH4:$AH23,$AM4:$AM23)</f>
        <v>0</v>
      </c>
      <c r="AF25" s="16" cm="1">
        <f t="array" ref="AF25">SUMPRODUCT(AF4:AF23*$AH4:$AH23,$AM4:$AM23)</f>
        <v>0</v>
      </c>
      <c r="AG25" s="16" cm="1">
        <f t="array" ref="AG25">SUMPRODUCT(AG4:AG23*$AH4:$AH23,$AM4:$AM23)</f>
        <v>0</v>
      </c>
      <c r="AH25" s="43">
        <f>SUM(D25:AG25)</f>
        <v>0</v>
      </c>
    </row>
    <row r="26" spans="1:39">
      <c r="B26" s="55" t="s">
        <v>12</v>
      </c>
      <c r="C26" s="55"/>
      <c r="D26" s="17">
        <f t="shared" ref="D26:AG26" si="4">D25/MAX($AH$25,1E-30)</f>
        <v>0</v>
      </c>
      <c r="E26" s="17">
        <f t="shared" si="4"/>
        <v>0</v>
      </c>
      <c r="F26" s="17">
        <f t="shared" si="4"/>
        <v>0</v>
      </c>
      <c r="G26" s="17">
        <f t="shared" si="4"/>
        <v>0</v>
      </c>
      <c r="H26" s="17">
        <f t="shared" si="4"/>
        <v>0</v>
      </c>
      <c r="I26" s="17">
        <f t="shared" si="4"/>
        <v>0</v>
      </c>
      <c r="J26" s="17">
        <f t="shared" si="4"/>
        <v>0</v>
      </c>
      <c r="K26" s="17">
        <f t="shared" si="4"/>
        <v>0</v>
      </c>
      <c r="L26" s="17">
        <f t="shared" si="4"/>
        <v>0</v>
      </c>
      <c r="M26" s="17">
        <f t="shared" si="4"/>
        <v>0</v>
      </c>
      <c r="N26" s="17">
        <f t="shared" si="4"/>
        <v>0</v>
      </c>
      <c r="O26" s="17">
        <f t="shared" si="4"/>
        <v>0</v>
      </c>
      <c r="P26" s="17">
        <f t="shared" si="4"/>
        <v>0</v>
      </c>
      <c r="Q26" s="17">
        <f t="shared" si="4"/>
        <v>0</v>
      </c>
      <c r="R26" s="17">
        <f t="shared" si="4"/>
        <v>0</v>
      </c>
      <c r="S26" s="17">
        <f t="shared" si="4"/>
        <v>0</v>
      </c>
      <c r="T26" s="17">
        <f t="shared" si="4"/>
        <v>0</v>
      </c>
      <c r="U26" s="17">
        <f t="shared" si="4"/>
        <v>0</v>
      </c>
      <c r="V26" s="17">
        <f t="shared" si="4"/>
        <v>0</v>
      </c>
      <c r="W26" s="17">
        <f t="shared" si="4"/>
        <v>0</v>
      </c>
      <c r="X26" s="17">
        <f t="shared" si="4"/>
        <v>0</v>
      </c>
      <c r="Y26" s="17">
        <f t="shared" si="4"/>
        <v>0</v>
      </c>
      <c r="Z26" s="17">
        <f t="shared" si="4"/>
        <v>0</v>
      </c>
      <c r="AA26" s="17">
        <f t="shared" si="4"/>
        <v>0</v>
      </c>
      <c r="AB26" s="17">
        <f t="shared" si="4"/>
        <v>0</v>
      </c>
      <c r="AC26" s="17">
        <f t="shared" si="4"/>
        <v>0</v>
      </c>
      <c r="AD26" s="17">
        <f t="shared" si="4"/>
        <v>0</v>
      </c>
      <c r="AE26" s="17">
        <f t="shared" si="4"/>
        <v>0</v>
      </c>
      <c r="AF26" s="17">
        <f t="shared" si="4"/>
        <v>0</v>
      </c>
      <c r="AG26" s="17">
        <f t="shared" si="4"/>
        <v>0</v>
      </c>
      <c r="AH26" s="42"/>
    </row>
    <row r="27" spans="1:39">
      <c r="B27" s="7"/>
      <c r="C27" s="7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42"/>
    </row>
    <row r="28" spans="1:39">
      <c r="A28" s="47" t="s">
        <v>13</v>
      </c>
      <c r="B28" s="56" t="s">
        <v>14</v>
      </c>
      <c r="C28" s="5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42"/>
    </row>
    <row r="29" spans="1:39">
      <c r="A29" s="48"/>
      <c r="B29" s="56" t="s">
        <v>15</v>
      </c>
      <c r="C29" s="5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9">
      <c r="A30" s="49"/>
      <c r="B30" s="56" t="s">
        <v>16</v>
      </c>
      <c r="C30" s="57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9">
      <c r="A32" s="50" t="s">
        <v>17</v>
      </c>
      <c r="B32" s="58" t="s">
        <v>18</v>
      </c>
      <c r="C32" s="5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>
      <c r="A33" s="51"/>
      <c r="B33" s="58" t="s">
        <v>19</v>
      </c>
      <c r="C33" s="5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>
      <c r="A34" s="52"/>
      <c r="B34" s="58" t="s">
        <v>20</v>
      </c>
      <c r="C34" s="5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idden="1">
      <c r="A35" s="28">
        <v>0</v>
      </c>
      <c r="B35" s="59"/>
      <c r="C35" s="60"/>
      <c r="D35" s="26">
        <v>-9.9999999999999895E+20</v>
      </c>
      <c r="E35" s="26">
        <v>-9.9999999999999895E+20</v>
      </c>
      <c r="F35" s="26">
        <v>-9.9999999999999895E+20</v>
      </c>
      <c r="G35" s="26">
        <v>-9.9999999999999895E+20</v>
      </c>
      <c r="H35" s="26">
        <v>-9.9999999999999895E+20</v>
      </c>
      <c r="I35" s="26">
        <v>-9.9999999999999895E+20</v>
      </c>
      <c r="J35" s="26">
        <v>-9.9999999999999895E+20</v>
      </c>
      <c r="K35" s="26">
        <v>-9.9999999999999895E+20</v>
      </c>
      <c r="L35" s="26">
        <v>-9.9999999999999895E+20</v>
      </c>
      <c r="M35" s="26">
        <v>-9.9999999999999895E+20</v>
      </c>
      <c r="N35" s="26">
        <v>-9.9999999999999895E+20</v>
      </c>
      <c r="O35" s="26">
        <v>-9.9999999999999895E+20</v>
      </c>
      <c r="P35" s="26">
        <v>-9.9999999999999895E+20</v>
      </c>
      <c r="Q35" s="26">
        <v>-9.9999999999999895E+20</v>
      </c>
      <c r="R35" s="26">
        <v>-9.9999999999999895E+20</v>
      </c>
      <c r="S35" s="26">
        <v>-9.9999999999999895E+20</v>
      </c>
      <c r="T35" s="26">
        <v>-9.9999999999999895E+20</v>
      </c>
      <c r="U35" s="26">
        <v>-9.9999999999999895E+20</v>
      </c>
      <c r="V35" s="26">
        <v>-9.9999999999999895E+20</v>
      </c>
      <c r="W35" s="26">
        <v>-9.9999999999999895E+20</v>
      </c>
      <c r="X35" s="26">
        <v>-9.9999999999999895E+20</v>
      </c>
      <c r="Y35" s="26">
        <v>-9.9999999999999895E+20</v>
      </c>
      <c r="Z35" s="26">
        <v>-9.9999999999999895E+20</v>
      </c>
      <c r="AA35" s="26">
        <v>-9.9999999999999895E+20</v>
      </c>
      <c r="AB35" s="26">
        <v>-9.9999999999999895E+20</v>
      </c>
      <c r="AC35" s="26">
        <v>-9.9999999999999895E+20</v>
      </c>
      <c r="AD35" s="26">
        <v>-9.9999999999999895E+20</v>
      </c>
      <c r="AE35" s="26">
        <v>-9.9999999999999895E+20</v>
      </c>
      <c r="AF35" s="26">
        <v>-9.9999999999999895E+20</v>
      </c>
      <c r="AG35" s="26">
        <v>-9.9999999999999895E+20</v>
      </c>
    </row>
    <row r="36" spans="1:33">
      <c r="A36" s="28">
        <v>0</v>
      </c>
      <c r="B36" s="59" t="s">
        <v>21</v>
      </c>
      <c r="C36" s="6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1:33">
      <c r="A37" s="28">
        <v>1</v>
      </c>
      <c r="B37" s="59" t="s">
        <v>22</v>
      </c>
      <c r="C37" s="6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33">
      <c r="A38" s="28">
        <v>1</v>
      </c>
      <c r="B38" s="59" t="s">
        <v>23</v>
      </c>
      <c r="C38" s="60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1:33">
      <c r="A39" s="28">
        <v>0</v>
      </c>
      <c r="B39" s="59" t="s">
        <v>24</v>
      </c>
      <c r="C39" s="6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hidden="1">
      <c r="A40" s="28">
        <v>0</v>
      </c>
      <c r="B40" s="26"/>
      <c r="C40" s="26"/>
      <c r="D40" s="26">
        <v>9.9999999999999895E+20</v>
      </c>
      <c r="E40" s="26">
        <v>9.9999999999999895E+20</v>
      </c>
      <c r="F40" s="26">
        <v>9.9999999999999895E+20</v>
      </c>
      <c r="G40" s="26">
        <v>9.9999999999999895E+20</v>
      </c>
      <c r="H40" s="26">
        <v>9.9999999999999895E+20</v>
      </c>
      <c r="I40" s="26">
        <v>9.9999999999999895E+20</v>
      </c>
      <c r="J40" s="26">
        <v>9.9999999999999895E+20</v>
      </c>
      <c r="K40" s="26">
        <v>9.9999999999999895E+20</v>
      </c>
      <c r="L40" s="26">
        <v>9.9999999999999895E+20</v>
      </c>
      <c r="M40" s="26">
        <v>9.9999999999999895E+20</v>
      </c>
      <c r="N40" s="26">
        <v>9.9999999999999895E+20</v>
      </c>
      <c r="O40" s="26">
        <v>9.9999999999999895E+20</v>
      </c>
      <c r="P40" s="26">
        <v>9.9999999999999895E+20</v>
      </c>
      <c r="Q40" s="26">
        <v>9.9999999999999895E+20</v>
      </c>
      <c r="R40" s="26">
        <v>9.9999999999999895E+20</v>
      </c>
      <c r="S40" s="26">
        <v>9.9999999999999895E+20</v>
      </c>
      <c r="T40" s="26">
        <v>9.9999999999999895E+20</v>
      </c>
      <c r="U40" s="26">
        <v>9.9999999999999895E+20</v>
      </c>
      <c r="V40" s="26">
        <v>9.9999999999999895E+20</v>
      </c>
      <c r="W40" s="26">
        <v>9.9999999999999895E+20</v>
      </c>
      <c r="X40" s="26">
        <v>9.9999999999999895E+20</v>
      </c>
      <c r="Y40" s="26">
        <v>9.9999999999999895E+20</v>
      </c>
      <c r="Z40" s="26">
        <v>9.9999999999999895E+20</v>
      </c>
      <c r="AA40" s="26">
        <v>9.9999999999999895E+20</v>
      </c>
      <c r="AB40" s="26">
        <v>9.9999999999999895E+20</v>
      </c>
      <c r="AC40" s="26">
        <v>9.9999999999999895E+20</v>
      </c>
      <c r="AD40" s="26">
        <v>9.9999999999999895E+20</v>
      </c>
      <c r="AE40" s="26">
        <v>9.9999999999999895E+20</v>
      </c>
      <c r="AF40" s="26">
        <v>9.9999999999999895E+20</v>
      </c>
      <c r="AG40" s="26">
        <v>9.9999999999999895E+20</v>
      </c>
    </row>
    <row r="41" spans="1:33" hidden="1">
      <c r="A41" s="28" t="s">
        <v>25</v>
      </c>
      <c r="B41" s="61" t="s">
        <v>26</v>
      </c>
      <c r="C41" s="5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</row>
    <row r="42" spans="1:33" ht="15" thickBot="1">
      <c r="A42" s="7"/>
      <c r="B42" s="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5" thickBot="1">
      <c r="A43" s="7" t="s">
        <v>27</v>
      </c>
      <c r="B43" s="33">
        <f ca="1">SUMPRODUCT(relative_importance,ConceptA_TPM)</f>
        <v>0</v>
      </c>
      <c r="C43" s="34" t="s">
        <v>28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:33">
      <c r="B44" s="31" t="s">
        <v>29</v>
      </c>
      <c r="C44" s="18" t="s">
        <v>17</v>
      </c>
      <c r="D44" s="20">
        <f t="shared" ref="D44:AG44" ca="1" si="5">IFERROR(FORECAST(D43,OFFSET(TPM_yaxis,MATCH(D43,D35:D40,1)-1,0,2), OFFSET(D35:D40,MATCH(D43,D35:D40,1)-1,0,2)),0)</f>
        <v>0</v>
      </c>
      <c r="E44" s="20">
        <f t="shared" ca="1" si="5"/>
        <v>0</v>
      </c>
      <c r="F44" s="20">
        <f t="shared" ca="1" si="5"/>
        <v>0</v>
      </c>
      <c r="G44" s="20">
        <f t="shared" ca="1" si="5"/>
        <v>0</v>
      </c>
      <c r="H44" s="20">
        <f t="shared" ca="1" si="5"/>
        <v>0</v>
      </c>
      <c r="I44" s="20">
        <f t="shared" ca="1" si="5"/>
        <v>0</v>
      </c>
      <c r="J44" s="20">
        <f t="shared" ca="1" si="5"/>
        <v>0</v>
      </c>
      <c r="K44" s="20">
        <f t="shared" ca="1" si="5"/>
        <v>0</v>
      </c>
      <c r="L44" s="20">
        <f t="shared" ca="1" si="5"/>
        <v>0</v>
      </c>
      <c r="M44" s="20">
        <f t="shared" ca="1" si="5"/>
        <v>0</v>
      </c>
      <c r="N44" s="20">
        <f t="shared" ca="1" si="5"/>
        <v>0</v>
      </c>
      <c r="O44" s="20">
        <f t="shared" ca="1" si="5"/>
        <v>0</v>
      </c>
      <c r="P44" s="20">
        <f t="shared" ca="1" si="5"/>
        <v>0</v>
      </c>
      <c r="Q44" s="20">
        <f t="shared" ca="1" si="5"/>
        <v>0</v>
      </c>
      <c r="R44" s="20">
        <f t="shared" ca="1" si="5"/>
        <v>0</v>
      </c>
      <c r="S44" s="20">
        <f t="shared" ca="1" si="5"/>
        <v>0</v>
      </c>
      <c r="T44" s="20">
        <f t="shared" ca="1" si="5"/>
        <v>0</v>
      </c>
      <c r="U44" s="20">
        <f t="shared" ca="1" si="5"/>
        <v>0</v>
      </c>
      <c r="V44" s="20">
        <f t="shared" ca="1" si="5"/>
        <v>0</v>
      </c>
      <c r="W44" s="20">
        <f t="shared" ca="1" si="5"/>
        <v>0</v>
      </c>
      <c r="X44" s="20">
        <f t="shared" ca="1" si="5"/>
        <v>0</v>
      </c>
      <c r="Y44" s="20">
        <f t="shared" ca="1" si="5"/>
        <v>0</v>
      </c>
      <c r="Z44" s="20">
        <f t="shared" ca="1" si="5"/>
        <v>0</v>
      </c>
      <c r="AA44" s="20">
        <f t="shared" ca="1" si="5"/>
        <v>0</v>
      </c>
      <c r="AB44" s="20">
        <f t="shared" ca="1" si="5"/>
        <v>0</v>
      </c>
      <c r="AC44" s="20">
        <f t="shared" ca="1" si="5"/>
        <v>0</v>
      </c>
      <c r="AD44" s="20">
        <f t="shared" ca="1" si="5"/>
        <v>0</v>
      </c>
      <c r="AE44" s="20">
        <f t="shared" ca="1" si="5"/>
        <v>0</v>
      </c>
      <c r="AF44" s="20">
        <f t="shared" ca="1" si="5"/>
        <v>0</v>
      </c>
      <c r="AG44" s="20">
        <f t="shared" ca="1" si="5"/>
        <v>0</v>
      </c>
    </row>
    <row r="45" spans="1:33" ht="15" thickBot="1">
      <c r="A45" s="7"/>
      <c r="B45" s="3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5" thickBot="1">
      <c r="A46" s="7" t="s">
        <v>30</v>
      </c>
      <c r="B46" s="33">
        <f ca="1">SUMPRODUCT(relative_importance,ConceptB_TPM)</f>
        <v>0</v>
      </c>
      <c r="C46" s="34" t="s">
        <v>28</v>
      </c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</row>
    <row r="47" spans="1:33">
      <c r="B47" s="31" t="s">
        <v>29</v>
      </c>
      <c r="C47" s="18" t="s">
        <v>17</v>
      </c>
      <c r="D47" s="20">
        <f t="shared" ref="D47:AG47" ca="1" si="6">IFERROR(FORECAST(D46,OFFSET(TPM_yaxis,MATCH(D46,D35:D40,1)-1,0,2), OFFSET(D36:D39,MATCH(D46,D36:D39,1)-1,0,2)),0)</f>
        <v>0</v>
      </c>
      <c r="E47" s="20">
        <f t="shared" ca="1" si="6"/>
        <v>0</v>
      </c>
      <c r="F47" s="20">
        <f t="shared" ca="1" si="6"/>
        <v>0</v>
      </c>
      <c r="G47" s="20">
        <f t="shared" ca="1" si="6"/>
        <v>0</v>
      </c>
      <c r="H47" s="20">
        <f t="shared" ca="1" si="6"/>
        <v>0</v>
      </c>
      <c r="I47" s="20">
        <f t="shared" ca="1" si="6"/>
        <v>0</v>
      </c>
      <c r="J47" s="20">
        <f t="shared" ca="1" si="6"/>
        <v>0</v>
      </c>
      <c r="K47" s="20">
        <f t="shared" ca="1" si="6"/>
        <v>0</v>
      </c>
      <c r="L47" s="20">
        <f t="shared" ca="1" si="6"/>
        <v>0</v>
      </c>
      <c r="M47" s="20">
        <f t="shared" ca="1" si="6"/>
        <v>0</v>
      </c>
      <c r="N47" s="20">
        <f t="shared" ca="1" si="6"/>
        <v>0</v>
      </c>
      <c r="O47" s="20">
        <f t="shared" ca="1" si="6"/>
        <v>0</v>
      </c>
      <c r="P47" s="20">
        <f t="shared" ca="1" si="6"/>
        <v>0</v>
      </c>
      <c r="Q47" s="20">
        <f t="shared" ca="1" si="6"/>
        <v>0</v>
      </c>
      <c r="R47" s="20">
        <f t="shared" ca="1" si="6"/>
        <v>0</v>
      </c>
      <c r="S47" s="20">
        <f t="shared" ca="1" si="6"/>
        <v>0</v>
      </c>
      <c r="T47" s="20">
        <f t="shared" ca="1" si="6"/>
        <v>0</v>
      </c>
      <c r="U47" s="20">
        <f t="shared" ca="1" si="6"/>
        <v>0</v>
      </c>
      <c r="V47" s="20">
        <f t="shared" ca="1" si="6"/>
        <v>0</v>
      </c>
      <c r="W47" s="20">
        <f t="shared" ca="1" si="6"/>
        <v>0</v>
      </c>
      <c r="X47" s="20">
        <f t="shared" ca="1" si="6"/>
        <v>0</v>
      </c>
      <c r="Y47" s="20">
        <f t="shared" ca="1" si="6"/>
        <v>0</v>
      </c>
      <c r="Z47" s="20">
        <f t="shared" ca="1" si="6"/>
        <v>0</v>
      </c>
      <c r="AA47" s="20">
        <f t="shared" ca="1" si="6"/>
        <v>0</v>
      </c>
      <c r="AB47" s="20">
        <f t="shared" ca="1" si="6"/>
        <v>0</v>
      </c>
      <c r="AC47" s="20">
        <f t="shared" ca="1" si="6"/>
        <v>0</v>
      </c>
      <c r="AD47" s="20">
        <f t="shared" ca="1" si="6"/>
        <v>0</v>
      </c>
      <c r="AE47" s="20">
        <f t="shared" ca="1" si="6"/>
        <v>0</v>
      </c>
      <c r="AF47" s="20">
        <f t="shared" ca="1" si="6"/>
        <v>0</v>
      </c>
      <c r="AG47" s="20">
        <f t="shared" ca="1" si="6"/>
        <v>0</v>
      </c>
    </row>
    <row r="48" spans="1:33" ht="15" thickBot="1">
      <c r="A48" s="7"/>
      <c r="B48" s="32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ht="15" thickBot="1">
      <c r="A49" s="7" t="s">
        <v>31</v>
      </c>
      <c r="B49" s="33">
        <f ca="1">SUMPRODUCT(relative_importance,ConceptC_TPM)</f>
        <v>0</v>
      </c>
      <c r="C49" s="34" t="s">
        <v>28</v>
      </c>
      <c r="D49" s="21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</row>
    <row r="50" spans="1:33">
      <c r="B50" s="31" t="s">
        <v>29</v>
      </c>
      <c r="C50" s="18" t="s">
        <v>17</v>
      </c>
      <c r="D50" s="20">
        <f t="shared" ref="D50:AG50" ca="1" si="7">IFERROR(FORECAST(D49,OFFSET(TPM_yaxis,MATCH(D49,D35:D40,1)-1,0,2), OFFSET(D35:D40,MATCH(D49,D35:D40,1)-1,0,2)),0)</f>
        <v>0</v>
      </c>
      <c r="E50" s="20">
        <f t="shared" ca="1" si="7"/>
        <v>0</v>
      </c>
      <c r="F50" s="20">
        <f t="shared" ca="1" si="7"/>
        <v>0</v>
      </c>
      <c r="G50" s="20">
        <f t="shared" ca="1" si="7"/>
        <v>0</v>
      </c>
      <c r="H50" s="20">
        <f t="shared" ca="1" si="7"/>
        <v>0</v>
      </c>
      <c r="I50" s="20">
        <f t="shared" ca="1" si="7"/>
        <v>0</v>
      </c>
      <c r="J50" s="20">
        <f t="shared" ca="1" si="7"/>
        <v>0</v>
      </c>
      <c r="K50" s="20">
        <f t="shared" ca="1" si="7"/>
        <v>0</v>
      </c>
      <c r="L50" s="20">
        <f t="shared" ca="1" si="7"/>
        <v>0</v>
      </c>
      <c r="M50" s="20">
        <f t="shared" ca="1" si="7"/>
        <v>0</v>
      </c>
      <c r="N50" s="20">
        <f t="shared" ca="1" si="7"/>
        <v>0</v>
      </c>
      <c r="O50" s="20">
        <f t="shared" ca="1" si="7"/>
        <v>0</v>
      </c>
      <c r="P50" s="20">
        <f t="shared" ca="1" si="7"/>
        <v>0</v>
      </c>
      <c r="Q50" s="20">
        <f t="shared" ca="1" si="7"/>
        <v>0</v>
      </c>
      <c r="R50" s="20">
        <f t="shared" ca="1" si="7"/>
        <v>0</v>
      </c>
      <c r="S50" s="20">
        <f t="shared" ca="1" si="7"/>
        <v>0</v>
      </c>
      <c r="T50" s="20">
        <f t="shared" ca="1" si="7"/>
        <v>0</v>
      </c>
      <c r="U50" s="20">
        <f t="shared" ca="1" si="7"/>
        <v>0</v>
      </c>
      <c r="V50" s="20">
        <f t="shared" ca="1" si="7"/>
        <v>0</v>
      </c>
      <c r="W50" s="20">
        <f t="shared" ca="1" si="7"/>
        <v>0</v>
      </c>
      <c r="X50" s="20">
        <f t="shared" ca="1" si="7"/>
        <v>0</v>
      </c>
      <c r="Y50" s="20">
        <f t="shared" ca="1" si="7"/>
        <v>0</v>
      </c>
      <c r="Z50" s="20">
        <f t="shared" ca="1" si="7"/>
        <v>0</v>
      </c>
      <c r="AA50" s="20">
        <f t="shared" ca="1" si="7"/>
        <v>0</v>
      </c>
      <c r="AB50" s="20">
        <f t="shared" ca="1" si="7"/>
        <v>0</v>
      </c>
      <c r="AC50" s="20">
        <f t="shared" ca="1" si="7"/>
        <v>0</v>
      </c>
      <c r="AD50" s="20">
        <f t="shared" ca="1" si="7"/>
        <v>0</v>
      </c>
      <c r="AE50" s="20">
        <f t="shared" ca="1" si="7"/>
        <v>0</v>
      </c>
      <c r="AF50" s="20">
        <f t="shared" ca="1" si="7"/>
        <v>0</v>
      </c>
      <c r="AG50" s="20">
        <f t="shared" ca="1" si="7"/>
        <v>0</v>
      </c>
    </row>
    <row r="51" spans="1:33" ht="15" thickBot="1">
      <c r="A51" s="7"/>
      <c r="B51" s="32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1:33" ht="15" thickBot="1">
      <c r="A52" s="7" t="s">
        <v>32</v>
      </c>
      <c r="B52" s="33">
        <f ca="1">SUMPRODUCT(relative_importance,ConceptD_TPM)</f>
        <v>0</v>
      </c>
      <c r="C52" s="34" t="s">
        <v>28</v>
      </c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3"/>
    </row>
    <row r="53" spans="1:33">
      <c r="B53" s="31" t="s">
        <v>29</v>
      </c>
      <c r="C53" s="18" t="s">
        <v>17</v>
      </c>
      <c r="D53" s="20">
        <f t="shared" ref="D53:AG53" ca="1" si="8">IFERROR(FORECAST(D52,OFFSET(TPM_yaxis,MATCH(D52,D35:D40,1)-1,0,2), OFFSET(D35:D40,MATCH(D52,D35:D40,1)-1,0,2)),0)</f>
        <v>0</v>
      </c>
      <c r="E53" s="20">
        <f t="shared" ca="1" si="8"/>
        <v>0</v>
      </c>
      <c r="F53" s="20">
        <f t="shared" ca="1" si="8"/>
        <v>0</v>
      </c>
      <c r="G53" s="20">
        <f t="shared" ca="1" si="8"/>
        <v>0</v>
      </c>
      <c r="H53" s="20">
        <f t="shared" ca="1" si="8"/>
        <v>0</v>
      </c>
      <c r="I53" s="20">
        <f t="shared" ca="1" si="8"/>
        <v>0</v>
      </c>
      <c r="J53" s="20">
        <f t="shared" ca="1" si="8"/>
        <v>0</v>
      </c>
      <c r="K53" s="20">
        <f t="shared" ca="1" si="8"/>
        <v>0</v>
      </c>
      <c r="L53" s="20">
        <f t="shared" ca="1" si="8"/>
        <v>0</v>
      </c>
      <c r="M53" s="20">
        <f t="shared" ca="1" si="8"/>
        <v>0</v>
      </c>
      <c r="N53" s="20">
        <f t="shared" ca="1" si="8"/>
        <v>0</v>
      </c>
      <c r="O53" s="20">
        <f t="shared" ca="1" si="8"/>
        <v>0</v>
      </c>
      <c r="P53" s="20">
        <f t="shared" ca="1" si="8"/>
        <v>0</v>
      </c>
      <c r="Q53" s="20">
        <f t="shared" ca="1" si="8"/>
        <v>0</v>
      </c>
      <c r="R53" s="20">
        <f t="shared" ca="1" si="8"/>
        <v>0</v>
      </c>
      <c r="S53" s="20">
        <f t="shared" ca="1" si="8"/>
        <v>0</v>
      </c>
      <c r="T53" s="20">
        <f t="shared" ca="1" si="8"/>
        <v>0</v>
      </c>
      <c r="U53" s="20">
        <f t="shared" ca="1" si="8"/>
        <v>0</v>
      </c>
      <c r="V53" s="20">
        <f t="shared" ca="1" si="8"/>
        <v>0</v>
      </c>
      <c r="W53" s="20">
        <f t="shared" ca="1" si="8"/>
        <v>0</v>
      </c>
      <c r="X53" s="20">
        <f t="shared" ca="1" si="8"/>
        <v>0</v>
      </c>
      <c r="Y53" s="20">
        <f t="shared" ca="1" si="8"/>
        <v>0</v>
      </c>
      <c r="Z53" s="20">
        <f t="shared" ca="1" si="8"/>
        <v>0</v>
      </c>
      <c r="AA53" s="20">
        <f t="shared" ca="1" si="8"/>
        <v>0</v>
      </c>
      <c r="AB53" s="20">
        <f t="shared" ca="1" si="8"/>
        <v>0</v>
      </c>
      <c r="AC53" s="20">
        <f t="shared" ca="1" si="8"/>
        <v>0</v>
      </c>
      <c r="AD53" s="20">
        <f t="shared" ca="1" si="8"/>
        <v>0</v>
      </c>
      <c r="AE53" s="20">
        <f t="shared" ca="1" si="8"/>
        <v>0</v>
      </c>
      <c r="AF53" s="20">
        <f t="shared" ca="1" si="8"/>
        <v>0</v>
      </c>
      <c r="AG53" s="20">
        <f t="shared" ca="1" si="8"/>
        <v>0</v>
      </c>
    </row>
    <row r="54" spans="1:33" ht="15" thickBot="1">
      <c r="A54" s="7"/>
      <c r="B54" s="32"/>
      <c r="C54" s="7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spans="1:33" ht="15" thickBot="1">
      <c r="A55" s="7" t="s">
        <v>33</v>
      </c>
      <c r="B55" s="33">
        <f ca="1">SUMPRODUCT(relative_importance,ConceptE_TPM)</f>
        <v>0</v>
      </c>
      <c r="C55" s="34" t="s">
        <v>28</v>
      </c>
      <c r="D55" s="2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3"/>
    </row>
    <row r="56" spans="1:33">
      <c r="B56" s="31" t="s">
        <v>29</v>
      </c>
      <c r="C56" s="18" t="s">
        <v>17</v>
      </c>
      <c r="D56" s="20">
        <f t="shared" ref="D56:AG56" ca="1" si="9">IFERROR(FORECAST(D55,OFFSET(TPM_yaxis,MATCH(D55,D35:D40,1)-1,0,2), OFFSET(D35:D40,MATCH(D55,D35:D40,1)-1,0,2)),0)</f>
        <v>0</v>
      </c>
      <c r="E56" s="20">
        <f t="shared" ca="1" si="9"/>
        <v>0</v>
      </c>
      <c r="F56" s="20">
        <f t="shared" ca="1" si="9"/>
        <v>0</v>
      </c>
      <c r="G56" s="20">
        <f t="shared" ca="1" si="9"/>
        <v>0</v>
      </c>
      <c r="H56" s="20">
        <f t="shared" ca="1" si="9"/>
        <v>0</v>
      </c>
      <c r="I56" s="20">
        <f t="shared" ca="1" si="9"/>
        <v>0</v>
      </c>
      <c r="J56" s="20">
        <f t="shared" ca="1" si="9"/>
        <v>0</v>
      </c>
      <c r="K56" s="20">
        <f t="shared" ca="1" si="9"/>
        <v>0</v>
      </c>
      <c r="L56" s="20">
        <f t="shared" ca="1" si="9"/>
        <v>0</v>
      </c>
      <c r="M56" s="20">
        <f t="shared" ca="1" si="9"/>
        <v>0</v>
      </c>
      <c r="N56" s="20">
        <f t="shared" ca="1" si="9"/>
        <v>0</v>
      </c>
      <c r="O56" s="20">
        <f t="shared" ca="1" si="9"/>
        <v>0</v>
      </c>
      <c r="P56" s="20">
        <f t="shared" ca="1" si="9"/>
        <v>0</v>
      </c>
      <c r="Q56" s="20">
        <f t="shared" ca="1" si="9"/>
        <v>0</v>
      </c>
      <c r="R56" s="20">
        <f t="shared" ca="1" si="9"/>
        <v>0</v>
      </c>
      <c r="S56" s="20">
        <f t="shared" ca="1" si="9"/>
        <v>0</v>
      </c>
      <c r="T56" s="20">
        <f t="shared" ca="1" si="9"/>
        <v>0</v>
      </c>
      <c r="U56" s="20">
        <f t="shared" ca="1" si="9"/>
        <v>0</v>
      </c>
      <c r="V56" s="20">
        <f t="shared" ca="1" si="9"/>
        <v>0</v>
      </c>
      <c r="W56" s="20">
        <f t="shared" ca="1" si="9"/>
        <v>0</v>
      </c>
      <c r="X56" s="20">
        <f t="shared" ca="1" si="9"/>
        <v>0</v>
      </c>
      <c r="Y56" s="20">
        <f t="shared" ca="1" si="9"/>
        <v>0</v>
      </c>
      <c r="Z56" s="20">
        <f t="shared" ca="1" si="9"/>
        <v>0</v>
      </c>
      <c r="AA56" s="20">
        <f t="shared" ca="1" si="9"/>
        <v>0</v>
      </c>
      <c r="AB56" s="20">
        <f t="shared" ca="1" si="9"/>
        <v>0</v>
      </c>
      <c r="AC56" s="20">
        <f t="shared" ca="1" si="9"/>
        <v>0</v>
      </c>
      <c r="AD56" s="20">
        <f t="shared" ca="1" si="9"/>
        <v>0</v>
      </c>
      <c r="AE56" s="20">
        <f t="shared" ca="1" si="9"/>
        <v>0</v>
      </c>
      <c r="AF56" s="20">
        <f t="shared" ca="1" si="9"/>
        <v>0</v>
      </c>
      <c r="AG56" s="20">
        <f t="shared" ca="1" si="9"/>
        <v>0</v>
      </c>
    </row>
    <row r="57" spans="1:33" ht="15" thickBot="1">
      <c r="B57" s="33"/>
    </row>
    <row r="58" spans="1:33" ht="15" thickBot="1">
      <c r="A58" s="7" t="s">
        <v>34</v>
      </c>
      <c r="B58" s="33">
        <f ca="1">SUMPRODUCT(relative_importance,ConceptF_TPM)</f>
        <v>0</v>
      </c>
      <c r="C58" s="34" t="s">
        <v>28</v>
      </c>
      <c r="D58" s="29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3"/>
    </row>
    <row r="59" spans="1:33">
      <c r="B59" s="31" t="s">
        <v>29</v>
      </c>
      <c r="C59" s="18" t="s">
        <v>17</v>
      </c>
      <c r="D59" s="30">
        <f t="shared" ref="D59:AG59" ca="1" si="10">IFERROR(FORECAST(D58,OFFSET(TPM_yaxis,MATCH(D58,D35:D40,1)-1,0,2), OFFSET(D35:D40,MATCH(D58,D35:D40,1)-1,0,2)),0)</f>
        <v>0</v>
      </c>
      <c r="E59" s="30">
        <f t="shared" ca="1" si="10"/>
        <v>0</v>
      </c>
      <c r="F59" s="30">
        <f t="shared" ca="1" si="10"/>
        <v>0</v>
      </c>
      <c r="G59" s="30">
        <f t="shared" ca="1" si="10"/>
        <v>0</v>
      </c>
      <c r="H59" s="30">
        <f t="shared" ca="1" si="10"/>
        <v>0</v>
      </c>
      <c r="I59" s="30">
        <f t="shared" ca="1" si="10"/>
        <v>0</v>
      </c>
      <c r="J59" s="30">
        <f t="shared" ca="1" si="10"/>
        <v>0</v>
      </c>
      <c r="K59" s="30">
        <f t="shared" ca="1" si="10"/>
        <v>0</v>
      </c>
      <c r="L59" s="30">
        <f t="shared" ca="1" si="10"/>
        <v>0</v>
      </c>
      <c r="M59" s="30">
        <f t="shared" ca="1" si="10"/>
        <v>0</v>
      </c>
      <c r="N59" s="30">
        <f t="shared" ca="1" si="10"/>
        <v>0</v>
      </c>
      <c r="O59" s="30">
        <f t="shared" ca="1" si="10"/>
        <v>0</v>
      </c>
      <c r="P59" s="30">
        <f t="shared" ca="1" si="10"/>
        <v>0</v>
      </c>
      <c r="Q59" s="30">
        <f t="shared" ca="1" si="10"/>
        <v>0</v>
      </c>
      <c r="R59" s="30">
        <f t="shared" ca="1" si="10"/>
        <v>0</v>
      </c>
      <c r="S59" s="30">
        <f t="shared" ca="1" si="10"/>
        <v>0</v>
      </c>
      <c r="T59" s="30">
        <f t="shared" ca="1" si="10"/>
        <v>0</v>
      </c>
      <c r="U59" s="30">
        <f t="shared" ca="1" si="10"/>
        <v>0</v>
      </c>
      <c r="V59" s="30">
        <f t="shared" ca="1" si="10"/>
        <v>0</v>
      </c>
      <c r="W59" s="30">
        <f t="shared" ca="1" si="10"/>
        <v>0</v>
      </c>
      <c r="X59" s="30">
        <f t="shared" ca="1" si="10"/>
        <v>0</v>
      </c>
      <c r="Y59" s="30">
        <f t="shared" ca="1" si="10"/>
        <v>0</v>
      </c>
      <c r="Z59" s="30">
        <f t="shared" ca="1" si="10"/>
        <v>0</v>
      </c>
      <c r="AA59" s="30">
        <f t="shared" ca="1" si="10"/>
        <v>0</v>
      </c>
      <c r="AB59" s="30">
        <f t="shared" ca="1" si="10"/>
        <v>0</v>
      </c>
      <c r="AC59" s="30">
        <f t="shared" ca="1" si="10"/>
        <v>0</v>
      </c>
      <c r="AD59" s="30">
        <f t="shared" ca="1" si="10"/>
        <v>0</v>
      </c>
      <c r="AE59" s="30">
        <f t="shared" ca="1" si="10"/>
        <v>0</v>
      </c>
      <c r="AF59" s="30">
        <f t="shared" ca="1" si="10"/>
        <v>0</v>
      </c>
      <c r="AG59" s="30">
        <f t="shared" ca="1" si="10"/>
        <v>0</v>
      </c>
    </row>
  </sheetData>
  <mergeCells count="19">
    <mergeCell ref="B39:C39"/>
    <mergeCell ref="B41:C41"/>
    <mergeCell ref="A28:A30"/>
    <mergeCell ref="A32:A34"/>
    <mergeCell ref="B34:C34"/>
    <mergeCell ref="B35:C35"/>
    <mergeCell ref="B36:C36"/>
    <mergeCell ref="B37:C37"/>
    <mergeCell ref="B38:C38"/>
    <mergeCell ref="B28:C28"/>
    <mergeCell ref="B29:C29"/>
    <mergeCell ref="B30:C30"/>
    <mergeCell ref="B32:C32"/>
    <mergeCell ref="B33:C33"/>
    <mergeCell ref="B24:C24"/>
    <mergeCell ref="A1:B2"/>
    <mergeCell ref="A3:B3"/>
    <mergeCell ref="B25:C25"/>
    <mergeCell ref="B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FD5E-3F87-4F15-8B19-4DD5227D117A}">
  <dimension ref="A1:H13"/>
  <sheetViews>
    <sheetView workbookViewId="0">
      <selection activeCell="C21" sqref="C21"/>
    </sheetView>
  </sheetViews>
  <sheetFormatPr defaultRowHeight="14.65"/>
  <cols>
    <col min="1" max="1" width="8.7109375" customWidth="1"/>
    <col min="3" max="3" width="9.28515625" bestFit="1" customWidth="1"/>
  </cols>
  <sheetData>
    <row r="1" spans="1:8">
      <c r="A1" s="35" t="s">
        <v>35</v>
      </c>
    </row>
    <row r="3" spans="1:8">
      <c r="C3" t="s">
        <v>36</v>
      </c>
    </row>
    <row r="4" spans="1:8">
      <c r="C4" t="s">
        <v>37</v>
      </c>
      <c r="H4" t="s">
        <v>38</v>
      </c>
    </row>
    <row r="5" spans="1:8" hidden="1">
      <c r="C5" s="36">
        <v>-9.9999999999999997E+98</v>
      </c>
    </row>
    <row r="6" spans="1:8">
      <c r="A6" s="59" t="s">
        <v>21</v>
      </c>
      <c r="B6" s="60"/>
      <c r="C6" s="26">
        <v>1</v>
      </c>
      <c r="H6" s="37">
        <v>0</v>
      </c>
    </row>
    <row r="7" spans="1:8">
      <c r="A7" s="59" t="s">
        <v>22</v>
      </c>
      <c r="B7" s="60"/>
      <c r="C7" s="26">
        <v>2</v>
      </c>
      <c r="H7" s="37">
        <v>1</v>
      </c>
    </row>
    <row r="8" spans="1:8">
      <c r="A8" s="59" t="s">
        <v>23</v>
      </c>
      <c r="B8" s="60"/>
      <c r="C8" s="26">
        <v>3</v>
      </c>
      <c r="H8" s="37">
        <v>1</v>
      </c>
    </row>
    <row r="9" spans="1:8">
      <c r="A9" s="59" t="s">
        <v>24</v>
      </c>
      <c r="B9" s="60"/>
      <c r="C9" s="26">
        <v>4</v>
      </c>
      <c r="H9" s="37">
        <v>0</v>
      </c>
    </row>
    <row r="10" spans="1:8" hidden="1">
      <c r="A10" s="38"/>
      <c r="B10" s="38"/>
      <c r="C10" s="39">
        <v>9.9999999999999997E+98</v>
      </c>
      <c r="H10" s="37"/>
    </row>
    <row r="11" spans="1:8" ht="15" thickBot="1">
      <c r="B11" t="s">
        <v>39</v>
      </c>
    </row>
    <row r="12" spans="1:8" ht="15" thickBot="1">
      <c r="B12" t="s">
        <v>14</v>
      </c>
      <c r="C12" s="21">
        <v>2</v>
      </c>
    </row>
    <row r="13" spans="1:8">
      <c r="B13" t="s">
        <v>17</v>
      </c>
      <c r="C13" s="20">
        <f ca="1">FORECAST(C12,OFFSET(TPM_yaxis,MATCH(C12,C5:C10,1)-1,0,2), OFFSET(C5:C10,MATCH(C12,C5:C10,1)-1,0,2))</f>
        <v>1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c5ac4-0b18-4961-a382-99dff88384e3">
      <Terms xmlns="http://schemas.microsoft.com/office/infopath/2007/PartnerControls"/>
    </lcf76f155ced4ddcb4097134ff3c332f>
    <TaxCatchAll xmlns="c03d7c51-3d6e-4f0d-bf7d-54ce0a22a3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A0B5DACF974CB8136345AAACCE32" ma:contentTypeVersion="11" ma:contentTypeDescription="Create a new document." ma:contentTypeScope="" ma:versionID="c117b898dd5b842c5683183c3fc8b6c4">
  <xsd:schema xmlns:xsd="http://www.w3.org/2001/XMLSchema" xmlns:xs="http://www.w3.org/2001/XMLSchema" xmlns:p="http://schemas.microsoft.com/office/2006/metadata/properties" xmlns:ns2="f6fc5ac4-0b18-4961-a382-99dff88384e3" xmlns:ns3="c03d7c51-3d6e-4f0d-bf7d-54ce0a22a330" targetNamespace="http://schemas.microsoft.com/office/2006/metadata/properties" ma:root="true" ma:fieldsID="b75180191c5116217026a0f6dc921fb6" ns2:_="" ns3:_="">
    <xsd:import namespace="f6fc5ac4-0b18-4961-a382-99dff88384e3"/>
    <xsd:import namespace="c03d7c51-3d6e-4f0d-bf7d-54ce0a22a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c5ac4-0b18-4961-a382-99dff8838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7c51-3d6e-4f0d-bf7d-54ce0a22a33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760783-7b17-4f7c-b725-b23add112b4b}" ma:internalName="TaxCatchAll" ma:showField="CatchAllData" ma:web="c03d7c51-3d6e-4f0d-bf7d-54ce0a22a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966C3-30E5-4E9C-AFBB-BD2050EFDC5E}"/>
</file>

<file path=customXml/itemProps2.xml><?xml version="1.0" encoding="utf-8"?>
<ds:datastoreItem xmlns:ds="http://schemas.openxmlformats.org/officeDocument/2006/customXml" ds:itemID="{D6D66174-BEAE-4D0B-9F16-2A92BAC00902}"/>
</file>

<file path=customXml/itemProps3.xml><?xml version="1.0" encoding="utf-8"?>
<ds:datastoreItem xmlns:ds="http://schemas.openxmlformats.org/officeDocument/2006/customXml" ds:itemID="{80781BA9-50CD-4BCE-B13E-07FBA8078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Jochen</dc:creator>
  <cp:keywords/>
  <dc:description/>
  <cp:lastModifiedBy>Iman Hosseini</cp:lastModifiedBy>
  <cp:revision/>
  <dcterms:created xsi:type="dcterms:W3CDTF">2018-04-17T00:15:24Z</dcterms:created>
  <dcterms:modified xsi:type="dcterms:W3CDTF">2023-04-18T04:38:20Z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0x0101000953A0B5DACF974CB8136345AAACCE32</vt:lpwstr>
  </property>
  <property fmtid="{D5CDD505-2E9C-101B-9397-08002B2CF9AE}" pid="3" name="MediaServiceImageTags">
    <vt:lpwstr/>
  </property>
</Properties>
</file>