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320" windowHeight="11055" activeTab="2"/>
  </bookViews>
  <sheets>
    <sheet name="снят" sheetId="3" r:id="rId1"/>
    <sheet name="Цены хрон" sheetId="4" r:id="rId2"/>
    <sheet name="основной" sheetId="2" r:id="rId3"/>
    <sheet name="Заказа" sheetId="5" r:id="rId4"/>
  </sheets>
  <definedNames>
    <definedName name="_xlnm._FilterDatabase" localSheetId="2" hidden="1">основной!$A$1:$S$1</definedName>
    <definedName name="_xlnm._FilterDatabase" localSheetId="1" hidden="1">'Цены хрон'!$A$1:$G$1</definedName>
  </definedNames>
  <calcPr calcId="124519"/>
</workbook>
</file>

<file path=xl/calcChain.xml><?xml version="1.0" encoding="utf-8"?>
<calcChain xmlns="http://schemas.openxmlformats.org/spreadsheetml/2006/main">
  <c r="H92" i="5"/>
  <c r="F92"/>
  <c r="G89"/>
  <c r="I89"/>
  <c r="E92"/>
  <c r="G80"/>
  <c r="G81"/>
  <c r="G65"/>
  <c r="G66"/>
  <c r="G84"/>
  <c r="G85"/>
  <c r="G86"/>
  <c r="G71"/>
  <c r="G72"/>
  <c r="G73"/>
  <c r="G74"/>
  <c r="G60"/>
  <c r="G51"/>
  <c r="G52"/>
  <c r="G22"/>
  <c r="G37"/>
  <c r="G48"/>
  <c r="G69"/>
  <c r="G44"/>
  <c r="G63"/>
  <c r="G43"/>
  <c r="G13"/>
  <c r="G68"/>
  <c r="G39"/>
  <c r="G87"/>
  <c r="G59"/>
  <c r="G50"/>
  <c r="G64"/>
  <c r="G79"/>
  <c r="G16"/>
  <c r="G40"/>
  <c r="G18"/>
  <c r="G6"/>
  <c r="G12"/>
  <c r="G3"/>
  <c r="G8"/>
  <c r="G83"/>
  <c r="G75"/>
  <c r="G35"/>
  <c r="G11"/>
  <c r="G15"/>
  <c r="G34"/>
  <c r="G49"/>
  <c r="G10"/>
  <c r="G27"/>
  <c r="G76"/>
  <c r="G7"/>
  <c r="G82"/>
  <c r="G45"/>
  <c r="G77"/>
  <c r="G53"/>
  <c r="G54"/>
  <c r="G55"/>
  <c r="G56"/>
  <c r="G25"/>
  <c r="G78"/>
  <c r="G23"/>
  <c r="G41"/>
  <c r="G20"/>
  <c r="G67"/>
  <c r="G42"/>
  <c r="G28"/>
  <c r="G21"/>
  <c r="G70"/>
  <c r="G61"/>
  <c r="G58"/>
  <c r="G47"/>
  <c r="G38"/>
  <c r="G57"/>
  <c r="G36"/>
  <c r="G62"/>
  <c r="G33"/>
  <c r="G31"/>
  <c r="G4"/>
  <c r="G29"/>
  <c r="G88"/>
  <c r="G24"/>
  <c r="G19"/>
  <c r="G14"/>
  <c r="G9"/>
  <c r="G17"/>
  <c r="G30"/>
  <c r="G26"/>
  <c r="G5"/>
  <c r="G32"/>
  <c r="G46"/>
  <c r="I38"/>
  <c r="I57"/>
  <c r="I36"/>
  <c r="I62"/>
  <c r="I33"/>
  <c r="I31"/>
  <c r="I4"/>
  <c r="I29"/>
  <c r="I88"/>
  <c r="I24"/>
  <c r="I19"/>
  <c r="I14"/>
  <c r="I9"/>
  <c r="I17"/>
  <c r="I30"/>
  <c r="I26"/>
  <c r="I5"/>
  <c r="I32"/>
  <c r="I80"/>
  <c r="I81"/>
  <c r="I65"/>
  <c r="I66"/>
  <c r="I84"/>
  <c r="I85"/>
  <c r="I86"/>
  <c r="I71"/>
  <c r="I72"/>
  <c r="I73"/>
  <c r="I74"/>
  <c r="I60"/>
  <c r="I51"/>
  <c r="I52"/>
  <c r="I22"/>
  <c r="I37"/>
  <c r="I48"/>
  <c r="I69"/>
  <c r="I44"/>
  <c r="I63"/>
  <c r="I43"/>
  <c r="I13"/>
  <c r="I68"/>
  <c r="I39"/>
  <c r="I87"/>
  <c r="I59"/>
  <c r="I50"/>
  <c r="I64"/>
  <c r="I79"/>
  <c r="I16"/>
  <c r="I40"/>
  <c r="I18"/>
  <c r="I6"/>
  <c r="I12"/>
  <c r="I3"/>
  <c r="I8"/>
  <c r="I83"/>
  <c r="I75"/>
  <c r="I35"/>
  <c r="I11"/>
  <c r="I15"/>
  <c r="I34"/>
  <c r="I49"/>
  <c r="I10"/>
  <c r="I27"/>
  <c r="I76"/>
  <c r="I7"/>
  <c r="I82"/>
  <c r="I45"/>
  <c r="I77"/>
  <c r="I53"/>
  <c r="I54"/>
  <c r="I55"/>
  <c r="I56"/>
  <c r="I25"/>
  <c r="I78"/>
  <c r="I23"/>
  <c r="I41"/>
  <c r="I20"/>
  <c r="I67"/>
  <c r="I42"/>
  <c r="I28"/>
  <c r="I21"/>
  <c r="I70"/>
  <c r="I61"/>
  <c r="I58"/>
  <c r="I47"/>
  <c r="I46"/>
  <c r="C127" i="4"/>
  <c r="D127"/>
  <c r="G126"/>
  <c r="G128"/>
  <c r="G129"/>
  <c r="G130"/>
  <c r="G131"/>
  <c r="G132"/>
  <c r="G133"/>
  <c r="G134"/>
  <c r="G127"/>
  <c r="K76" i="2"/>
  <c r="K23"/>
  <c r="K22"/>
  <c r="K67"/>
  <c r="K64"/>
  <c r="K65"/>
  <c r="K66"/>
  <c r="K112"/>
  <c r="K113"/>
  <c r="K114"/>
  <c r="K111"/>
  <c r="K115"/>
  <c r="K103"/>
  <c r="K90"/>
  <c r="K77"/>
  <c r="K78"/>
  <c r="K55"/>
  <c r="K108"/>
  <c r="K45"/>
  <c r="K48"/>
  <c r="K54"/>
  <c r="K47"/>
  <c r="K74"/>
  <c r="K44"/>
  <c r="K88"/>
  <c r="K89"/>
  <c r="K46"/>
  <c r="K96"/>
  <c r="K97"/>
  <c r="K98"/>
  <c r="K99"/>
  <c r="K100"/>
  <c r="K27"/>
  <c r="K26"/>
  <c r="K25"/>
  <c r="K95"/>
  <c r="K94"/>
  <c r="K93"/>
  <c r="K28"/>
  <c r="K71"/>
  <c r="K57"/>
  <c r="K2"/>
  <c r="K91"/>
  <c r="K29"/>
  <c r="K30"/>
  <c r="K31"/>
  <c r="K41"/>
  <c r="K43"/>
  <c r="K42"/>
  <c r="K70"/>
  <c r="K32"/>
  <c r="K92"/>
  <c r="K21"/>
  <c r="K60"/>
  <c r="K58"/>
  <c r="K63"/>
  <c r="K35"/>
  <c r="K36"/>
  <c r="K37"/>
  <c r="K40"/>
  <c r="K105"/>
  <c r="K118"/>
  <c r="K117"/>
  <c r="K107"/>
  <c r="K110"/>
  <c r="K38"/>
  <c r="K106"/>
  <c r="K119"/>
  <c r="K39"/>
  <c r="K75"/>
  <c r="K73"/>
  <c r="K13"/>
  <c r="K11"/>
  <c r="K7"/>
  <c r="K8"/>
  <c r="K9"/>
  <c r="K12"/>
  <c r="K10"/>
  <c r="K59"/>
  <c r="K16"/>
  <c r="K87"/>
  <c r="K19"/>
  <c r="K81"/>
  <c r="K18"/>
  <c r="K20"/>
  <c r="K84"/>
  <c r="K82"/>
  <c r="K83"/>
  <c r="K101"/>
  <c r="K79"/>
  <c r="K68"/>
  <c r="K56"/>
  <c r="K102"/>
  <c r="K6"/>
  <c r="K85"/>
  <c r="K14"/>
  <c r="K17"/>
  <c r="K80"/>
  <c r="K69"/>
  <c r="K15"/>
  <c r="K5"/>
  <c r="K104"/>
  <c r="K33"/>
  <c r="K109"/>
  <c r="K72"/>
  <c r="K34"/>
  <c r="K49"/>
  <c r="K50"/>
  <c r="K51"/>
  <c r="K4"/>
  <c r="K52"/>
  <c r="K3"/>
  <c r="K61"/>
  <c r="K62"/>
  <c r="K86"/>
  <c r="K53"/>
  <c r="K116"/>
  <c r="K24"/>
  <c r="G92" i="5" l="1"/>
  <c r="I92"/>
  <c r="K130" i="2"/>
  <c r="P7" i="3"/>
  <c r="O7"/>
  <c r="R7" s="1"/>
  <c r="S7" s="1"/>
  <c r="J7"/>
  <c r="O3"/>
  <c r="P6"/>
  <c r="O6"/>
  <c r="R6" s="1"/>
  <c r="S6" s="1"/>
  <c r="J6"/>
  <c r="P5"/>
  <c r="O5"/>
  <c r="R5" s="1"/>
  <c r="S5" s="1"/>
  <c r="J5"/>
  <c r="P4"/>
  <c r="O4"/>
  <c r="R4" s="1"/>
  <c r="S4" s="1"/>
  <c r="J4"/>
  <c r="Q7" l="1"/>
  <c r="Q6"/>
  <c r="Q5"/>
  <c r="Q4"/>
  <c r="P3"/>
  <c r="R3"/>
  <c r="S3" s="1"/>
  <c r="J3"/>
  <c r="J43" i="2"/>
  <c r="Q3" i="3" l="1"/>
  <c r="P2"/>
  <c r="O2"/>
  <c r="R2" s="1"/>
  <c r="S2" s="1"/>
  <c r="J2"/>
  <c r="O23" i="2"/>
  <c r="O22"/>
  <c r="J67"/>
  <c r="O67"/>
  <c r="R67" s="1"/>
  <c r="S67" s="1"/>
  <c r="P67"/>
  <c r="Q67"/>
  <c r="Q2" i="3" l="1"/>
  <c r="O114" i="2"/>
  <c r="R114" s="1"/>
  <c r="S114" s="1"/>
  <c r="P114"/>
  <c r="Q114"/>
  <c r="J114"/>
  <c r="L130"/>
  <c r="P34"/>
  <c r="O34"/>
  <c r="Q34" s="1"/>
  <c r="O26"/>
  <c r="R26" s="1"/>
  <c r="S26" s="1"/>
  <c r="P108"/>
  <c r="O108"/>
  <c r="R108" s="1"/>
  <c r="S108" s="1"/>
  <c r="O45"/>
  <c r="R45" s="1"/>
  <c r="S45" s="1"/>
  <c r="O35"/>
  <c r="R35" s="1"/>
  <c r="S35" s="1"/>
  <c r="P35"/>
  <c r="Q35"/>
  <c r="O64"/>
  <c r="R64" s="1"/>
  <c r="S64" s="1"/>
  <c r="P64"/>
  <c r="Q64"/>
  <c r="O36"/>
  <c r="R36" s="1"/>
  <c r="S36" s="1"/>
  <c r="P36"/>
  <c r="Q36"/>
  <c r="O49"/>
  <c r="R49" s="1"/>
  <c r="S49" s="1"/>
  <c r="P49"/>
  <c r="Q49"/>
  <c r="O54"/>
  <c r="R54" s="1"/>
  <c r="S54" s="1"/>
  <c r="P54"/>
  <c r="Q54"/>
  <c r="O86"/>
  <c r="R86" s="1"/>
  <c r="S86" s="1"/>
  <c r="P86"/>
  <c r="Q86"/>
  <c r="O111"/>
  <c r="R111" s="1"/>
  <c r="S111" s="1"/>
  <c r="P111"/>
  <c r="Q111"/>
  <c r="O104"/>
  <c r="R104" s="1"/>
  <c r="S104" s="1"/>
  <c r="P104"/>
  <c r="Q104"/>
  <c r="O58"/>
  <c r="R58" s="1"/>
  <c r="S58" s="1"/>
  <c r="P58"/>
  <c r="Q58"/>
  <c r="O101"/>
  <c r="R101" s="1"/>
  <c r="S101" s="1"/>
  <c r="P101"/>
  <c r="Q101"/>
  <c r="O19"/>
  <c r="R19" s="1"/>
  <c r="S19" s="1"/>
  <c r="P19"/>
  <c r="Q19"/>
  <c r="O81"/>
  <c r="R81" s="1"/>
  <c r="S81" s="1"/>
  <c r="P81"/>
  <c r="Q81"/>
  <c r="O18"/>
  <c r="R18" s="1"/>
  <c r="S18" s="1"/>
  <c r="P18"/>
  <c r="Q18"/>
  <c r="O84"/>
  <c r="R84" s="1"/>
  <c r="S84" s="1"/>
  <c r="P84"/>
  <c r="Q84"/>
  <c r="O82"/>
  <c r="R82" s="1"/>
  <c r="S82" s="1"/>
  <c r="P82"/>
  <c r="Q82"/>
  <c r="O83"/>
  <c r="R83" s="1"/>
  <c r="S83" s="1"/>
  <c r="P83"/>
  <c r="Q83"/>
  <c r="O20"/>
  <c r="R20" s="1"/>
  <c r="S20" s="1"/>
  <c r="P20"/>
  <c r="Q20"/>
  <c r="O17"/>
  <c r="R17" s="1"/>
  <c r="S17" s="1"/>
  <c r="P17"/>
  <c r="Q17"/>
  <c r="O16"/>
  <c r="R16" s="1"/>
  <c r="S16" s="1"/>
  <c r="P16"/>
  <c r="Q16"/>
  <c r="O59"/>
  <c r="R59" s="1"/>
  <c r="S59" s="1"/>
  <c r="P59"/>
  <c r="Q59"/>
  <c r="O87"/>
  <c r="R87" s="1"/>
  <c r="S87" s="1"/>
  <c r="P87"/>
  <c r="Q87"/>
  <c r="O14"/>
  <c r="R14" s="1"/>
  <c r="S14" s="1"/>
  <c r="P14"/>
  <c r="Q14"/>
  <c r="O15"/>
  <c r="R15" s="1"/>
  <c r="S15" s="1"/>
  <c r="P15"/>
  <c r="Q15"/>
  <c r="O69"/>
  <c r="R69" s="1"/>
  <c r="S69" s="1"/>
  <c r="P69"/>
  <c r="Q69"/>
  <c r="O80"/>
  <c r="R80" s="1"/>
  <c r="S80" s="1"/>
  <c r="P80"/>
  <c r="Q80"/>
  <c r="O68"/>
  <c r="R68" s="1"/>
  <c r="S68" s="1"/>
  <c r="P68"/>
  <c r="Q68"/>
  <c r="O79"/>
  <c r="R79" s="1"/>
  <c r="S79" s="1"/>
  <c r="P79"/>
  <c r="Q79"/>
  <c r="O85"/>
  <c r="R85" s="1"/>
  <c r="S85" s="1"/>
  <c r="P85"/>
  <c r="Q85"/>
  <c r="O56"/>
  <c r="R56" s="1"/>
  <c r="S56" s="1"/>
  <c r="P56"/>
  <c r="Q56"/>
  <c r="O6"/>
  <c r="R6" s="1"/>
  <c r="S6" s="1"/>
  <c r="P6"/>
  <c r="Q6"/>
  <c r="O102"/>
  <c r="R102" s="1"/>
  <c r="S102" s="1"/>
  <c r="P102"/>
  <c r="Q102"/>
  <c r="O112"/>
  <c r="R112" s="1"/>
  <c r="S112" s="1"/>
  <c r="P112"/>
  <c r="Q112"/>
  <c r="O88"/>
  <c r="R88" s="1"/>
  <c r="S88" s="1"/>
  <c r="P88"/>
  <c r="Q88"/>
  <c r="O60"/>
  <c r="R60" s="1"/>
  <c r="S60" s="1"/>
  <c r="P60"/>
  <c r="Q60"/>
  <c r="O63"/>
  <c r="R63" s="1"/>
  <c r="S63" s="1"/>
  <c r="P63"/>
  <c r="Q63"/>
  <c r="O4"/>
  <c r="R4" s="1"/>
  <c r="S4" s="1"/>
  <c r="P4"/>
  <c r="Q4"/>
  <c r="O24"/>
  <c r="R24" s="1"/>
  <c r="S24" s="1"/>
  <c r="P24"/>
  <c r="Q24"/>
  <c r="O65"/>
  <c r="R65" s="1"/>
  <c r="S65" s="1"/>
  <c r="P65"/>
  <c r="Q65"/>
  <c r="O107"/>
  <c r="R107" s="1"/>
  <c r="S107" s="1"/>
  <c r="P107"/>
  <c r="Q107"/>
  <c r="O41"/>
  <c r="R41" s="1"/>
  <c r="S41" s="1"/>
  <c r="P41"/>
  <c r="Q41"/>
  <c r="O47"/>
  <c r="R47" s="1"/>
  <c r="S47" s="1"/>
  <c r="P47"/>
  <c r="Q47"/>
  <c r="O44"/>
  <c r="R44" s="1"/>
  <c r="S44" s="1"/>
  <c r="P44"/>
  <c r="Q44"/>
  <c r="O55"/>
  <c r="R55" s="1"/>
  <c r="S55" s="1"/>
  <c r="P55"/>
  <c r="Q55"/>
  <c r="O57"/>
  <c r="R57" s="1"/>
  <c r="S57" s="1"/>
  <c r="P57"/>
  <c r="Q57"/>
  <c r="O76"/>
  <c r="R76" s="1"/>
  <c r="S76" s="1"/>
  <c r="P76"/>
  <c r="Q76"/>
  <c r="O109"/>
  <c r="R109" s="1"/>
  <c r="S109" s="1"/>
  <c r="P109"/>
  <c r="Q109"/>
  <c r="O110"/>
  <c r="R110" s="1"/>
  <c r="S110" s="1"/>
  <c r="P110"/>
  <c r="Q110"/>
  <c r="O119"/>
  <c r="R119" s="1"/>
  <c r="S119" s="1"/>
  <c r="P119"/>
  <c r="Q119"/>
  <c r="P45"/>
  <c r="O33"/>
  <c r="R33" s="1"/>
  <c r="S33" s="1"/>
  <c r="P33"/>
  <c r="O105"/>
  <c r="R105" s="1"/>
  <c r="S105" s="1"/>
  <c r="P105"/>
  <c r="Q105"/>
  <c r="R22"/>
  <c r="S22" s="1"/>
  <c r="P22"/>
  <c r="R23"/>
  <c r="S23" s="1"/>
  <c r="P23"/>
  <c r="Q23"/>
  <c r="O25"/>
  <c r="R25" s="1"/>
  <c r="S25" s="1"/>
  <c r="P25"/>
  <c r="Q25"/>
  <c r="O94"/>
  <c r="R94" s="1"/>
  <c r="S94" s="1"/>
  <c r="P94"/>
  <c r="Q94"/>
  <c r="O52"/>
  <c r="R52" s="1"/>
  <c r="S52" s="1"/>
  <c r="P52"/>
  <c r="Q52"/>
  <c r="O11"/>
  <c r="R11" s="1"/>
  <c r="S11" s="1"/>
  <c r="P11"/>
  <c r="Q11"/>
  <c r="O12"/>
  <c r="R12" s="1"/>
  <c r="S12" s="1"/>
  <c r="P12"/>
  <c r="Q12"/>
  <c r="O118"/>
  <c r="R118" s="1"/>
  <c r="S118" s="1"/>
  <c r="P118"/>
  <c r="O40"/>
  <c r="R40" s="1"/>
  <c r="S40" s="1"/>
  <c r="P40"/>
  <c r="Q40"/>
  <c r="O75"/>
  <c r="R75" s="1"/>
  <c r="S75" s="1"/>
  <c r="P75"/>
  <c r="Q75"/>
  <c r="O89"/>
  <c r="R89" s="1"/>
  <c r="S89" s="1"/>
  <c r="P89"/>
  <c r="Q89"/>
  <c r="O66"/>
  <c r="R66" s="1"/>
  <c r="S66" s="1"/>
  <c r="P66"/>
  <c r="Q66"/>
  <c r="O117"/>
  <c r="R117" s="1"/>
  <c r="S117" s="1"/>
  <c r="P117"/>
  <c r="O95"/>
  <c r="R95" s="1"/>
  <c r="S95" s="1"/>
  <c r="P95"/>
  <c r="Q95"/>
  <c r="O31"/>
  <c r="R31" s="1"/>
  <c r="S31" s="1"/>
  <c r="P31"/>
  <c r="O28"/>
  <c r="R28" s="1"/>
  <c r="S28" s="1"/>
  <c r="P28"/>
  <c r="Q28"/>
  <c r="O53"/>
  <c r="R53" s="1"/>
  <c r="S53" s="1"/>
  <c r="P53"/>
  <c r="O3"/>
  <c r="R3" s="1"/>
  <c r="S3" s="1"/>
  <c r="P3"/>
  <c r="Q3"/>
  <c r="O93"/>
  <c r="R93" s="1"/>
  <c r="S93" s="1"/>
  <c r="P93"/>
  <c r="P26"/>
  <c r="O32"/>
  <c r="R32" s="1"/>
  <c r="S32" s="1"/>
  <c r="P32"/>
  <c r="O100"/>
  <c r="R100" s="1"/>
  <c r="S100" s="1"/>
  <c r="P100"/>
  <c r="O106"/>
  <c r="R106" s="1"/>
  <c r="S106" s="1"/>
  <c r="P106"/>
  <c r="O70"/>
  <c r="R70" s="1"/>
  <c r="S70" s="1"/>
  <c r="P70"/>
  <c r="Q70"/>
  <c r="O38"/>
  <c r="R38" s="1"/>
  <c r="S38" s="1"/>
  <c r="P38"/>
  <c r="Q38"/>
  <c r="O91"/>
  <c r="R91" s="1"/>
  <c r="S91" s="1"/>
  <c r="P91"/>
  <c r="O92"/>
  <c r="R92" s="1"/>
  <c r="S92" s="1"/>
  <c r="P92"/>
  <c r="O5"/>
  <c r="R5" s="1"/>
  <c r="S5" s="1"/>
  <c r="P5"/>
  <c r="Q5"/>
  <c r="O37"/>
  <c r="R37" s="1"/>
  <c r="S37" s="1"/>
  <c r="P37"/>
  <c r="Q37"/>
  <c r="O39"/>
  <c r="R39" s="1"/>
  <c r="S39" s="1"/>
  <c r="P39"/>
  <c r="Q39"/>
  <c r="O96"/>
  <c r="R96" s="1"/>
  <c r="S96" s="1"/>
  <c r="P96"/>
  <c r="O115"/>
  <c r="R115" s="1"/>
  <c r="S115" s="1"/>
  <c r="P115"/>
  <c r="Q115"/>
  <c r="O72"/>
  <c r="R72" s="1"/>
  <c r="S72" s="1"/>
  <c r="P72"/>
  <c r="O71"/>
  <c r="R71" s="1"/>
  <c r="S71" s="1"/>
  <c r="P71"/>
  <c r="O62"/>
  <c r="R62" s="1"/>
  <c r="S62" s="1"/>
  <c r="P62"/>
  <c r="Q62"/>
  <c r="O2"/>
  <c r="R2" s="1"/>
  <c r="S2" s="1"/>
  <c r="P2"/>
  <c r="O73"/>
  <c r="R73" s="1"/>
  <c r="S73" s="1"/>
  <c r="P73"/>
  <c r="O9"/>
  <c r="R9" s="1"/>
  <c r="S9" s="1"/>
  <c r="P9"/>
  <c r="O10"/>
  <c r="R10" s="1"/>
  <c r="S10" s="1"/>
  <c r="P10"/>
  <c r="Q10"/>
  <c r="O97"/>
  <c r="R97" s="1"/>
  <c r="S97" s="1"/>
  <c r="P97"/>
  <c r="Q97"/>
  <c r="O7"/>
  <c r="R7" s="1"/>
  <c r="S7" s="1"/>
  <c r="P7"/>
  <c r="Q7"/>
  <c r="O8"/>
  <c r="R8" s="1"/>
  <c r="S8" s="1"/>
  <c r="P8"/>
  <c r="O98"/>
  <c r="R98" s="1"/>
  <c r="S98" s="1"/>
  <c r="P98"/>
  <c r="O30"/>
  <c r="R30" s="1"/>
  <c r="S30" s="1"/>
  <c r="P30"/>
  <c r="O116"/>
  <c r="R116" s="1"/>
  <c r="S116" s="1"/>
  <c r="P116"/>
  <c r="Q116"/>
  <c r="O13"/>
  <c r="R13" s="1"/>
  <c r="S13" s="1"/>
  <c r="P13"/>
  <c r="Q13"/>
  <c r="O61"/>
  <c r="R61" s="1"/>
  <c r="S61" s="1"/>
  <c r="P61"/>
  <c r="Q61"/>
  <c r="O48"/>
  <c r="R48" s="1"/>
  <c r="S48" s="1"/>
  <c r="P48"/>
  <c r="Q48"/>
  <c r="O99"/>
  <c r="R99" s="1"/>
  <c r="S99" s="1"/>
  <c r="P99"/>
  <c r="Q99"/>
  <c r="O74"/>
  <c r="R74" s="1"/>
  <c r="S74" s="1"/>
  <c r="P74"/>
  <c r="O113"/>
  <c r="R113" s="1"/>
  <c r="S113" s="1"/>
  <c r="P113"/>
  <c r="Q113"/>
  <c r="O50"/>
  <c r="R50" s="1"/>
  <c r="S50" s="1"/>
  <c r="P50"/>
  <c r="O51"/>
  <c r="R51" s="1"/>
  <c r="S51" s="1"/>
  <c r="P51"/>
  <c r="O29"/>
  <c r="R29" s="1"/>
  <c r="S29" s="1"/>
  <c r="P29"/>
  <c r="O46"/>
  <c r="R46" s="1"/>
  <c r="S46" s="1"/>
  <c r="P46"/>
  <c r="O43"/>
  <c r="R43" s="1"/>
  <c r="S43" s="1"/>
  <c r="P43"/>
  <c r="Q43"/>
  <c r="O42"/>
  <c r="R42" s="1"/>
  <c r="S42" s="1"/>
  <c r="P42"/>
  <c r="O27"/>
  <c r="R27" s="1"/>
  <c r="S27" s="1"/>
  <c r="P27"/>
  <c r="P21"/>
  <c r="M77"/>
  <c r="O77" s="1"/>
  <c r="O103"/>
  <c r="P78"/>
  <c r="M90"/>
  <c r="P90" s="1"/>
  <c r="J113"/>
  <c r="J95"/>
  <c r="J94"/>
  <c r="J93"/>
  <c r="J45"/>
  <c r="J26"/>
  <c r="J96"/>
  <c r="J97"/>
  <c r="J98"/>
  <c r="J99"/>
  <c r="J100"/>
  <c r="J23"/>
  <c r="J22"/>
  <c r="J76"/>
  <c r="J24"/>
  <c r="J90"/>
  <c r="J77"/>
  <c r="J103"/>
  <c r="J78"/>
  <c r="J64"/>
  <c r="J65"/>
  <c r="J66"/>
  <c r="J49"/>
  <c r="J4"/>
  <c r="J50"/>
  <c r="J51"/>
  <c r="J52"/>
  <c r="J3"/>
  <c r="J108"/>
  <c r="J44"/>
  <c r="J48"/>
  <c r="J74"/>
  <c r="J54"/>
  <c r="J55"/>
  <c r="J47"/>
  <c r="J46"/>
  <c r="J88"/>
  <c r="J89"/>
  <c r="J63"/>
  <c r="J60"/>
  <c r="J21"/>
  <c r="J58"/>
  <c r="J29"/>
  <c r="J30"/>
  <c r="J31"/>
  <c r="J2"/>
  <c r="J91"/>
  <c r="J57"/>
  <c r="J71"/>
  <c r="J28"/>
  <c r="J33"/>
  <c r="J34"/>
  <c r="J5"/>
  <c r="J104"/>
  <c r="J109"/>
  <c r="J72"/>
  <c r="J32"/>
  <c r="J70"/>
  <c r="J92"/>
  <c r="J112"/>
  <c r="J115"/>
  <c r="J111"/>
  <c r="J62"/>
  <c r="J61"/>
  <c r="J53"/>
  <c r="J86"/>
  <c r="J116"/>
  <c r="J25"/>
  <c r="J27"/>
  <c r="J56"/>
  <c r="J6"/>
  <c r="J102"/>
  <c r="J37"/>
  <c r="J39"/>
  <c r="J118"/>
  <c r="J110"/>
  <c r="J119"/>
  <c r="J117"/>
  <c r="J38"/>
  <c r="J36"/>
  <c r="J35"/>
  <c r="J40"/>
  <c r="J75"/>
  <c r="J41"/>
  <c r="J42"/>
  <c r="J105"/>
  <c r="J107"/>
  <c r="J106"/>
  <c r="J101"/>
  <c r="J19"/>
  <c r="J81"/>
  <c r="J18"/>
  <c r="J84"/>
  <c r="J82"/>
  <c r="J83"/>
  <c r="J20"/>
  <c r="J68"/>
  <c r="J79"/>
  <c r="J85"/>
  <c r="J14"/>
  <c r="J15"/>
  <c r="J69"/>
  <c r="J80"/>
  <c r="J17"/>
  <c r="J16"/>
  <c r="J59"/>
  <c r="J87"/>
  <c r="J12"/>
  <c r="J13"/>
  <c r="J7"/>
  <c r="J8"/>
  <c r="J9"/>
  <c r="J10"/>
  <c r="J73"/>
  <c r="J11"/>
  <c r="R34" l="1"/>
  <c r="S34" s="1"/>
  <c r="Q45"/>
  <c r="Q27"/>
  <c r="Q98"/>
  <c r="Q73"/>
  <c r="Q100"/>
  <c r="Q108"/>
  <c r="Q46"/>
  <c r="Q29"/>
  <c r="Q30"/>
  <c r="Q92"/>
  <c r="Q53"/>
  <c r="Q118"/>
  <c r="Q22"/>
  <c r="Q33"/>
  <c r="Q42"/>
  <c r="Q51"/>
  <c r="Q74"/>
  <c r="Q8"/>
  <c r="Q71"/>
  <c r="Q96"/>
  <c r="Q93"/>
  <c r="Q117"/>
  <c r="M130"/>
  <c r="Q50"/>
  <c r="Q91"/>
  <c r="Q31"/>
  <c r="Q9"/>
  <c r="Q2"/>
  <c r="Q72"/>
  <c r="Q106"/>
  <c r="Q32"/>
  <c r="Q26"/>
  <c r="R103"/>
  <c r="S103" s="1"/>
  <c r="Q103"/>
  <c r="Q77"/>
  <c r="R77"/>
  <c r="S77" s="1"/>
  <c r="O90"/>
  <c r="O21"/>
  <c r="P103"/>
  <c r="P77"/>
  <c r="O78"/>
  <c r="J130"/>
  <c r="P130" l="1"/>
  <c r="O130"/>
  <c r="Q21"/>
  <c r="R21"/>
  <c r="S21" s="1"/>
  <c r="R90"/>
  <c r="S90" s="1"/>
  <c r="Q90"/>
  <c r="R78"/>
  <c r="S78" s="1"/>
  <c r="Q78"/>
  <c r="Q130" l="1"/>
  <c r="R130"/>
  <c r="S130"/>
</calcChain>
</file>

<file path=xl/sharedStrings.xml><?xml version="1.0" encoding="utf-8"?>
<sst xmlns="http://schemas.openxmlformats.org/spreadsheetml/2006/main" count="985" uniqueCount="260">
  <si>
    <t xml:space="preserve"> </t>
  </si>
  <si>
    <t>цветная бумага</t>
  </si>
  <si>
    <t>пластилин</t>
  </si>
  <si>
    <t>описание</t>
  </si>
  <si>
    <t>фото</t>
  </si>
  <si>
    <t>цена опт</t>
  </si>
  <si>
    <t>название</t>
  </si>
  <si>
    <t xml:space="preserve">косая линия </t>
  </si>
  <si>
    <t xml:space="preserve">линия </t>
  </si>
  <si>
    <t>клетка</t>
  </si>
  <si>
    <t>косая линия</t>
  </si>
  <si>
    <t>линия</t>
  </si>
  <si>
    <t>10гр</t>
  </si>
  <si>
    <t>15г</t>
  </si>
  <si>
    <t>25г</t>
  </si>
  <si>
    <t>3.13-</t>
  </si>
  <si>
    <t>35мл</t>
  </si>
  <si>
    <t>50мл</t>
  </si>
  <si>
    <t>100мл</t>
  </si>
  <si>
    <t>12л</t>
  </si>
  <si>
    <t>20л</t>
  </si>
  <si>
    <t>24л</t>
  </si>
  <si>
    <t>12шт</t>
  </si>
  <si>
    <t>6цв</t>
  </si>
  <si>
    <t>12цв</t>
  </si>
  <si>
    <t>24ш</t>
  </si>
  <si>
    <t>0.80-</t>
  </si>
  <si>
    <t>2.38-</t>
  </si>
  <si>
    <t>29.01-</t>
  </si>
  <si>
    <t>10цв</t>
  </si>
  <si>
    <t>18цв</t>
  </si>
  <si>
    <t>24цв</t>
  </si>
  <si>
    <t>18.79-</t>
  </si>
  <si>
    <t>9цв10мл</t>
  </si>
  <si>
    <t>12цв17мл</t>
  </si>
  <si>
    <t>номер1</t>
  </si>
  <si>
    <t>номер2</t>
  </si>
  <si>
    <t>номер3</t>
  </si>
  <si>
    <t>номер4</t>
  </si>
  <si>
    <t>номер5</t>
  </si>
  <si>
    <t>обл а5</t>
  </si>
  <si>
    <t>а5 микр</t>
  </si>
  <si>
    <t xml:space="preserve">10цв </t>
  </si>
  <si>
    <t>4цв</t>
  </si>
  <si>
    <t>Разница %</t>
  </si>
  <si>
    <t>% Наш</t>
  </si>
  <si>
    <t>синяя</t>
  </si>
  <si>
    <t>7л</t>
  </si>
  <si>
    <t>10л</t>
  </si>
  <si>
    <t>30см</t>
  </si>
  <si>
    <t>25см</t>
  </si>
  <si>
    <t>15см</t>
  </si>
  <si>
    <t>28.94-</t>
  </si>
  <si>
    <t>15цв 17мл</t>
  </si>
  <si>
    <t>цена розница мин</t>
  </si>
  <si>
    <t>цена розница макс</t>
  </si>
  <si>
    <t>Итог</t>
  </si>
  <si>
    <t>сумма мин заказа</t>
  </si>
  <si>
    <t>Прибыль</t>
  </si>
  <si>
    <t>Оборот</t>
  </si>
  <si>
    <t>описание(полное)</t>
  </si>
  <si>
    <t>кол-во мин</t>
  </si>
  <si>
    <t>Группа</t>
  </si>
  <si>
    <t>Краски</t>
  </si>
  <si>
    <t>Карандаши</t>
  </si>
  <si>
    <t>Тетради</t>
  </si>
  <si>
    <t>Ручки</t>
  </si>
  <si>
    <t xml:space="preserve">Ластики </t>
  </si>
  <si>
    <t>Клей</t>
  </si>
  <si>
    <t>Фломастеры</t>
  </si>
  <si>
    <t>цена наша</t>
  </si>
  <si>
    <t>Подгруппа товаров</t>
  </si>
  <si>
    <t>Школа</t>
  </si>
  <si>
    <t>Офис</t>
  </si>
  <si>
    <t>Точилка Металлическая Одинарная</t>
  </si>
  <si>
    <t>Клей Канцелярский Пва 35 Мл С Кис</t>
  </si>
  <si>
    <t>Ножницы «Детские» Цветные «C»</t>
  </si>
  <si>
    <t>Кисточка Белка № 5</t>
  </si>
  <si>
    <t xml:space="preserve">Набор Ручек Масляных «Ellott» 936 </t>
  </si>
  <si>
    <t>Ножницы «Детские» Пластиковые «C»</t>
  </si>
  <si>
    <t xml:space="preserve">Набор Ручек Гелевых Разноцветных 6 Цветов. </t>
  </si>
  <si>
    <t>Ластик 718 «C»</t>
  </si>
  <si>
    <t>Ножницы №5 Scissors «C»</t>
  </si>
  <si>
    <t>Точилка 004 Daimarse</t>
  </si>
  <si>
    <t>Набор Ручек Гелевых 6 Цветов «Муль</t>
  </si>
  <si>
    <t>Набор Шариковых Ручек На Масляной Основе</t>
  </si>
  <si>
    <t>Набор Ручек Гелевых 801 A Origina</t>
  </si>
  <si>
    <t>Кисточка Белка № 1</t>
  </si>
  <si>
    <t>Альбом А4 24 Л. , 120 Г/М², Скоба, Бел</t>
  </si>
  <si>
    <t>Точилка Металлическая Двойная «С»</t>
  </si>
  <si>
    <t>Ластик 6521 /60 «Koh-I-Noor» Красно/Си…</t>
  </si>
  <si>
    <t>Цветная Бумага А4, 20 Листов, Газетка «</t>
  </si>
  <si>
    <t>Ластик 713 С</t>
  </si>
  <si>
    <t>Тетрадь Газетка 48 Листов</t>
  </si>
  <si>
    <t>Тетрадь Фоновая 24 Листа</t>
  </si>
  <si>
    <t>Тетрадь Фоновая Линия 24 Листа</t>
  </si>
  <si>
    <t>Кисточка Белка № 2</t>
  </si>
  <si>
    <t>Тетрадь Фоновая 18 Листов</t>
  </si>
  <si>
    <t xml:space="preserve">Тетрадь Фоновая 18 Листов </t>
  </si>
  <si>
    <t>Кисточка Белка № 3</t>
  </si>
  <si>
    <t>Линейка 25 См, Деревянная</t>
  </si>
  <si>
    <t xml:space="preserve">Цветной Картон+ Цветная Бумага </t>
  </si>
  <si>
    <t xml:space="preserve">Тетрадь Фоновая 12 Листов </t>
  </si>
  <si>
    <t xml:space="preserve">Цветная Бумага А4 20 Листов, Офсет </t>
  </si>
  <si>
    <t>Карандаш 4100 /12 Цветов Marco</t>
  </si>
  <si>
    <t xml:space="preserve">Кисточка Белка № 4 </t>
  </si>
  <si>
    <t>Карандаш 4100 /6 Цветов Mini Marco</t>
  </si>
  <si>
    <t>Альбом А4 16 Л. , 120 Г/М², Скоба, Бел…</t>
  </si>
  <si>
    <t>Фломастер 10 Цветов Centropen</t>
  </si>
  <si>
    <t>Фломастер 12 Цветов Centropen</t>
  </si>
  <si>
    <t>Линейка 15 См, Деревянная</t>
  </si>
  <si>
    <t>Карандаш Простой Эластичный С Ре</t>
  </si>
  <si>
    <t>Набор Ручек Гелевых 801 A Original</t>
  </si>
  <si>
    <t>Ручка Гелевая 801 A Aihao Original Синя</t>
  </si>
  <si>
    <t>Клей Канцелярский Пва 100 Мл «</t>
  </si>
  <si>
    <t>Клеклей Сухой 10 Г. «С»Й Сухой 10 Г. «С»</t>
  </si>
  <si>
    <t>Линейка 30 См, Пластик</t>
  </si>
  <si>
    <t>Ластик 300 /80 «Koh-I-Noor» Слон</t>
  </si>
  <si>
    <t>Цветной Картон А4 7 Листов «Коленкор</t>
  </si>
  <si>
    <t>Фломастер 24 Цвета Centropen</t>
  </si>
  <si>
    <t xml:space="preserve">Клей Сухой </t>
  </si>
  <si>
    <t>Фломастер 18 Цветов Centropen</t>
  </si>
  <si>
    <t>Тетрадь Фоновая 12 Листов Тетрадь Фоновая 12 Листов Теттетрадь Фоновая 12 Листов Фоноваярадь Фоновая 12 Листов Фоновая Фоновая 12 Листов Фоноваяовая</t>
  </si>
  <si>
    <t>Тетрадь Фоновая Линия 12 Листов</t>
  </si>
  <si>
    <t>Ручка Детская 4 Цвета «Принцессы»</t>
  </si>
  <si>
    <t>Ручка Детская С Канатиком Тачки</t>
  </si>
  <si>
    <t>Ручка Масляная Cello Cl-1168 Синяя</t>
  </si>
  <si>
    <t>Карандаш Простой Треугольный «С»</t>
  </si>
  <si>
    <t>Акварель 24 Цвета «Колорит Тон»</t>
  </si>
  <si>
    <t>Ручка Масляная 501 P Original Синяя</t>
  </si>
  <si>
    <t>Ручка Ah-555 Айхао Original Синяя</t>
  </si>
  <si>
    <t>Ручка Масляная «Delta» «С» 8008 Микс</t>
  </si>
  <si>
    <t>Акварель 12 Цветов «Колорит Тон»</t>
  </si>
  <si>
    <t>Ручка Масляная «Ecogrip Neo» Cello</t>
  </si>
  <si>
    <t>Карандаш 4100 /12 Цветов Mini Marco</t>
  </si>
  <si>
    <t>Цветной Картон А4 10 Листов «С» Золо</t>
  </si>
  <si>
    <t>Альбом А4 20 Л. , 120 Г/М², Спираль</t>
  </si>
  <si>
    <t>Точилка 085 Daimarse</t>
  </si>
  <si>
    <t>Пластилин «Мини» 15 Цветов, 202,5 Г</t>
  </si>
  <si>
    <t>Тетрадь Цветная 18 Листов,Подводный Мир</t>
  </si>
  <si>
    <t>Тетрадь Цветная 18 Листов, Клетка «Fashi…</t>
  </si>
  <si>
    <t>Тетрадь Цветная 18 Листов, Клетка «Горы</t>
  </si>
  <si>
    <t>Тетрадь Цветная 18 Листов, Клетка «Кошач…</t>
  </si>
  <si>
    <t>Тетрадь Цветная 18 Листов, Линия «Весна</t>
  </si>
  <si>
    <t>Тетрадь Цветная 18 Листов, Линия «Мотого</t>
  </si>
  <si>
    <t>Тетрадь Цветная 18 Листов, Линия «Природа</t>
  </si>
  <si>
    <t>Тетрадь Цветная 18 Листов, Линия «Ажурные</t>
  </si>
  <si>
    <t>Акварель 10 Цветов «Колорит Тон</t>
  </si>
  <si>
    <t xml:space="preserve">Тетрадь Цветная, Тачки </t>
  </si>
  <si>
    <t xml:space="preserve">Тетрадь Цветная 12 Листов, Косая </t>
  </si>
  <si>
    <t>Тетрадь Цветная 12 Листов, Бабочки</t>
  </si>
  <si>
    <t>Тетрадь Цветная 12 Листов, Косая,Спор Машина</t>
  </si>
  <si>
    <t xml:space="preserve">Тетрадь Цветная, Друзья 12 Листов </t>
  </si>
  <si>
    <t xml:space="preserve">Тетрадь Цветная,Старые Замки 12 Листов </t>
  </si>
  <si>
    <t>Тетрадь Цветная,Машина 12 Листов</t>
  </si>
  <si>
    <t xml:space="preserve">Тетрадь Цветная,Лучшие Подруги 12 Листов </t>
  </si>
  <si>
    <t>Тетрадь Цветная 24 Листа, Клетка «Дельфины</t>
  </si>
  <si>
    <t xml:space="preserve">Тетрадь Цветная 24 Листа, Клетка «Лазурный </t>
  </si>
  <si>
    <t>Тетрадь Цветная 24 Листа, Клетка «Дикие</t>
  </si>
  <si>
    <t>Тетрадь Цветная 24 Листа,Модницы</t>
  </si>
  <si>
    <t>Тетрадь Цветная 24 Листа, Линия «Пазл</t>
  </si>
  <si>
    <t xml:space="preserve">Тетрадь Цветная 24 Листа, Невероятная Природа </t>
  </si>
  <si>
    <t>Тетрадь Цветная 24 Листа, Линия «Природа</t>
  </si>
  <si>
    <t>Альбом А4 12 Л. , 120 Г/М², Скоба, Бел…</t>
  </si>
  <si>
    <t>Карандаш Простой Неоновый «С»</t>
  </si>
  <si>
    <t>Пластилин «Мини» 12 Цветов, 162 Г</t>
  </si>
  <si>
    <t>Пластилин 215 Г, 10 Цветов «Колорит Тон»…10</t>
  </si>
  <si>
    <t>Фломастер 18 Цветов «Фломики» «C»</t>
  </si>
  <si>
    <t>Ручка Ah-503 Aihao Original Синяя</t>
  </si>
  <si>
    <t>Акварель 18 Цветов «Колорит Тон</t>
  </si>
  <si>
    <t>Ручка Ah-505 Aihao Original Синяя</t>
  </si>
  <si>
    <t>Ручка Масляная «Ellott» 152 Синяя</t>
  </si>
  <si>
    <t>Карандаш 4100 /24 Цвета Marco</t>
  </si>
  <si>
    <t>Карандаш 6 Цветов White Night «С»</t>
  </si>
  <si>
    <t>Карандаш 1011 /12 Цветов Marco</t>
  </si>
  <si>
    <t>Ластик 6541 /60 «Koh-I-Noor» Бело/Серы</t>
  </si>
  <si>
    <t xml:space="preserve">Карандаш 12 /24 Цвета «Two-Color» </t>
  </si>
  <si>
    <t>Точилка 916 Tip Top</t>
  </si>
  <si>
    <t xml:space="preserve">Гуашь Художественная 15 Цветов, </t>
  </si>
  <si>
    <t>Гуашь Художественная 12 Цветов,</t>
  </si>
  <si>
    <t xml:space="preserve">Гуашь Детская 12 Цветов, 16 Мл </t>
  </si>
  <si>
    <t>Пластилин «Классика» 12 Цветов, 240 Г</t>
  </si>
  <si>
    <t>Ручка Масляная «Tri-Mate» Cello 1779 Си</t>
  </si>
  <si>
    <t xml:space="preserve">Гуашь Детская 9 Цветов, 10 Мл </t>
  </si>
  <si>
    <t>Ручка Шариковая Corvina 51 Синяя</t>
  </si>
  <si>
    <t>Карандаш 12 Цветов White Night «С»</t>
  </si>
  <si>
    <t>Карандаш 12 Цветов Jambo Luminoso Elasti</t>
  </si>
  <si>
    <t>Ручка Шариковая Joyko Bp-165</t>
  </si>
  <si>
    <t>Точилка 893 Tip Top</t>
  </si>
  <si>
    <t>Ручка Шариковая 1162 «Extra» Синяя</t>
  </si>
  <si>
    <t>Клей Канцелярский Пва 50 Мл «Эталон»</t>
  </si>
  <si>
    <t>Ножницы</t>
  </si>
  <si>
    <t>Линейка</t>
  </si>
  <si>
    <t xml:space="preserve">Точилки Тип Топ </t>
  </si>
  <si>
    <t>Клей Пва</t>
  </si>
  <si>
    <t>Ножницы Детские</t>
  </si>
  <si>
    <t>Кисти</t>
  </si>
  <si>
    <t>Набор Ручек</t>
  </si>
  <si>
    <t>Ручка Гелевая</t>
  </si>
  <si>
    <t xml:space="preserve">Альбомы На Скобе ,На Спирали </t>
  </si>
  <si>
    <t xml:space="preserve">Цветная Бумага </t>
  </si>
  <si>
    <t>Тетрадь Обычная 12 Листов</t>
  </si>
  <si>
    <t>Линейка Деревянная</t>
  </si>
  <si>
    <t xml:space="preserve">Цветной Картон+Бумага Цветная </t>
  </si>
  <si>
    <t xml:space="preserve">Карандаши Цветные Колор С И Марго </t>
  </si>
  <si>
    <t xml:space="preserve">Карандаш Простой Солор Ит </t>
  </si>
  <si>
    <t xml:space="preserve">Линейка Пластиковая </t>
  </si>
  <si>
    <t xml:space="preserve">Цветной Картон </t>
  </si>
  <si>
    <t xml:space="preserve">Изделия Из Пластика </t>
  </si>
  <si>
    <t>Ручка Детская</t>
  </si>
  <si>
    <t>Ручка Масляная</t>
  </si>
  <si>
    <t>Акварель</t>
  </si>
  <si>
    <t xml:space="preserve">Пластилин </t>
  </si>
  <si>
    <t xml:space="preserve">Тетрадь Цветная Клетка 18 Листов </t>
  </si>
  <si>
    <t xml:space="preserve">Тетрадь Цветная Линия 18 Листов </t>
  </si>
  <si>
    <t xml:space="preserve">Тетрадь Цветная Косая Линия  12 Листов </t>
  </si>
  <si>
    <t>Тетрадь Цветные Мрия  Клетка</t>
  </si>
  <si>
    <t xml:space="preserve">Тетрадь Цветная Клетка 24 Листов </t>
  </si>
  <si>
    <t xml:space="preserve">Тетрадь Цветная Линия 24 Листа </t>
  </si>
  <si>
    <t xml:space="preserve">Обложки Для Тетрадей И Книг </t>
  </si>
  <si>
    <t>Гуаш</t>
  </si>
  <si>
    <t>Ручка Шариковая</t>
  </si>
  <si>
    <t>ОФИС</t>
  </si>
  <si>
    <t>ШКОЛА</t>
  </si>
  <si>
    <t>АЛЬБОМ</t>
  </si>
  <si>
    <t xml:space="preserve">АЛЬБОМ А4 20 Л. , 120 Г/М², СКОБА, </t>
  </si>
  <si>
    <t>ливайка</t>
  </si>
  <si>
    <t>Ластик прямоугольный белого цвета. Стирает все следы от карандаша, незаменим в черчении.</t>
  </si>
  <si>
    <t xml:space="preserve">фломастер 12 цветов фломики </t>
  </si>
  <si>
    <t>Фломастер Тубус 24 Цвета</t>
  </si>
  <si>
    <t>Доска Для Пластилина Адодоска Для Пластилина А5 220×150 Ммска Для Пластилина А5 220×150 Мм5 220×150 Мм</t>
  </si>
  <si>
    <t>ОБЛОЖКА ДЛЯ ТЕТРАДЕЙ А5, 100 МИКРОН</t>
  </si>
  <si>
    <t>ДОСКА ДЛЯ ПЛАСТИЛИНА А5</t>
  </si>
  <si>
    <t xml:space="preserve">НЕПРОЛИВАЙКА ДВОЙНАЯ </t>
  </si>
  <si>
    <t>Столбец1</t>
  </si>
  <si>
    <t>30 сен 17</t>
  </si>
  <si>
    <t>* окт 2017</t>
  </si>
  <si>
    <t>* окт 20173</t>
  </si>
  <si>
    <t>* окт 20172</t>
  </si>
  <si>
    <t>12цв/16мл</t>
  </si>
  <si>
    <t>Разное</t>
  </si>
  <si>
    <t>фломастеры</t>
  </si>
  <si>
    <t>Тетрадь обычная</t>
  </si>
  <si>
    <t xml:space="preserve">Тетрадь обычная </t>
  </si>
  <si>
    <t>Картон</t>
  </si>
  <si>
    <t>Пластилин</t>
  </si>
  <si>
    <t>Тетрадь газетка</t>
  </si>
  <si>
    <t>Цветной картон</t>
  </si>
  <si>
    <t>Альбом</t>
  </si>
  <si>
    <t xml:space="preserve">Цветной картон </t>
  </si>
  <si>
    <t>Точилка</t>
  </si>
  <si>
    <t xml:space="preserve">ЗАКАЗ ТОВАРА </t>
  </si>
  <si>
    <t>номер</t>
  </si>
  <si>
    <t>товар</t>
  </si>
  <si>
    <t>цена</t>
  </si>
  <si>
    <t>кол-во заказ</t>
  </si>
  <si>
    <t>Итого:</t>
  </si>
  <si>
    <t>мин заказ</t>
  </si>
  <si>
    <r>
      <rPr>
        <sz val="8"/>
        <rFont val="Arial Cyr"/>
        <charset val="204"/>
      </rPr>
      <t>АЛЬБОМ А4 20 Л. , 120</t>
    </r>
    <r>
      <rPr>
        <sz val="10"/>
        <rFont val="Arial Cyr"/>
        <charset val="204"/>
      </rPr>
      <t xml:space="preserve"> </t>
    </r>
  </si>
  <si>
    <t>НЕПРОЛИВАЙКА ОДИНАРНАЯ «IRBIS»</t>
  </si>
</sst>
</file>

<file path=xl/styles.xml><?xml version="1.0" encoding="utf-8"?>
<styleSheet xmlns="http://schemas.openxmlformats.org/spreadsheetml/2006/main">
  <numFmts count="2">
    <numFmt numFmtId="168" formatCode="[$-419]d\ mmm\ yy;@"/>
    <numFmt numFmtId="169" formatCode="#,##0.00[$₴-422]"/>
  </numFmts>
  <fonts count="13">
    <font>
      <sz val="10"/>
      <name val="Arial Cyr"/>
      <charset val="204"/>
    </font>
    <font>
      <sz val="10"/>
      <name val="Arial Black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8"/>
      <color rgb="FFFF0000"/>
      <name val="Arial Cyr"/>
      <charset val="204"/>
    </font>
    <font>
      <sz val="10"/>
      <color theme="1"/>
      <name val="Arial Black"/>
      <family val="2"/>
      <charset val="204"/>
    </font>
    <font>
      <sz val="8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</font>
    <font>
      <b/>
      <sz val="10"/>
      <color theme="1"/>
      <name val="Arial Black"/>
      <family val="2"/>
      <charset val="204"/>
    </font>
    <font>
      <i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ont="1" applyAlignment="1"/>
    <xf numFmtId="10" fontId="0" fillId="0" borderId="0" xfId="0" applyNumberFormat="1" applyAlignment="1"/>
    <xf numFmtId="2" fontId="0" fillId="0" borderId="0" xfId="0" applyNumberFormat="1" applyFill="1" applyBorder="1" applyAlignment="1"/>
    <xf numFmtId="0" fontId="3" fillId="0" borderId="1" xfId="0" applyFont="1" applyBorder="1" applyAlignment="1"/>
    <xf numFmtId="2" fontId="3" fillId="0" borderId="1" xfId="0" applyNumberFormat="1" applyFont="1" applyBorder="1" applyAlignment="1"/>
    <xf numFmtId="10" fontId="0" fillId="0" borderId="1" xfId="0" applyNumberFormat="1" applyBorder="1" applyAlignment="1"/>
    <xf numFmtId="2" fontId="0" fillId="0" borderId="1" xfId="0" applyNumberFormat="1" applyBorder="1" applyAlignmen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4" borderId="0" xfId="0" applyFill="1" applyAlignment="1"/>
    <xf numFmtId="0" fontId="5" fillId="4" borderId="0" xfId="0" applyFont="1" applyFill="1" applyAlignment="1"/>
    <xf numFmtId="2" fontId="0" fillId="4" borderId="0" xfId="0" applyNumberFormat="1" applyFill="1" applyAlignment="1"/>
    <xf numFmtId="10" fontId="0" fillId="4" borderId="0" xfId="0" applyNumberFormat="1" applyFill="1" applyAlignment="1"/>
    <xf numFmtId="0" fontId="0" fillId="4" borderId="0" xfId="0" applyFill="1"/>
    <xf numFmtId="0" fontId="8" fillId="0" borderId="0" xfId="0" applyFont="1" applyAlignment="1"/>
    <xf numFmtId="0" fontId="4" fillId="4" borderId="0" xfId="0" applyFont="1" applyFill="1" applyAlignment="1"/>
    <xf numFmtId="1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/>
    <xf numFmtId="1" fontId="0" fillId="3" borderId="0" xfId="0" applyNumberFormat="1" applyFill="1" applyAlignment="1"/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/>
    <xf numFmtId="49" fontId="4" fillId="0" borderId="0" xfId="0" applyNumberFormat="1" applyFont="1" applyAlignment="1"/>
    <xf numFmtId="49" fontId="0" fillId="0" borderId="0" xfId="0" applyNumberFormat="1" applyFont="1" applyAlignment="1"/>
    <xf numFmtId="49" fontId="5" fillId="0" borderId="0" xfId="0" applyNumberFormat="1" applyFont="1" applyAlignment="1"/>
    <xf numFmtId="49" fontId="7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/>
    <xf numFmtId="2" fontId="0" fillId="2" borderId="0" xfId="0" applyNumberFormat="1" applyFill="1" applyAlignment="1">
      <alignment horizontal="center" vertical="center" wrapText="1"/>
    </xf>
    <xf numFmtId="2" fontId="4" fillId="0" borderId="0" xfId="0" applyNumberFormat="1" applyFont="1" applyAlignment="1"/>
    <xf numFmtId="1" fontId="5" fillId="0" borderId="0" xfId="0" applyNumberFormat="1" applyFont="1" applyAlignment="1"/>
    <xf numFmtId="2" fontId="4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4" fillId="0" borderId="0" xfId="0" applyNumberFormat="1" applyFont="1"/>
    <xf numFmtId="2" fontId="0" fillId="0" borderId="0" xfId="0" applyNumberForma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/>
    </xf>
    <xf numFmtId="49" fontId="0" fillId="0" borderId="0" xfId="0" applyNumberFormat="1"/>
    <xf numFmtId="1" fontId="11" fillId="2" borderId="2" xfId="0" applyNumberFormat="1" applyFont="1" applyFill="1" applyBorder="1" applyAlignment="1">
      <alignment horizontal="center" vertical="center" wrapText="1"/>
    </xf>
    <xf numFmtId="168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3" fillId="0" borderId="0" xfId="0" applyNumberFormat="1" applyFont="1" applyAlignment="1"/>
    <xf numFmtId="1" fontId="0" fillId="0" borderId="0" xfId="0" applyNumberForma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2" fontId="0" fillId="0" borderId="0" xfId="0" applyNumberFormat="1" applyBorder="1"/>
    <xf numFmtId="2" fontId="0" fillId="0" borderId="3" xfId="0" applyNumberFormat="1" applyBorder="1" applyAlignment="1"/>
    <xf numFmtId="2" fontId="0" fillId="0" borderId="3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/>
    <xf numFmtId="1" fontId="0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 applyFont="1"/>
    <xf numFmtId="10" fontId="0" fillId="0" borderId="0" xfId="0" applyNumberFormat="1" applyFont="1" applyAlignment="1"/>
    <xf numFmtId="49" fontId="2" fillId="0" borderId="0" xfId="0" applyNumberFormat="1" applyFont="1" applyAlignment="1"/>
    <xf numFmtId="1" fontId="0" fillId="3" borderId="0" xfId="0" applyNumberFormat="1" applyFont="1" applyFill="1" applyAlignme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12" fillId="0" borderId="0" xfId="0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14">
    <dxf>
      <numFmt numFmtId="1" formatCode="0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numFmt numFmtId="30" formatCode="@"/>
      <alignment horizontal="left" vertical="bottom" textRotation="0" wrapText="0" indent="0" relativeIndent="255" justifyLastLine="0" shrinkToFit="0" mergeCell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68" formatCode="[$-419]d\ mmm\ yy;@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68" formatCode="[$-419]d\ mmm\ yy;@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68" formatCode="[$-419]d\ mmm\ yy;@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68" formatCode="[$-419]d\ mmm\ yy;@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lack"/>
        <scheme val="none"/>
      </font>
      <numFmt numFmtId="168" formatCode="[$-419]d\ mmm\ yy;@"/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3" displayName="Таблица13" ref="A2:G135" headerRowCount="0" totalsRowShown="0">
  <sortState ref="A2:G135">
    <sortCondition ref="A1"/>
  </sortState>
  <tableColumns count="7">
    <tableColumn id="1" name="Столбец1" headerRowDxfId="6" dataDxfId="0"/>
    <tableColumn id="2" name="описание" headerRowDxfId="7" dataDxfId="1"/>
    <tableColumn id="3" name="30 сен 17" headerRowDxfId="8" dataDxfId="5"/>
    <tableColumn id="4" name="8 окт 17" headerRowDxfId="9" dataDxfId="4"/>
    <tableColumn id="5" name="* окт 20173" headerRowDxfId="10" dataDxfId="13"/>
    <tableColumn id="6" name="* окт 20172" headerRowDxfId="11" dataDxfId="12"/>
    <tableColumn id="7" name="Столбец2" headerRowDxfId="3" dataDxfId="2">
      <calculatedColumnFormula>PROPER(Таблица13[[#This Row],[описание]])</calculatedColumnFormula>
    </tableColumn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3"/>
  <sheetViews>
    <sheetView workbookViewId="0">
      <pane ySplit="1" topLeftCell="A2" activePane="bottomLeft" state="frozen"/>
      <selection activeCell="D121" sqref="D121"/>
      <selection pane="bottomLeft" activeCell="C2" sqref="C2:C7"/>
    </sheetView>
  </sheetViews>
  <sheetFormatPr defaultRowHeight="12.75"/>
  <cols>
    <col min="4" max="4" width="15.140625" customWidth="1"/>
  </cols>
  <sheetData>
    <row r="1" spans="1:19" s="9" customFormat="1" ht="27.75" customHeight="1">
      <c r="A1" s="5" t="s">
        <v>4</v>
      </c>
      <c r="B1" s="4"/>
      <c r="C1" s="4" t="s">
        <v>62</v>
      </c>
      <c r="D1" s="4" t="s">
        <v>71</v>
      </c>
      <c r="E1" s="4" t="s">
        <v>6</v>
      </c>
      <c r="F1" s="18" t="s">
        <v>3</v>
      </c>
      <c r="G1" s="4" t="s">
        <v>60</v>
      </c>
      <c r="I1" s="4" t="s">
        <v>61</v>
      </c>
      <c r="J1" s="6" t="s">
        <v>57</v>
      </c>
      <c r="K1" s="6" t="s">
        <v>5</v>
      </c>
      <c r="L1" s="7"/>
      <c r="M1" s="6" t="s">
        <v>54</v>
      </c>
      <c r="N1" s="6" t="s">
        <v>55</v>
      </c>
      <c r="O1" s="6" t="s">
        <v>70</v>
      </c>
      <c r="P1" s="8" t="s">
        <v>44</v>
      </c>
      <c r="Q1" s="8" t="s">
        <v>45</v>
      </c>
      <c r="R1" s="4" t="s">
        <v>59</v>
      </c>
      <c r="S1" s="9" t="s">
        <v>58</v>
      </c>
    </row>
    <row r="2" spans="1:19" s="1" customFormat="1">
      <c r="B2" s="22"/>
      <c r="C2" s="22" t="s">
        <v>222</v>
      </c>
      <c r="D2" s="23" t="s">
        <v>66</v>
      </c>
      <c r="E2" s="22" t="s">
        <v>197</v>
      </c>
      <c r="F2" s="22" t="s">
        <v>23</v>
      </c>
      <c r="G2" s="22" t="s">
        <v>85</v>
      </c>
      <c r="H2" s="22" t="s">
        <v>0</v>
      </c>
      <c r="I2" s="22">
        <v>12</v>
      </c>
      <c r="J2" s="24">
        <f>I2*K2</f>
        <v>87.84</v>
      </c>
      <c r="K2" s="24">
        <v>7.32</v>
      </c>
      <c r="L2" s="22"/>
      <c r="M2" s="24">
        <v>8.5</v>
      </c>
      <c r="N2" s="24"/>
      <c r="O2" s="24">
        <f>M2-(M2/100*15)</f>
        <v>7.2249999999999996</v>
      </c>
      <c r="P2" s="25">
        <f>M2/K2-1</f>
        <v>0.16120218579234957</v>
      </c>
      <c r="Q2" s="25">
        <f>O2/K2-1</f>
        <v>-1.297814207650283E-2</v>
      </c>
      <c r="R2" s="22">
        <f>I2*O2</f>
        <v>86.699999999999989</v>
      </c>
      <c r="S2" s="22">
        <f>R2-(I2*K2)</f>
        <v>-1.1400000000000148</v>
      </c>
    </row>
    <row r="3" spans="1:19" s="1" customFormat="1">
      <c r="B3" s="22">
        <v>93933</v>
      </c>
      <c r="C3" s="22" t="s">
        <v>72</v>
      </c>
      <c r="D3" s="28" t="s">
        <v>64</v>
      </c>
      <c r="E3" s="28" t="s">
        <v>204</v>
      </c>
      <c r="F3" s="28" t="s">
        <v>22</v>
      </c>
      <c r="G3" s="23" t="s">
        <v>176</v>
      </c>
      <c r="H3" s="22" t="s">
        <v>0</v>
      </c>
      <c r="I3" s="22">
        <v>12</v>
      </c>
      <c r="J3" s="24">
        <f>I3*K3</f>
        <v>169.07999999999998</v>
      </c>
      <c r="K3" s="24">
        <v>14.09</v>
      </c>
      <c r="L3" s="24"/>
      <c r="M3" s="24">
        <v>18</v>
      </c>
      <c r="N3" s="24"/>
      <c r="O3" s="24">
        <f>M3-(M3/100*15)</f>
        <v>15.3</v>
      </c>
      <c r="P3" s="25">
        <f>M3/K3-1</f>
        <v>0.27750177430801992</v>
      </c>
      <c r="Q3" s="25">
        <f>O3/K3-1</f>
        <v>8.5876508161816911E-2</v>
      </c>
      <c r="R3" s="22">
        <f>I3*O3</f>
        <v>183.60000000000002</v>
      </c>
      <c r="S3" s="22">
        <f>R3-(I3*K3)</f>
        <v>14.520000000000039</v>
      </c>
    </row>
    <row r="4" spans="1:19" s="1" customFormat="1">
      <c r="B4" s="22">
        <v>94292</v>
      </c>
      <c r="C4" s="23" t="s">
        <v>222</v>
      </c>
      <c r="D4" s="23" t="s">
        <v>66</v>
      </c>
      <c r="E4" s="22" t="s">
        <v>197</v>
      </c>
      <c r="F4" s="22" t="s">
        <v>23</v>
      </c>
      <c r="G4" s="23" t="s">
        <v>80</v>
      </c>
      <c r="H4" s="23" t="s">
        <v>0</v>
      </c>
      <c r="I4" s="22">
        <v>6</v>
      </c>
      <c r="J4" s="24">
        <f>I4*K4</f>
        <v>72.66</v>
      </c>
      <c r="K4" s="24">
        <v>12.11</v>
      </c>
      <c r="L4" s="22"/>
      <c r="M4" s="24">
        <v>15</v>
      </c>
      <c r="N4" s="24"/>
      <c r="O4" s="24">
        <f>M4-(M4/100*15)</f>
        <v>12.75</v>
      </c>
      <c r="P4" s="25">
        <f>M4/K4-1</f>
        <v>0.23864574731626753</v>
      </c>
      <c r="Q4" s="25">
        <f>O4/K4-1</f>
        <v>5.2848885218827357E-2</v>
      </c>
      <c r="R4" s="22">
        <f>I4*O4</f>
        <v>76.5</v>
      </c>
      <c r="S4" s="22">
        <f>R4-(I4*K4)</f>
        <v>3.8400000000000034</v>
      </c>
    </row>
    <row r="5" spans="1:19" s="1" customFormat="1">
      <c r="B5" s="1">
        <v>93671</v>
      </c>
      <c r="C5" s="21" t="s">
        <v>222</v>
      </c>
      <c r="D5" s="21" t="s">
        <v>66</v>
      </c>
      <c r="E5" s="21" t="s">
        <v>197</v>
      </c>
      <c r="F5" s="21" t="s">
        <v>24</v>
      </c>
      <c r="G5" s="21" t="s">
        <v>78</v>
      </c>
      <c r="H5" s="21" t="s">
        <v>0</v>
      </c>
      <c r="I5" s="21">
        <v>4</v>
      </c>
      <c r="J5" s="2">
        <f>I5*K5</f>
        <v>58.36</v>
      </c>
      <c r="K5" s="2">
        <v>14.59</v>
      </c>
      <c r="M5" s="2">
        <v>25.2</v>
      </c>
      <c r="N5" s="2"/>
      <c r="O5" s="2">
        <f>M5-(M5/100*15)</f>
        <v>21.419999999999998</v>
      </c>
      <c r="P5" s="11">
        <f>M5/K5-1</f>
        <v>0.72721041809458531</v>
      </c>
      <c r="Q5" s="11">
        <f>O5/K5-1</f>
        <v>0.4681288553803975</v>
      </c>
      <c r="R5" s="1">
        <f>I5*O5</f>
        <v>85.679999999999993</v>
      </c>
      <c r="S5" s="1">
        <f>R5-(I5*K5)</f>
        <v>27.319999999999993</v>
      </c>
    </row>
    <row r="6" spans="1:19" s="1" customFormat="1">
      <c r="B6" s="1">
        <v>10381</v>
      </c>
      <c r="C6" s="1" t="s">
        <v>222</v>
      </c>
      <c r="D6" s="21" t="s">
        <v>66</v>
      </c>
      <c r="E6" s="21" t="s">
        <v>209</v>
      </c>
      <c r="F6" s="21" t="s">
        <v>43</v>
      </c>
      <c r="G6" s="21" t="s">
        <v>124</v>
      </c>
      <c r="H6" s="21" t="s">
        <v>0</v>
      </c>
      <c r="I6" s="1">
        <v>24</v>
      </c>
      <c r="J6" s="2">
        <f>I6*K6</f>
        <v>100.08</v>
      </c>
      <c r="K6" s="2">
        <v>4.17</v>
      </c>
      <c r="M6" s="2">
        <v>5.5</v>
      </c>
      <c r="N6" s="2"/>
      <c r="O6" s="2">
        <f>M6-(M6/100*15)</f>
        <v>4.6749999999999998</v>
      </c>
      <c r="P6" s="11">
        <f>M6/K6-1</f>
        <v>0.31894484412470026</v>
      </c>
      <c r="Q6" s="11">
        <f>O6/K6-1</f>
        <v>0.12110311750599512</v>
      </c>
      <c r="R6" s="1">
        <f>I6*O6</f>
        <v>112.19999999999999</v>
      </c>
      <c r="S6" s="1">
        <f>R6-(I6*K6)</f>
        <v>12.11999999999999</v>
      </c>
    </row>
    <row r="7" spans="1:19" s="1" customFormat="1">
      <c r="B7" s="1">
        <v>50072</v>
      </c>
      <c r="C7" s="1" t="s">
        <v>72</v>
      </c>
      <c r="D7" s="21" t="s">
        <v>65</v>
      </c>
      <c r="E7" s="10" t="s">
        <v>217</v>
      </c>
      <c r="F7" s="1" t="s">
        <v>9</v>
      </c>
      <c r="G7" s="27" t="s">
        <v>156</v>
      </c>
      <c r="H7" s="21" t="s">
        <v>0</v>
      </c>
      <c r="I7" s="1">
        <v>16</v>
      </c>
      <c r="J7" s="2">
        <f>I7*K7</f>
        <v>44.48</v>
      </c>
      <c r="K7" s="3">
        <v>2.78</v>
      </c>
      <c r="M7" s="2">
        <v>3.52</v>
      </c>
      <c r="N7" s="2"/>
      <c r="O7" s="2">
        <f>M7-(M7/100*15)</f>
        <v>2.992</v>
      </c>
      <c r="P7" s="11">
        <f>M7/K7-1</f>
        <v>0.26618705035971235</v>
      </c>
      <c r="Q7" s="11">
        <f>O7/K7-1</f>
        <v>7.6258992805755543E-2</v>
      </c>
      <c r="R7" s="1">
        <f>I7*O7</f>
        <v>47.872</v>
      </c>
      <c r="S7" s="1">
        <f>R7-(I7*K7)</f>
        <v>3.392000000000003</v>
      </c>
    </row>
    <row r="123" spans="1:18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</sheetData>
  <phoneticPr fontId="2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5"/>
  <sheetViews>
    <sheetView workbookViewId="0">
      <selection activeCell="A24" sqref="A24:D24"/>
    </sheetView>
  </sheetViews>
  <sheetFormatPr defaultRowHeight="12.75"/>
  <cols>
    <col min="1" max="1" width="11.42578125" style="62" bestFit="1" customWidth="1"/>
    <col min="2" max="2" width="42.140625" style="57" customWidth="1"/>
    <col min="3" max="3" width="12.85546875" style="17" bestFit="1" customWidth="1"/>
    <col min="4" max="4" width="10.5703125" style="17" customWidth="1"/>
    <col min="5" max="5" width="12.28515625" bestFit="1" customWidth="1"/>
  </cols>
  <sheetData>
    <row r="1" spans="1:7" ht="30">
      <c r="A1" s="58" t="s">
        <v>234</v>
      </c>
      <c r="B1" s="61" t="s">
        <v>3</v>
      </c>
      <c r="C1" s="60" t="s">
        <v>235</v>
      </c>
      <c r="D1" s="60" t="s">
        <v>236</v>
      </c>
      <c r="E1" s="59" t="s">
        <v>237</v>
      </c>
      <c r="F1" s="59" t="s">
        <v>238</v>
      </c>
    </row>
    <row r="2" spans="1:7">
      <c r="A2" s="63">
        <v>10064</v>
      </c>
      <c r="B2" s="48" t="s">
        <v>92</v>
      </c>
      <c r="C2" s="2">
        <v>0.87</v>
      </c>
      <c r="D2" s="17">
        <v>0.81</v>
      </c>
      <c r="E2" s="17"/>
      <c r="F2" s="17"/>
      <c r="G2" s="17"/>
    </row>
    <row r="3" spans="1:7">
      <c r="A3" s="63">
        <v>10105</v>
      </c>
      <c r="B3" s="37" t="s">
        <v>229</v>
      </c>
      <c r="C3" s="44"/>
      <c r="D3" s="44">
        <v>44.67</v>
      </c>
      <c r="E3" s="46"/>
      <c r="F3" s="46"/>
      <c r="G3" s="17"/>
    </row>
    <row r="4" spans="1:7">
      <c r="A4" s="65">
        <v>10381</v>
      </c>
      <c r="B4" s="51" t="s">
        <v>124</v>
      </c>
      <c r="C4" s="41">
        <v>4.17</v>
      </c>
      <c r="D4" s="45"/>
      <c r="E4" s="45"/>
      <c r="F4" s="17"/>
      <c r="G4" s="17"/>
    </row>
    <row r="5" spans="1:7">
      <c r="A5" s="63">
        <v>10418</v>
      </c>
      <c r="B5" s="55" t="s">
        <v>167</v>
      </c>
      <c r="C5" s="44">
        <v>16</v>
      </c>
      <c r="D5" s="44">
        <v>15.67</v>
      </c>
      <c r="E5" s="46"/>
      <c r="F5" s="46"/>
      <c r="G5" s="17"/>
    </row>
    <row r="6" spans="1:7">
      <c r="A6" s="63">
        <v>10558</v>
      </c>
      <c r="B6" s="55" t="s">
        <v>83</v>
      </c>
      <c r="C6" s="44">
        <v>1.52</v>
      </c>
      <c r="D6" s="44">
        <v>1.58</v>
      </c>
      <c r="E6" s="46"/>
      <c r="F6" s="46"/>
      <c r="G6" s="17"/>
    </row>
    <row r="7" spans="1:7">
      <c r="A7" s="63">
        <v>10999</v>
      </c>
      <c r="B7" s="52" t="s">
        <v>161</v>
      </c>
      <c r="C7" s="44">
        <v>2.78</v>
      </c>
      <c r="D7" s="44">
        <v>2.71</v>
      </c>
      <c r="E7" s="46"/>
      <c r="F7" s="46"/>
      <c r="G7" s="17"/>
    </row>
    <row r="8" spans="1:7">
      <c r="A8" s="63">
        <v>50015</v>
      </c>
      <c r="B8" s="48" t="s">
        <v>97</v>
      </c>
      <c r="C8" s="3">
        <v>1.8517600000000001</v>
      </c>
      <c r="D8" s="17">
        <v>1.58</v>
      </c>
      <c r="E8" s="17"/>
      <c r="F8" s="17"/>
      <c r="G8" s="17"/>
    </row>
    <row r="9" spans="1:7">
      <c r="A9" s="63">
        <v>50016</v>
      </c>
      <c r="B9" s="48" t="s">
        <v>98</v>
      </c>
      <c r="C9" s="3">
        <v>1.8517600000000001</v>
      </c>
      <c r="D9" s="17">
        <v>1.58</v>
      </c>
      <c r="E9" s="17"/>
      <c r="F9" s="17"/>
      <c r="G9" s="17"/>
    </row>
    <row r="10" spans="1:7">
      <c r="A10" s="63">
        <v>50018</v>
      </c>
      <c r="B10" s="48" t="s">
        <v>94</v>
      </c>
      <c r="C10" s="3">
        <v>2.2200000000000002</v>
      </c>
      <c r="D10" s="17">
        <v>1.96</v>
      </c>
      <c r="E10" s="17"/>
      <c r="F10" s="17"/>
      <c r="G10" s="17"/>
    </row>
    <row r="11" spans="1:7">
      <c r="A11" s="63">
        <v>50019</v>
      </c>
      <c r="B11" s="48" t="s">
        <v>95</v>
      </c>
      <c r="C11" s="3">
        <v>2.2200000000000002</v>
      </c>
      <c r="D11" s="17">
        <v>1.96</v>
      </c>
      <c r="E11" s="17"/>
      <c r="F11" s="17"/>
      <c r="G11" s="17"/>
    </row>
    <row r="12" spans="1:7">
      <c r="A12" s="63">
        <v>50021</v>
      </c>
      <c r="B12" s="48" t="s">
        <v>122</v>
      </c>
      <c r="C12" s="3">
        <v>1.48</v>
      </c>
      <c r="D12" s="17">
        <v>1.37</v>
      </c>
      <c r="E12" s="17"/>
      <c r="F12" s="17"/>
      <c r="G12" s="17"/>
    </row>
    <row r="13" spans="1:7">
      <c r="A13" s="63">
        <v>50022</v>
      </c>
      <c r="B13" s="48" t="s">
        <v>123</v>
      </c>
      <c r="C13" s="3">
        <v>1.48</v>
      </c>
      <c r="D13" s="17">
        <v>1.37</v>
      </c>
      <c r="E13" s="17"/>
      <c r="F13" s="17"/>
      <c r="G13" s="17"/>
    </row>
    <row r="14" spans="1:7">
      <c r="A14" s="63">
        <v>50023</v>
      </c>
      <c r="B14" s="48" t="s">
        <v>102</v>
      </c>
      <c r="C14" s="3">
        <v>1.48</v>
      </c>
      <c r="D14" s="17">
        <v>1.37</v>
      </c>
      <c r="E14" s="17"/>
      <c r="F14" s="17"/>
      <c r="G14" s="17"/>
    </row>
    <row r="15" spans="1:7">
      <c r="A15" s="63">
        <v>50033</v>
      </c>
      <c r="B15" s="55" t="s">
        <v>152</v>
      </c>
      <c r="C15" s="44">
        <v>1.8</v>
      </c>
      <c r="D15" s="44">
        <v>1.69</v>
      </c>
      <c r="E15" s="46"/>
      <c r="F15" s="46"/>
      <c r="G15" s="17"/>
    </row>
    <row r="16" spans="1:7">
      <c r="A16" s="63">
        <v>50035</v>
      </c>
      <c r="B16" s="55" t="s">
        <v>153</v>
      </c>
      <c r="C16" s="44">
        <v>1.8</v>
      </c>
      <c r="D16" s="44">
        <v>1.69</v>
      </c>
      <c r="E16" s="46"/>
      <c r="F16" s="46"/>
      <c r="G16" s="17"/>
    </row>
    <row r="17" spans="1:7">
      <c r="A17" s="63">
        <v>50042</v>
      </c>
      <c r="B17" s="48" t="s">
        <v>149</v>
      </c>
      <c r="C17" s="3">
        <v>1.8</v>
      </c>
      <c r="D17" s="17">
        <v>1.69</v>
      </c>
      <c r="E17" s="17"/>
      <c r="F17" s="17"/>
      <c r="G17" s="17"/>
    </row>
    <row r="18" spans="1:7">
      <c r="A18" s="63">
        <v>50043</v>
      </c>
      <c r="B18" s="55" t="s">
        <v>148</v>
      </c>
      <c r="C18" s="44">
        <v>1.8</v>
      </c>
      <c r="D18" s="44">
        <v>1.69</v>
      </c>
      <c r="E18" s="46"/>
      <c r="F18" s="46"/>
      <c r="G18" s="17"/>
    </row>
    <row r="19" spans="1:7">
      <c r="A19" s="63">
        <v>50055</v>
      </c>
      <c r="B19" s="52" t="s">
        <v>142</v>
      </c>
      <c r="C19" s="44">
        <v>2.2799999999999998</v>
      </c>
      <c r="D19" s="44">
        <v>2.09</v>
      </c>
      <c r="E19" s="46"/>
      <c r="F19" s="46"/>
      <c r="G19" s="17"/>
    </row>
    <row r="20" spans="1:7">
      <c r="A20" s="63">
        <v>50056</v>
      </c>
      <c r="B20" s="50" t="s">
        <v>140</v>
      </c>
      <c r="C20" s="3">
        <v>2.2799999999999998</v>
      </c>
      <c r="D20" s="17">
        <v>2.1800000000000002</v>
      </c>
      <c r="E20" s="17"/>
      <c r="F20" s="17"/>
      <c r="G20" s="17"/>
    </row>
    <row r="21" spans="1:7">
      <c r="A21" s="63">
        <v>50063</v>
      </c>
      <c r="B21" s="52" t="s">
        <v>146</v>
      </c>
      <c r="C21" s="44">
        <v>2.2799999999999998</v>
      </c>
      <c r="D21" s="44">
        <v>2.1800000000000002</v>
      </c>
      <c r="E21" s="46"/>
      <c r="F21" s="46"/>
      <c r="G21" s="17"/>
    </row>
    <row r="22" spans="1:7">
      <c r="A22" s="65">
        <v>50072</v>
      </c>
      <c r="B22" s="53" t="s">
        <v>156</v>
      </c>
      <c r="C22" s="43">
        <v>2.78</v>
      </c>
      <c r="D22" s="43"/>
      <c r="E22" s="47"/>
      <c r="F22" s="46"/>
      <c r="G22" s="17"/>
    </row>
    <row r="23" spans="1:7">
      <c r="A23" s="64">
        <v>50220</v>
      </c>
      <c r="B23" s="48" t="s">
        <v>181</v>
      </c>
      <c r="C23" s="2">
        <v>28.67</v>
      </c>
      <c r="D23" s="17">
        <v>28.67</v>
      </c>
      <c r="E23" s="17"/>
      <c r="F23" s="17"/>
      <c r="G23" s="17"/>
    </row>
    <row r="24" spans="1:7">
      <c r="A24" s="63">
        <v>50266</v>
      </c>
      <c r="B24" s="48" t="s">
        <v>233</v>
      </c>
      <c r="C24" s="2">
        <v>3.99</v>
      </c>
      <c r="D24" s="17">
        <v>4.4400000000000004</v>
      </c>
      <c r="E24" s="17"/>
      <c r="F24" s="17"/>
      <c r="G24" s="17"/>
    </row>
    <row r="25" spans="1:7">
      <c r="A25" s="63">
        <v>50269</v>
      </c>
      <c r="B25" s="48" t="s">
        <v>232</v>
      </c>
      <c r="C25" s="2">
        <v>4.4400000000000004</v>
      </c>
      <c r="D25" s="17">
        <v>3.99</v>
      </c>
      <c r="E25" s="17"/>
      <c r="F25" s="17"/>
      <c r="G25" s="17"/>
    </row>
    <row r="26" spans="1:7">
      <c r="A26" s="63">
        <v>50279</v>
      </c>
      <c r="B26" s="48" t="s">
        <v>231</v>
      </c>
      <c r="C26" s="2">
        <v>0.55000000000000004</v>
      </c>
      <c r="D26" s="17">
        <v>0.59</v>
      </c>
      <c r="E26" s="17"/>
      <c r="F26" s="17"/>
      <c r="G26" s="17"/>
    </row>
    <row r="27" spans="1:7">
      <c r="A27" s="63">
        <v>50336</v>
      </c>
      <c r="B27" s="48" t="s">
        <v>190</v>
      </c>
      <c r="C27" s="2">
        <v>4.7300000000000004</v>
      </c>
      <c r="D27" s="17">
        <v>4.7300000000000004</v>
      </c>
      <c r="E27" s="17"/>
      <c r="F27" s="17"/>
      <c r="G27" s="17"/>
    </row>
    <row r="28" spans="1:7">
      <c r="A28" s="63">
        <v>50338</v>
      </c>
      <c r="B28" s="48" t="s">
        <v>75</v>
      </c>
      <c r="C28" s="2">
        <v>3.44</v>
      </c>
      <c r="D28" s="17">
        <v>3.44</v>
      </c>
      <c r="E28" s="17"/>
      <c r="F28" s="17"/>
      <c r="G28" s="17"/>
    </row>
    <row r="29" spans="1:7">
      <c r="A29" s="63">
        <v>50339</v>
      </c>
      <c r="B29" s="48" t="s">
        <v>114</v>
      </c>
      <c r="C29" s="2">
        <v>5.0599999999999996</v>
      </c>
      <c r="D29" s="17">
        <v>5.0599999999999996</v>
      </c>
      <c r="E29" s="17"/>
      <c r="F29" s="17"/>
      <c r="G29" s="17"/>
    </row>
    <row r="30" spans="1:7">
      <c r="A30" s="63">
        <v>50389</v>
      </c>
      <c r="B30" s="48" t="s">
        <v>117</v>
      </c>
      <c r="C30" s="2">
        <v>1.55</v>
      </c>
      <c r="D30" s="17">
        <v>1.55</v>
      </c>
      <c r="E30" s="17"/>
      <c r="F30" s="17"/>
      <c r="G30" s="17"/>
    </row>
    <row r="31" spans="1:7">
      <c r="A31" s="63">
        <v>50403</v>
      </c>
      <c r="B31" s="48" t="s">
        <v>110</v>
      </c>
      <c r="C31" s="2">
        <v>0.85</v>
      </c>
      <c r="D31" s="17">
        <v>0.8</v>
      </c>
      <c r="E31" s="17"/>
      <c r="F31" s="17"/>
      <c r="G31" s="17"/>
    </row>
    <row r="32" spans="1:7">
      <c r="A32" s="63">
        <v>50405</v>
      </c>
      <c r="B32" s="48" t="s">
        <v>100</v>
      </c>
      <c r="C32" s="2">
        <v>1.03</v>
      </c>
      <c r="D32" s="17">
        <v>1.03</v>
      </c>
      <c r="E32" s="17"/>
      <c r="F32" s="17"/>
      <c r="G32" s="17"/>
    </row>
    <row r="33" spans="1:7">
      <c r="A33" s="63">
        <v>50414</v>
      </c>
      <c r="B33" s="48" t="s">
        <v>116</v>
      </c>
      <c r="C33" s="2">
        <v>2.2999999999999998</v>
      </c>
      <c r="D33" s="17">
        <v>2.39</v>
      </c>
      <c r="E33" s="17"/>
      <c r="F33" s="17"/>
      <c r="G33" s="17"/>
    </row>
    <row r="34" spans="1:7">
      <c r="A34" s="63">
        <v>50435</v>
      </c>
      <c r="B34" s="48" t="s">
        <v>76</v>
      </c>
      <c r="C34" s="2">
        <v>4.59</v>
      </c>
      <c r="D34" s="17">
        <v>4.1100000000000003</v>
      </c>
      <c r="E34" s="17"/>
      <c r="F34" s="17"/>
      <c r="G34" s="17"/>
    </row>
    <row r="35" spans="1:7">
      <c r="A35" s="63">
        <v>50485</v>
      </c>
      <c r="B35" s="55" t="s">
        <v>188</v>
      </c>
      <c r="C35" s="44">
        <v>0.98</v>
      </c>
      <c r="D35" s="44">
        <v>1.03</v>
      </c>
      <c r="E35" s="46"/>
      <c r="F35" s="46"/>
      <c r="G35" s="17"/>
    </row>
    <row r="36" spans="1:7">
      <c r="A36" s="63">
        <v>50490</v>
      </c>
      <c r="B36" s="55" t="s">
        <v>74</v>
      </c>
      <c r="C36" s="44">
        <v>1.42</v>
      </c>
      <c r="D36" s="44">
        <v>1.47</v>
      </c>
      <c r="E36" s="46"/>
      <c r="F36" s="46"/>
      <c r="G36" s="17"/>
    </row>
    <row r="37" spans="1:7">
      <c r="A37" s="63">
        <v>50608</v>
      </c>
      <c r="B37" s="48" t="s">
        <v>168</v>
      </c>
      <c r="C37" s="2">
        <v>2.5099999999999998</v>
      </c>
      <c r="D37" s="17">
        <v>2.41</v>
      </c>
      <c r="E37" s="17"/>
      <c r="F37" s="17"/>
      <c r="G37" s="17"/>
    </row>
    <row r="38" spans="1:7">
      <c r="A38" s="63">
        <v>50609</v>
      </c>
      <c r="B38" s="48" t="s">
        <v>170</v>
      </c>
      <c r="C38" s="2">
        <v>2.29</v>
      </c>
      <c r="D38" s="17">
        <v>2.19</v>
      </c>
      <c r="E38" s="17"/>
      <c r="F38" s="17"/>
      <c r="G38" s="17"/>
    </row>
    <row r="39" spans="1:7">
      <c r="A39" s="63">
        <v>50613</v>
      </c>
      <c r="B39" s="50" t="s">
        <v>130</v>
      </c>
      <c r="C39" s="2">
        <v>0.8</v>
      </c>
      <c r="D39" s="17">
        <v>0.86</v>
      </c>
      <c r="E39" s="17"/>
      <c r="F39" s="17"/>
      <c r="G39" s="17"/>
    </row>
    <row r="40" spans="1:7">
      <c r="A40" s="63">
        <v>50656</v>
      </c>
      <c r="B40" s="48" t="s">
        <v>129</v>
      </c>
      <c r="C40" s="2">
        <v>1.71</v>
      </c>
      <c r="D40" s="17">
        <v>1.86</v>
      </c>
      <c r="E40" s="17"/>
      <c r="F40" s="17"/>
      <c r="G40" s="17"/>
    </row>
    <row r="41" spans="1:7">
      <c r="A41" s="63">
        <v>50664</v>
      </c>
      <c r="B41" s="48" t="s">
        <v>184</v>
      </c>
      <c r="C41" s="2">
        <v>0.8</v>
      </c>
      <c r="D41" s="17">
        <v>0.8</v>
      </c>
      <c r="E41" s="17"/>
      <c r="F41" s="17"/>
      <c r="G41" s="17"/>
    </row>
    <row r="42" spans="1:7">
      <c r="A42" s="63">
        <v>50706</v>
      </c>
      <c r="B42" s="48" t="s">
        <v>113</v>
      </c>
      <c r="C42" s="2">
        <v>2.82</v>
      </c>
      <c r="D42" s="17">
        <v>2.72</v>
      </c>
      <c r="E42" s="17"/>
      <c r="F42" s="17"/>
      <c r="G42" s="17"/>
    </row>
    <row r="43" spans="1:7">
      <c r="A43" s="63">
        <v>50760</v>
      </c>
      <c r="B43" s="48" t="s">
        <v>84</v>
      </c>
      <c r="C43" s="2">
        <v>12.19</v>
      </c>
      <c r="D43" s="17">
        <v>12.87</v>
      </c>
      <c r="E43" s="17"/>
      <c r="F43" s="17"/>
      <c r="G43" s="17"/>
    </row>
    <row r="44" spans="1:7">
      <c r="A44" s="63">
        <v>50760</v>
      </c>
      <c r="B44" s="48" t="s">
        <v>80</v>
      </c>
      <c r="C44" s="2">
        <v>12.11</v>
      </c>
      <c r="E44" s="17"/>
      <c r="F44" s="17"/>
      <c r="G44" s="17"/>
    </row>
    <row r="45" spans="1:7">
      <c r="A45" s="63">
        <v>50770</v>
      </c>
      <c r="B45" s="48" t="s">
        <v>112</v>
      </c>
      <c r="C45" s="2">
        <v>39.79</v>
      </c>
      <c r="D45" s="17">
        <v>38.33</v>
      </c>
      <c r="E45" s="17"/>
      <c r="F45" s="17"/>
      <c r="G45" s="17"/>
    </row>
    <row r="46" spans="1:7">
      <c r="A46" s="63">
        <v>50774</v>
      </c>
      <c r="B46" s="48" t="s">
        <v>86</v>
      </c>
      <c r="C46" s="2">
        <v>23.87</v>
      </c>
      <c r="D46" s="3">
        <v>23.89</v>
      </c>
      <c r="E46" s="17"/>
      <c r="F46" s="17"/>
      <c r="G46" s="17"/>
    </row>
    <row r="47" spans="1:7">
      <c r="A47" s="63">
        <v>50834</v>
      </c>
      <c r="B47" s="48" t="s">
        <v>173</v>
      </c>
      <c r="C47" s="2">
        <v>5.08</v>
      </c>
      <c r="D47" s="17">
        <v>4.71</v>
      </c>
      <c r="E47" s="17"/>
      <c r="F47" s="17"/>
      <c r="G47" s="17"/>
    </row>
    <row r="48" spans="1:7">
      <c r="A48" s="63">
        <v>50835</v>
      </c>
      <c r="B48" s="48" t="s">
        <v>185</v>
      </c>
      <c r="C48" s="2">
        <v>9.4499999999999993</v>
      </c>
      <c r="D48" s="17">
        <v>8.7899999999999991</v>
      </c>
      <c r="E48" s="17"/>
      <c r="F48" s="17"/>
      <c r="G48" s="17"/>
    </row>
    <row r="49" spans="1:7">
      <c r="A49" s="63">
        <v>50846</v>
      </c>
      <c r="B49" s="48" t="s">
        <v>111</v>
      </c>
      <c r="C49" s="2">
        <v>0.82</v>
      </c>
      <c r="D49" s="17">
        <v>0.8</v>
      </c>
      <c r="E49" s="17"/>
      <c r="F49" s="17"/>
      <c r="G49" s="17"/>
    </row>
    <row r="50" spans="1:7">
      <c r="A50" s="63">
        <v>50852</v>
      </c>
      <c r="B50" s="48" t="s">
        <v>172</v>
      </c>
      <c r="C50" s="2">
        <v>45.6</v>
      </c>
      <c r="D50" s="17">
        <v>49.04</v>
      </c>
      <c r="E50" s="17"/>
      <c r="F50" s="17"/>
      <c r="G50" s="17"/>
    </row>
    <row r="51" spans="1:7">
      <c r="A51" s="63">
        <v>50853</v>
      </c>
      <c r="B51" s="48" t="s">
        <v>104</v>
      </c>
      <c r="C51" s="2">
        <v>24.2</v>
      </c>
      <c r="D51" s="17">
        <v>25.55</v>
      </c>
      <c r="E51" s="17"/>
      <c r="F51" s="17"/>
      <c r="G51" s="17"/>
    </row>
    <row r="52" spans="1:7">
      <c r="A52" s="63">
        <v>50885</v>
      </c>
      <c r="B52" s="56" t="s">
        <v>228</v>
      </c>
      <c r="C52" s="44">
        <v>10.61</v>
      </c>
      <c r="D52" s="44">
        <v>10.61</v>
      </c>
      <c r="E52" s="46"/>
      <c r="F52" s="46"/>
      <c r="G52" s="17"/>
    </row>
    <row r="53" spans="1:7">
      <c r="A53" s="63">
        <v>50893</v>
      </c>
      <c r="B53" s="55" t="s">
        <v>108</v>
      </c>
      <c r="C53" s="44">
        <v>15.06</v>
      </c>
      <c r="D53" s="44">
        <v>15.63</v>
      </c>
      <c r="E53" s="46"/>
      <c r="F53" s="46"/>
      <c r="G53" s="17"/>
    </row>
    <row r="54" spans="1:7">
      <c r="A54" s="63">
        <v>50894</v>
      </c>
      <c r="B54" s="55" t="s">
        <v>109</v>
      </c>
      <c r="C54" s="44">
        <v>18.059999999999999</v>
      </c>
      <c r="D54" s="44">
        <v>19.420000000000002</v>
      </c>
      <c r="E54" s="46"/>
      <c r="F54" s="46"/>
      <c r="G54" s="17"/>
    </row>
    <row r="55" spans="1:7">
      <c r="A55" s="63">
        <v>50895</v>
      </c>
      <c r="B55" s="55" t="s">
        <v>121</v>
      </c>
      <c r="C55" s="44">
        <v>29.01</v>
      </c>
      <c r="D55" s="44">
        <v>30.1</v>
      </c>
      <c r="E55" s="46"/>
      <c r="F55" s="46"/>
      <c r="G55" s="17"/>
    </row>
    <row r="56" spans="1:7">
      <c r="A56" s="65">
        <v>50896</v>
      </c>
      <c r="B56" s="54" t="s">
        <v>119</v>
      </c>
      <c r="C56" s="43">
        <v>39.1</v>
      </c>
      <c r="D56" s="43"/>
      <c r="E56" s="47"/>
      <c r="F56" s="46"/>
      <c r="G56" s="17"/>
    </row>
    <row r="57" spans="1:7">
      <c r="A57" s="63">
        <v>51066</v>
      </c>
      <c r="B57" s="55" t="s">
        <v>118</v>
      </c>
      <c r="C57" s="44">
        <v>5.09</v>
      </c>
      <c r="D57" s="44">
        <v>5.09</v>
      </c>
      <c r="E57" s="46"/>
      <c r="F57" s="46"/>
      <c r="G57" s="17"/>
    </row>
    <row r="58" spans="1:7">
      <c r="A58" s="63">
        <v>80013</v>
      </c>
      <c r="B58" s="48" t="s">
        <v>134</v>
      </c>
      <c r="C58" s="2">
        <v>13.11</v>
      </c>
      <c r="D58" s="17">
        <v>13.6</v>
      </c>
      <c r="E58" s="17"/>
      <c r="F58" s="17"/>
      <c r="G58" s="17"/>
    </row>
    <row r="59" spans="1:7">
      <c r="A59" s="63">
        <v>80020</v>
      </c>
      <c r="B59" s="48" t="s">
        <v>174</v>
      </c>
      <c r="C59" s="2">
        <v>29.49</v>
      </c>
      <c r="D59" s="17">
        <v>30.4</v>
      </c>
      <c r="E59" s="17"/>
      <c r="F59" s="17"/>
      <c r="G59" s="17"/>
    </row>
    <row r="60" spans="1:7">
      <c r="A60" s="63">
        <v>80044</v>
      </c>
      <c r="B60" s="52" t="s">
        <v>160</v>
      </c>
      <c r="C60" s="44">
        <v>2.78</v>
      </c>
      <c r="D60" s="44">
        <v>2.71</v>
      </c>
      <c r="E60" s="46"/>
      <c r="F60" s="46"/>
      <c r="G60" s="17"/>
    </row>
    <row r="61" spans="1:7">
      <c r="A61" s="63">
        <v>80069</v>
      </c>
      <c r="B61" s="48" t="s">
        <v>175</v>
      </c>
      <c r="C61" s="2">
        <v>2.44</v>
      </c>
      <c r="D61" s="17">
        <v>2.57</v>
      </c>
      <c r="E61" s="17"/>
      <c r="F61" s="17"/>
      <c r="G61" s="17"/>
    </row>
    <row r="62" spans="1:7">
      <c r="A62" s="63">
        <v>80073</v>
      </c>
      <c r="B62" s="48" t="s">
        <v>138</v>
      </c>
      <c r="C62" s="2">
        <v>29.05</v>
      </c>
      <c r="D62" s="17">
        <v>29.05</v>
      </c>
      <c r="E62" s="17"/>
      <c r="F62" s="17"/>
      <c r="G62" s="17"/>
    </row>
    <row r="63" spans="1:7">
      <c r="A63" s="63">
        <v>80245</v>
      </c>
      <c r="B63" s="50" t="s">
        <v>150</v>
      </c>
      <c r="C63" s="3">
        <v>1.8</v>
      </c>
      <c r="D63" s="17">
        <v>1.69</v>
      </c>
      <c r="E63" s="17"/>
      <c r="F63" s="17"/>
      <c r="G63" s="17"/>
    </row>
    <row r="64" spans="1:7">
      <c r="A64" s="63">
        <v>80457</v>
      </c>
      <c r="B64" s="48" t="s">
        <v>165</v>
      </c>
      <c r="C64" s="2">
        <v>21.57</v>
      </c>
      <c r="D64" s="17">
        <v>21.57</v>
      </c>
      <c r="E64" s="17"/>
      <c r="F64" s="17"/>
      <c r="G64" s="17"/>
    </row>
    <row r="65" spans="1:7">
      <c r="A65" s="63">
        <v>80547</v>
      </c>
      <c r="B65" s="55" t="s">
        <v>103</v>
      </c>
      <c r="C65" s="44">
        <v>6.55</v>
      </c>
      <c r="D65" s="44">
        <v>6.55</v>
      </c>
      <c r="E65" s="46"/>
      <c r="F65" s="46"/>
      <c r="G65" s="17"/>
    </row>
    <row r="66" spans="1:7">
      <c r="A66" s="63">
        <v>80548</v>
      </c>
      <c r="B66" s="55" t="s">
        <v>91</v>
      </c>
      <c r="C66" s="44">
        <v>4.34</v>
      </c>
      <c r="D66" s="44">
        <v>4.34</v>
      </c>
      <c r="E66" s="46"/>
      <c r="F66" s="46"/>
      <c r="G66" s="17"/>
    </row>
    <row r="67" spans="1:7">
      <c r="A67" s="63">
        <v>80654</v>
      </c>
      <c r="B67" s="48" t="s">
        <v>166</v>
      </c>
      <c r="C67" s="2">
        <v>12.79</v>
      </c>
      <c r="D67" s="17">
        <v>13.62</v>
      </c>
      <c r="E67" s="17"/>
      <c r="F67" s="17"/>
      <c r="G67" s="17"/>
    </row>
    <row r="68" spans="1:7">
      <c r="A68" s="63">
        <v>80656</v>
      </c>
      <c r="B68" s="48" t="s">
        <v>132</v>
      </c>
      <c r="C68" s="2">
        <v>15.69</v>
      </c>
      <c r="D68" s="17">
        <v>15.69</v>
      </c>
      <c r="E68" s="17"/>
      <c r="F68" s="17"/>
      <c r="G68" s="17"/>
    </row>
    <row r="69" spans="1:7">
      <c r="A69" s="63">
        <v>80657</v>
      </c>
      <c r="B69" s="48" t="s">
        <v>169</v>
      </c>
      <c r="C69" s="2">
        <v>27.79</v>
      </c>
      <c r="D69" s="17">
        <v>27.39</v>
      </c>
      <c r="E69" s="17"/>
      <c r="F69" s="17"/>
      <c r="G69" s="17"/>
    </row>
    <row r="70" spans="1:7">
      <c r="A70" s="63">
        <v>80658</v>
      </c>
      <c r="B70" s="48" t="s">
        <v>128</v>
      </c>
      <c r="C70" s="2">
        <v>31.5</v>
      </c>
      <c r="D70" s="17">
        <v>31.5</v>
      </c>
      <c r="E70" s="17"/>
      <c r="F70" s="17"/>
      <c r="G70" s="17"/>
    </row>
    <row r="71" spans="1:7">
      <c r="A71" s="63">
        <v>80719</v>
      </c>
      <c r="B71" s="48" t="s">
        <v>147</v>
      </c>
      <c r="C71" s="2">
        <v>15.16</v>
      </c>
      <c r="D71" s="17">
        <v>15.16</v>
      </c>
      <c r="E71" s="17"/>
      <c r="F71" s="17"/>
      <c r="G71" s="17"/>
    </row>
    <row r="72" spans="1:7">
      <c r="A72" s="63">
        <v>81270</v>
      </c>
      <c r="B72" s="52" t="s">
        <v>157</v>
      </c>
      <c r="C72" s="44">
        <v>2.78</v>
      </c>
      <c r="D72" s="44">
        <v>2.71</v>
      </c>
      <c r="E72" s="46"/>
      <c r="F72" s="46"/>
      <c r="G72" s="17"/>
    </row>
    <row r="73" spans="1:7">
      <c r="A73" s="63">
        <v>81391</v>
      </c>
      <c r="B73" s="55" t="s">
        <v>154</v>
      </c>
      <c r="C73" s="44">
        <v>1.8</v>
      </c>
      <c r="D73" s="44">
        <v>1.69</v>
      </c>
      <c r="E73" s="46"/>
      <c r="F73" s="46"/>
      <c r="G73" s="17"/>
    </row>
    <row r="74" spans="1:7">
      <c r="A74" s="63">
        <v>81861</v>
      </c>
      <c r="B74" s="48" t="s">
        <v>79</v>
      </c>
      <c r="C74" s="2">
        <v>6.17</v>
      </c>
      <c r="D74" s="17">
        <v>6.52</v>
      </c>
      <c r="E74" s="17"/>
      <c r="F74" s="17"/>
      <c r="G74" s="17"/>
    </row>
    <row r="75" spans="1:7">
      <c r="A75" s="63">
        <v>82220</v>
      </c>
      <c r="B75" s="48" t="s">
        <v>90</v>
      </c>
      <c r="C75" s="2">
        <v>2.44</v>
      </c>
      <c r="D75" s="17">
        <v>2.62</v>
      </c>
      <c r="E75" s="17"/>
      <c r="F75" s="17"/>
      <c r="G75" s="17"/>
    </row>
    <row r="76" spans="1:7">
      <c r="A76" s="63">
        <v>83511</v>
      </c>
      <c r="B76" s="55" t="s">
        <v>89</v>
      </c>
      <c r="C76" s="44">
        <v>2.99</v>
      </c>
      <c r="D76" s="44">
        <v>3.21</v>
      </c>
      <c r="E76" s="46"/>
      <c r="F76" s="46"/>
      <c r="G76" s="17"/>
    </row>
    <row r="77" spans="1:7">
      <c r="A77" s="63">
        <v>84331</v>
      </c>
      <c r="B77" s="48" t="s">
        <v>93</v>
      </c>
      <c r="C77" s="3">
        <v>3.72</v>
      </c>
      <c r="D77" s="17">
        <v>3.72</v>
      </c>
      <c r="E77" s="17"/>
      <c r="F77" s="17"/>
      <c r="G77" s="17"/>
    </row>
    <row r="78" spans="1:7">
      <c r="A78" s="63">
        <v>84546</v>
      </c>
      <c r="B78" s="48" t="s">
        <v>106</v>
      </c>
      <c r="C78" s="2">
        <v>6.28</v>
      </c>
      <c r="D78" s="17">
        <v>6.75</v>
      </c>
      <c r="E78" s="17"/>
      <c r="F78" s="17"/>
      <c r="G78" s="17"/>
    </row>
    <row r="79" spans="1:7">
      <c r="A79" s="63">
        <v>84603</v>
      </c>
      <c r="B79" s="48" t="s">
        <v>187</v>
      </c>
      <c r="C79" s="2">
        <v>2.38</v>
      </c>
      <c r="D79" s="17">
        <v>2.4700000000000002</v>
      </c>
      <c r="E79" s="17"/>
      <c r="F79" s="17"/>
      <c r="G79" s="17"/>
    </row>
    <row r="80" spans="1:7">
      <c r="A80" s="63">
        <v>85824</v>
      </c>
      <c r="B80" s="49" t="s">
        <v>231</v>
      </c>
      <c r="C80" s="2">
        <v>0.54</v>
      </c>
      <c r="D80" s="17">
        <v>0.49</v>
      </c>
      <c r="E80" s="17"/>
      <c r="F80" s="17"/>
      <c r="G80" s="17"/>
    </row>
    <row r="81" spans="1:7">
      <c r="A81" s="64">
        <v>86527</v>
      </c>
      <c r="B81" s="48" t="s">
        <v>179</v>
      </c>
      <c r="C81" s="2">
        <v>41.53</v>
      </c>
      <c r="D81" s="17">
        <v>41.53</v>
      </c>
      <c r="E81" s="17"/>
      <c r="F81" s="17"/>
      <c r="G81" s="17"/>
    </row>
    <row r="82" spans="1:7">
      <c r="A82" s="64">
        <v>86528</v>
      </c>
      <c r="B82" s="48" t="s">
        <v>178</v>
      </c>
      <c r="C82" s="2">
        <v>53.05</v>
      </c>
      <c r="D82" s="17">
        <v>53.05</v>
      </c>
      <c r="E82" s="17"/>
      <c r="F82" s="17"/>
      <c r="G82" s="17"/>
    </row>
    <row r="83" spans="1:7">
      <c r="A83" s="63">
        <v>87340</v>
      </c>
      <c r="B83" s="54" t="s">
        <v>158</v>
      </c>
      <c r="C83" s="43">
        <v>2.78</v>
      </c>
      <c r="D83" s="44">
        <v>2.71</v>
      </c>
      <c r="E83" s="47"/>
      <c r="F83" s="46"/>
      <c r="G83" s="17"/>
    </row>
    <row r="84" spans="1:7">
      <c r="A84" s="63">
        <v>87346</v>
      </c>
      <c r="B84" s="55" t="s">
        <v>155</v>
      </c>
      <c r="C84" s="44">
        <v>1.8</v>
      </c>
      <c r="D84" s="44">
        <v>1.69</v>
      </c>
      <c r="E84" s="46"/>
      <c r="F84" s="46"/>
      <c r="G84" s="17"/>
    </row>
    <row r="85" spans="1:7">
      <c r="A85" s="63">
        <v>87438</v>
      </c>
      <c r="B85" s="52" t="s">
        <v>141</v>
      </c>
      <c r="C85" s="44">
        <v>2.2799999999999998</v>
      </c>
      <c r="D85" s="44">
        <v>2.1800000000000002</v>
      </c>
      <c r="E85" s="46"/>
      <c r="F85" s="46"/>
      <c r="G85" s="17"/>
    </row>
    <row r="86" spans="1:7">
      <c r="A86" s="63">
        <v>87442</v>
      </c>
      <c r="B86" s="52" t="s">
        <v>144</v>
      </c>
      <c r="C86" s="44">
        <v>2.2799999999999998</v>
      </c>
      <c r="D86" s="44">
        <v>2.1800000000000002</v>
      </c>
      <c r="E86" s="46"/>
      <c r="F86" s="46"/>
      <c r="G86" s="17"/>
    </row>
    <row r="87" spans="1:7">
      <c r="A87" s="63">
        <v>87443</v>
      </c>
      <c r="B87" s="52" t="s">
        <v>145</v>
      </c>
      <c r="C87" s="44">
        <v>2.2799999999999998</v>
      </c>
      <c r="D87" s="44">
        <v>2.1800000000000002</v>
      </c>
      <c r="E87" s="46"/>
      <c r="F87" s="46"/>
      <c r="G87" s="17"/>
    </row>
    <row r="88" spans="1:7">
      <c r="A88" s="63">
        <v>87608</v>
      </c>
      <c r="B88" s="52" t="s">
        <v>143</v>
      </c>
      <c r="C88" s="44">
        <v>2.2799999999999998</v>
      </c>
      <c r="D88" s="44">
        <v>2.1800000000000002</v>
      </c>
      <c r="E88" s="46"/>
      <c r="F88" s="46"/>
      <c r="G88" s="17"/>
    </row>
    <row r="89" spans="1:7">
      <c r="A89" s="63">
        <v>87609</v>
      </c>
      <c r="B89" s="55" t="s">
        <v>159</v>
      </c>
      <c r="C89" s="44">
        <v>2.78</v>
      </c>
      <c r="D89" s="44">
        <v>2.71</v>
      </c>
      <c r="E89" s="46"/>
      <c r="F89" s="46"/>
      <c r="G89" s="17"/>
    </row>
    <row r="90" spans="1:7">
      <c r="A90" s="63">
        <v>88483</v>
      </c>
      <c r="B90" s="55" t="s">
        <v>135</v>
      </c>
      <c r="C90" s="44">
        <v>10.84</v>
      </c>
      <c r="D90" s="44">
        <v>8.18</v>
      </c>
      <c r="E90" s="46"/>
      <c r="F90" s="46"/>
      <c r="G90" s="17"/>
    </row>
    <row r="91" spans="1:7">
      <c r="A91" s="63">
        <v>88485</v>
      </c>
      <c r="B91" s="50" t="s">
        <v>151</v>
      </c>
      <c r="C91" s="3">
        <v>1.8</v>
      </c>
      <c r="D91" s="17">
        <v>1.69</v>
      </c>
      <c r="E91" s="17"/>
      <c r="F91" s="17"/>
      <c r="G91" s="17"/>
    </row>
    <row r="92" spans="1:7">
      <c r="A92" s="63">
        <v>88696</v>
      </c>
      <c r="B92" s="48" t="s">
        <v>164</v>
      </c>
      <c r="C92" s="2">
        <v>1.22</v>
      </c>
      <c r="D92" s="17">
        <v>1.31</v>
      </c>
      <c r="E92" s="17"/>
      <c r="F92" s="17"/>
      <c r="G92" s="17"/>
    </row>
    <row r="93" spans="1:7">
      <c r="A93" s="63">
        <v>88697</v>
      </c>
      <c r="B93" s="48" t="s">
        <v>127</v>
      </c>
      <c r="C93" s="2">
        <v>1.1499999999999999</v>
      </c>
      <c r="D93" s="17">
        <v>1.19</v>
      </c>
      <c r="E93" s="17"/>
      <c r="F93" s="17"/>
      <c r="G93" s="17"/>
    </row>
    <row r="94" spans="1:7">
      <c r="A94" s="64">
        <v>88835</v>
      </c>
      <c r="B94" s="48" t="s">
        <v>183</v>
      </c>
      <c r="C94" s="12">
        <v>18.79</v>
      </c>
      <c r="D94" s="17">
        <v>18.79</v>
      </c>
      <c r="E94" s="17"/>
      <c r="F94" s="17"/>
      <c r="G94" s="17"/>
    </row>
    <row r="95" spans="1:7">
      <c r="A95" s="63">
        <v>89465</v>
      </c>
      <c r="B95" s="48" t="s">
        <v>81</v>
      </c>
      <c r="C95" s="2">
        <v>1.1399999999999999</v>
      </c>
      <c r="D95" s="17">
        <v>1.0900000000000001</v>
      </c>
      <c r="E95" s="17"/>
      <c r="F95" s="17"/>
      <c r="G95" s="17"/>
    </row>
    <row r="96" spans="1:7">
      <c r="A96" s="63">
        <v>89466</v>
      </c>
      <c r="B96" s="48" t="s">
        <v>82</v>
      </c>
      <c r="C96" s="2">
        <v>6.3</v>
      </c>
      <c r="D96" s="17">
        <v>6.42</v>
      </c>
      <c r="E96" s="17"/>
      <c r="F96" s="17"/>
      <c r="G96" s="17"/>
    </row>
    <row r="97" spans="1:7">
      <c r="A97" s="63">
        <v>89580</v>
      </c>
      <c r="B97" s="48" t="s">
        <v>115</v>
      </c>
      <c r="C97" s="17">
        <v>2.12</v>
      </c>
      <c r="D97" s="17">
        <v>2.19</v>
      </c>
      <c r="E97" s="17"/>
      <c r="F97" s="17"/>
      <c r="G97" s="17"/>
    </row>
    <row r="98" spans="1:7">
      <c r="A98" s="63">
        <v>89581</v>
      </c>
      <c r="B98" s="48" t="s">
        <v>120</v>
      </c>
      <c r="C98" s="17">
        <v>3.13</v>
      </c>
      <c r="D98" s="17">
        <v>3.14</v>
      </c>
      <c r="E98" s="17"/>
      <c r="F98" s="17"/>
      <c r="G98" s="17"/>
    </row>
    <row r="99" spans="1:7">
      <c r="A99" s="63">
        <v>89582</v>
      </c>
      <c r="B99" s="48" t="s">
        <v>120</v>
      </c>
      <c r="C99" s="17">
        <v>3.67</v>
      </c>
      <c r="D99" s="17">
        <v>3.71</v>
      </c>
      <c r="E99" s="17"/>
      <c r="F99" s="17"/>
      <c r="G99" s="17"/>
    </row>
    <row r="100" spans="1:7">
      <c r="A100" s="63">
        <v>89592</v>
      </c>
      <c r="B100" s="48" t="s">
        <v>87</v>
      </c>
      <c r="C100" s="2">
        <v>1.8</v>
      </c>
      <c r="D100" s="17">
        <v>1.7</v>
      </c>
      <c r="E100" s="17"/>
      <c r="F100" s="17"/>
      <c r="G100" s="17"/>
    </row>
    <row r="101" spans="1:7">
      <c r="A101" s="63">
        <v>89593</v>
      </c>
      <c r="B101" s="48" t="s">
        <v>96</v>
      </c>
      <c r="C101" s="2">
        <v>1.94</v>
      </c>
      <c r="D101" s="17">
        <v>2.08</v>
      </c>
      <c r="E101" s="17"/>
      <c r="F101" s="17"/>
      <c r="G101" s="17"/>
    </row>
    <row r="102" spans="1:7">
      <c r="A102" s="63">
        <v>89594</v>
      </c>
      <c r="B102" s="48" t="s">
        <v>99</v>
      </c>
      <c r="C102" s="2">
        <v>2.09</v>
      </c>
      <c r="D102" s="17">
        <v>2.17</v>
      </c>
      <c r="E102" s="17"/>
      <c r="F102" s="17"/>
      <c r="G102" s="17"/>
    </row>
    <row r="103" spans="1:7">
      <c r="A103" s="63">
        <v>89595</v>
      </c>
      <c r="B103" s="48" t="s">
        <v>105</v>
      </c>
      <c r="C103" s="2">
        <v>2.31</v>
      </c>
      <c r="D103" s="17">
        <v>2.4</v>
      </c>
      <c r="E103" s="17"/>
      <c r="F103" s="17"/>
      <c r="G103" s="17"/>
    </row>
    <row r="104" spans="1:7">
      <c r="A104" s="63">
        <v>89596</v>
      </c>
      <c r="B104" s="48" t="s">
        <v>77</v>
      </c>
      <c r="C104" s="2">
        <v>2.74</v>
      </c>
      <c r="D104" s="17">
        <v>2.94</v>
      </c>
      <c r="E104" s="17"/>
      <c r="F104" s="17"/>
      <c r="G104" s="17"/>
    </row>
    <row r="105" spans="1:7">
      <c r="A105" s="63">
        <v>89768</v>
      </c>
      <c r="B105" s="52" t="s">
        <v>139</v>
      </c>
      <c r="C105" s="44">
        <v>2.2799999999999998</v>
      </c>
      <c r="D105" s="44">
        <v>2.1800000000000002</v>
      </c>
      <c r="E105" s="46"/>
      <c r="F105" s="46"/>
      <c r="G105" s="17"/>
    </row>
    <row r="106" spans="1:7">
      <c r="A106" s="63">
        <v>89839</v>
      </c>
      <c r="B106" s="52" t="s">
        <v>162</v>
      </c>
      <c r="C106" s="44"/>
      <c r="D106" s="44">
        <v>2.71</v>
      </c>
      <c r="E106" s="46"/>
      <c r="F106" s="46"/>
      <c r="G106" s="17"/>
    </row>
    <row r="107" spans="1:7">
      <c r="A107" s="64">
        <v>90166</v>
      </c>
      <c r="B107" s="48" t="s">
        <v>180</v>
      </c>
      <c r="C107" s="2">
        <v>29.77</v>
      </c>
      <c r="D107" s="17">
        <v>29.77</v>
      </c>
      <c r="E107" s="17"/>
      <c r="F107" s="17"/>
      <c r="G107" s="17"/>
    </row>
    <row r="108" spans="1:7">
      <c r="A108" s="63">
        <v>93349</v>
      </c>
      <c r="B108" s="55" t="s">
        <v>137</v>
      </c>
      <c r="C108" s="44">
        <v>1.57</v>
      </c>
      <c r="D108" s="44">
        <v>1.69</v>
      </c>
      <c r="E108" s="46"/>
      <c r="F108" s="46"/>
      <c r="G108" s="17"/>
    </row>
    <row r="109" spans="1:7">
      <c r="A109" s="63">
        <v>93374</v>
      </c>
      <c r="B109" s="48" t="s">
        <v>125</v>
      </c>
      <c r="C109" s="2">
        <v>7.24</v>
      </c>
      <c r="D109" s="17">
        <v>7.51</v>
      </c>
      <c r="E109" s="17"/>
      <c r="F109" s="17"/>
      <c r="G109" s="17"/>
    </row>
    <row r="110" spans="1:7">
      <c r="A110" s="63">
        <v>93581</v>
      </c>
      <c r="B110" s="48" t="s">
        <v>126</v>
      </c>
      <c r="C110" s="2">
        <v>1.24</v>
      </c>
      <c r="D110" s="17">
        <v>1.37</v>
      </c>
      <c r="E110" s="17"/>
      <c r="F110" s="17"/>
      <c r="G110" s="17"/>
    </row>
    <row r="111" spans="1:7">
      <c r="A111" s="65">
        <v>93671</v>
      </c>
      <c r="B111" s="51" t="s">
        <v>78</v>
      </c>
      <c r="C111" s="41">
        <v>14.59</v>
      </c>
      <c r="D111" s="45"/>
      <c r="E111" s="45"/>
      <c r="F111" s="17"/>
      <c r="G111" s="17"/>
    </row>
    <row r="112" spans="1:7">
      <c r="A112" s="63">
        <v>93674</v>
      </c>
      <c r="B112" s="48" t="s">
        <v>171</v>
      </c>
      <c r="C112" s="2">
        <v>1.39</v>
      </c>
      <c r="D112" s="17">
        <v>1.44</v>
      </c>
      <c r="E112" s="17"/>
      <c r="F112" s="17"/>
      <c r="G112" s="17"/>
    </row>
    <row r="113" spans="1:7">
      <c r="A113" s="65">
        <v>93933</v>
      </c>
      <c r="B113" s="51" t="s">
        <v>176</v>
      </c>
      <c r="C113" s="41">
        <v>14.09</v>
      </c>
      <c r="D113" s="45"/>
      <c r="E113" s="45"/>
      <c r="F113" s="17"/>
      <c r="G113" s="17"/>
    </row>
    <row r="114" spans="1:7">
      <c r="A114" s="63">
        <v>93934</v>
      </c>
      <c r="B114" s="48" t="s">
        <v>186</v>
      </c>
      <c r="C114" s="2">
        <v>26.25</v>
      </c>
      <c r="D114" s="17">
        <v>27.71</v>
      </c>
      <c r="E114" s="17"/>
      <c r="F114" s="17"/>
      <c r="G114" s="17"/>
    </row>
    <row r="115" spans="1:7">
      <c r="A115" s="63">
        <v>94019</v>
      </c>
      <c r="B115" s="55" t="s">
        <v>177</v>
      </c>
      <c r="C115" s="44">
        <v>2.91</v>
      </c>
      <c r="D115" s="44">
        <v>3.13</v>
      </c>
      <c r="E115" s="46"/>
      <c r="F115" s="46"/>
      <c r="G115" s="17"/>
    </row>
    <row r="116" spans="1:7">
      <c r="A116" s="63">
        <v>94026</v>
      </c>
      <c r="B116" s="48" t="s">
        <v>182</v>
      </c>
      <c r="C116" s="2">
        <v>1.25</v>
      </c>
      <c r="D116" s="17">
        <v>1.23</v>
      </c>
      <c r="E116" s="17"/>
      <c r="F116" s="17"/>
      <c r="G116" s="17"/>
    </row>
    <row r="117" spans="1:7">
      <c r="A117" s="63">
        <v>94074</v>
      </c>
      <c r="B117" s="48" t="s">
        <v>136</v>
      </c>
      <c r="C117" s="2">
        <v>8.7799999999999994</v>
      </c>
      <c r="D117" s="17">
        <v>8.26</v>
      </c>
      <c r="E117" s="17"/>
      <c r="F117" s="17"/>
      <c r="G117" s="17"/>
    </row>
    <row r="118" spans="1:7">
      <c r="A118" s="63">
        <v>94137</v>
      </c>
      <c r="B118" s="48" t="s">
        <v>163</v>
      </c>
      <c r="C118" s="2">
        <v>5.18</v>
      </c>
      <c r="D118" s="17">
        <v>4.82</v>
      </c>
      <c r="E118" s="17"/>
      <c r="F118" s="17"/>
      <c r="G118" s="17"/>
    </row>
    <row r="119" spans="1:7">
      <c r="A119" s="63">
        <v>94138</v>
      </c>
      <c r="B119" s="50" t="s">
        <v>107</v>
      </c>
      <c r="C119" s="17">
        <v>6.32</v>
      </c>
      <c r="D119" s="17">
        <v>6.11</v>
      </c>
      <c r="E119" s="17"/>
      <c r="F119" s="17"/>
      <c r="G119" s="17"/>
    </row>
    <row r="120" spans="1:7">
      <c r="A120" s="64">
        <v>94139</v>
      </c>
      <c r="B120" s="48" t="s">
        <v>225</v>
      </c>
      <c r="C120" s="2">
        <v>7.04</v>
      </c>
      <c r="D120" s="17">
        <v>7.17</v>
      </c>
      <c r="E120" s="17"/>
      <c r="F120" s="17"/>
      <c r="G120" s="17"/>
    </row>
    <row r="121" spans="1:7">
      <c r="A121" s="63">
        <v>94140</v>
      </c>
      <c r="B121" s="48" t="s">
        <v>88</v>
      </c>
      <c r="C121" s="2">
        <v>7.96</v>
      </c>
      <c r="D121" s="17">
        <v>8.26</v>
      </c>
      <c r="E121" s="17"/>
      <c r="F121" s="17"/>
      <c r="G121" s="17"/>
    </row>
    <row r="122" spans="1:7">
      <c r="A122" s="63">
        <v>94261</v>
      </c>
      <c r="B122" s="55" t="s">
        <v>101</v>
      </c>
      <c r="C122" s="44">
        <v>7.77</v>
      </c>
      <c r="D122" s="44">
        <v>7.26</v>
      </c>
      <c r="E122" s="46"/>
      <c r="F122" s="46"/>
      <c r="G122" s="17"/>
    </row>
    <row r="123" spans="1:7">
      <c r="A123" s="63">
        <v>94479</v>
      </c>
      <c r="B123" s="48" t="s">
        <v>133</v>
      </c>
      <c r="C123" s="2">
        <v>1.47</v>
      </c>
      <c r="D123" s="17">
        <v>1.58</v>
      </c>
      <c r="E123" s="17"/>
      <c r="F123" s="17"/>
      <c r="G123" s="17"/>
    </row>
    <row r="124" spans="1:7">
      <c r="A124" s="63">
        <v>94486</v>
      </c>
      <c r="B124" s="48" t="s">
        <v>131</v>
      </c>
      <c r="C124" s="2">
        <v>1.1499999999999999</v>
      </c>
      <c r="D124" s="17">
        <v>1.1000000000000001</v>
      </c>
      <c r="E124" s="17"/>
      <c r="F124" s="17"/>
      <c r="G124" s="17"/>
    </row>
    <row r="125" spans="1:7">
      <c r="A125" s="63">
        <v>94489</v>
      </c>
      <c r="B125" s="48" t="s">
        <v>189</v>
      </c>
      <c r="C125" s="2">
        <v>1.38</v>
      </c>
      <c r="D125" s="17">
        <v>1.43</v>
      </c>
      <c r="E125" s="17"/>
      <c r="F125" s="17"/>
      <c r="G125" s="17"/>
    </row>
    <row r="126" spans="1:7">
      <c r="B126" s="48"/>
      <c r="C126" s="3"/>
      <c r="D126" s="3"/>
      <c r="E126" s="17"/>
      <c r="F126" s="17"/>
      <c r="G126" s="17" t="str">
        <f>PROPER(Таблица13[[#This Row],[описание]])</f>
        <v/>
      </c>
    </row>
    <row r="127" spans="1:7">
      <c r="A127" s="67"/>
      <c r="B127" s="56" t="s">
        <v>56</v>
      </c>
      <c r="C127" s="66">
        <f>SUM(C1:C125)</f>
        <v>984.20351999999946</v>
      </c>
      <c r="D127" s="66">
        <f>SUM(D1:D125)</f>
        <v>948.97000000000037</v>
      </c>
      <c r="E127" s="69"/>
      <c r="F127" s="69"/>
      <c r="G127" s="69" t="str">
        <f>PROPER(Таблица13[[#This Row],[описание]])</f>
        <v>Итог</v>
      </c>
    </row>
    <row r="128" spans="1:7">
      <c r="B128" s="48"/>
      <c r="C128" s="3"/>
      <c r="D128" s="3"/>
      <c r="E128" s="17"/>
      <c r="F128" s="17"/>
      <c r="G128" s="17" t="str">
        <f>PROPER(Таблица13[[#This Row],[описание]])</f>
        <v/>
      </c>
    </row>
    <row r="129" spans="2:7">
      <c r="B129" s="48"/>
      <c r="C129" s="3"/>
      <c r="D129" s="3"/>
      <c r="E129" s="17"/>
      <c r="F129" s="17"/>
      <c r="G129" s="17" t="str">
        <f>PROPER(Таблица13[[#This Row],[описание]])</f>
        <v/>
      </c>
    </row>
    <row r="130" spans="2:7">
      <c r="B130" s="48"/>
      <c r="C130" s="3"/>
      <c r="D130" s="3"/>
      <c r="E130" s="17"/>
      <c r="F130" s="17"/>
      <c r="G130" s="17" t="str">
        <f>PROPER(Таблица13[[#This Row],[описание]])</f>
        <v/>
      </c>
    </row>
    <row r="131" spans="2:7">
      <c r="B131" s="48"/>
      <c r="C131" s="2"/>
      <c r="E131" s="17"/>
      <c r="F131" s="17"/>
      <c r="G131" s="17" t="str">
        <f>PROPER(Таблица13[[#This Row],[описание]])</f>
        <v/>
      </c>
    </row>
    <row r="132" spans="2:7">
      <c r="B132" s="48"/>
      <c r="C132" s="2"/>
      <c r="E132" s="17"/>
      <c r="F132" s="17"/>
      <c r="G132" s="17" t="str">
        <f>PROPER(Таблица13[[#This Row],[описание]])</f>
        <v/>
      </c>
    </row>
    <row r="133" spans="2:7">
      <c r="B133" s="48"/>
      <c r="C133" s="2"/>
      <c r="E133" s="17"/>
      <c r="F133" s="17"/>
      <c r="G133" s="17" t="str">
        <f>PROPER(Таблица13[[#This Row],[описание]])</f>
        <v/>
      </c>
    </row>
    <row r="134" spans="2:7">
      <c r="B134" s="48"/>
      <c r="C134" s="2"/>
      <c r="E134" s="17"/>
      <c r="F134" s="17"/>
      <c r="G134" s="17" t="str">
        <f>PROPER(Таблица13[[#This Row],[описание]])</f>
        <v/>
      </c>
    </row>
    <row r="135" spans="2:7">
      <c r="B135" s="68"/>
      <c r="C135" s="70"/>
      <c r="D135" s="71"/>
      <c r="E135" s="17"/>
      <c r="F135" s="17"/>
      <c r="G135" s="17"/>
    </row>
  </sheetData>
  <autoFilter ref="A1:G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T130"/>
  <sheetViews>
    <sheetView tabSelected="1" workbookViewId="0">
      <pane ySplit="1" topLeftCell="A61" activePane="bottomLeft" state="frozen"/>
      <selection activeCell="D121" sqref="D121"/>
      <selection pane="bottomLeft" activeCell="I65" sqref="I65"/>
    </sheetView>
  </sheetViews>
  <sheetFormatPr defaultRowHeight="12.75"/>
  <cols>
    <col min="1" max="1" width="6.42578125" style="1" customWidth="1"/>
    <col min="2" max="2" width="6.42578125" style="30" customWidth="1"/>
    <col min="3" max="3" width="8.28515625" style="34" customWidth="1"/>
    <col min="4" max="4" width="13.42578125" style="34" bestFit="1" customWidth="1"/>
    <col min="5" max="5" width="34.85546875" style="36" customWidth="1"/>
    <col min="6" max="6" width="9" style="1" customWidth="1"/>
    <col min="7" max="7" width="33" style="37" customWidth="1"/>
    <col min="8" max="8" width="14" style="1" customWidth="1"/>
    <col min="9" max="9" width="9.5703125" style="1" customWidth="1"/>
    <col min="10" max="10" width="10" style="2" bestFit="1" customWidth="1"/>
    <col min="11" max="11" width="7.85546875" style="2" customWidth="1"/>
    <col min="12" max="12" width="1.5703125" style="1" hidden="1" customWidth="1"/>
    <col min="13" max="14" width="7.28515625" style="2" customWidth="1"/>
    <col min="15" max="15" width="7.85546875" style="2" customWidth="1"/>
    <col min="16" max="16" width="9.42578125" style="11" customWidth="1"/>
    <col min="17" max="17" width="10.28515625" style="11" customWidth="1"/>
    <col min="18" max="18" width="10" style="2" customWidth="1"/>
    <col min="19" max="19" width="8.42578125" style="2" customWidth="1"/>
    <col min="20" max="16384" width="9.140625" style="1"/>
  </cols>
  <sheetData>
    <row r="1" spans="1:20" s="9" customFormat="1" ht="27.75" customHeight="1">
      <c r="A1" s="5" t="s">
        <v>4</v>
      </c>
      <c r="B1" s="29"/>
      <c r="C1" s="33"/>
      <c r="D1" s="33" t="s">
        <v>62</v>
      </c>
      <c r="E1" s="33" t="s">
        <v>71</v>
      </c>
      <c r="F1" s="4" t="s">
        <v>6</v>
      </c>
      <c r="G1" s="38" t="s">
        <v>3</v>
      </c>
      <c r="H1" s="4" t="s">
        <v>60</v>
      </c>
      <c r="I1" s="4" t="s">
        <v>61</v>
      </c>
      <c r="J1" s="6" t="s">
        <v>57</v>
      </c>
      <c r="K1" s="6" t="s">
        <v>5</v>
      </c>
      <c r="L1" s="7"/>
      <c r="M1" s="6" t="s">
        <v>54</v>
      </c>
      <c r="N1" s="6" t="s">
        <v>55</v>
      </c>
      <c r="O1" s="6" t="s">
        <v>70</v>
      </c>
      <c r="P1" s="8" t="s">
        <v>44</v>
      </c>
      <c r="Q1" s="8" t="s">
        <v>45</v>
      </c>
      <c r="R1" s="6" t="s">
        <v>59</v>
      </c>
      <c r="S1" s="40" t="s">
        <v>58</v>
      </c>
    </row>
    <row r="2" spans="1:20">
      <c r="A2" s="10"/>
      <c r="B2" s="76">
        <v>10064</v>
      </c>
      <c r="C2" s="36" t="s">
        <v>223</v>
      </c>
      <c r="D2" s="36" t="s">
        <v>67</v>
      </c>
      <c r="E2" s="36" t="s">
        <v>67</v>
      </c>
      <c r="F2" s="10"/>
      <c r="G2" s="36" t="s">
        <v>92</v>
      </c>
      <c r="H2" s="10" t="s">
        <v>0</v>
      </c>
      <c r="I2" s="10">
        <v>60</v>
      </c>
      <c r="J2" s="77">
        <f>I2*K2</f>
        <v>48.6</v>
      </c>
      <c r="K2" s="77">
        <f>VLOOKUP(B2,Таблица13[#All],4,0)</f>
        <v>0.81</v>
      </c>
      <c r="L2" s="10"/>
      <c r="M2" s="78">
        <v>1.4</v>
      </c>
      <c r="N2" s="77"/>
      <c r="O2" s="77">
        <f>M2-(M2/100*15)</f>
        <v>1.19</v>
      </c>
      <c r="P2" s="79">
        <f>M2/K2-1</f>
        <v>0.72839506172839474</v>
      </c>
      <c r="Q2" s="79">
        <f>O2/K2-1</f>
        <v>0.46913580246913567</v>
      </c>
      <c r="R2" s="77">
        <f>I2*O2</f>
        <v>71.399999999999991</v>
      </c>
      <c r="S2" s="77">
        <f>R2-(I2*K2)</f>
        <v>22.79999999999999</v>
      </c>
      <c r="T2" s="10"/>
    </row>
    <row r="3" spans="1:20">
      <c r="A3" s="10"/>
      <c r="B3" s="76">
        <v>10105</v>
      </c>
      <c r="C3" s="36" t="s">
        <v>72</v>
      </c>
      <c r="D3" s="36" t="s">
        <v>69</v>
      </c>
      <c r="E3" s="36" t="s">
        <v>69</v>
      </c>
      <c r="F3" s="10" t="s">
        <v>31</v>
      </c>
      <c r="G3" s="36" t="s">
        <v>229</v>
      </c>
      <c r="H3" s="10"/>
      <c r="I3" s="10">
        <v>1</v>
      </c>
      <c r="J3" s="77">
        <f>I3*K3</f>
        <v>44.67</v>
      </c>
      <c r="K3" s="77">
        <f>VLOOKUP(B3,Таблица13[#All],4,0)</f>
        <v>44.67</v>
      </c>
      <c r="L3" s="10"/>
      <c r="M3" s="77">
        <v>53.63</v>
      </c>
      <c r="N3" s="77"/>
      <c r="O3" s="77">
        <f>M3-(M3/100*15)</f>
        <v>45.585500000000003</v>
      </c>
      <c r="P3" s="79">
        <f>M3/K3-1</f>
        <v>0.20058204611596153</v>
      </c>
      <c r="Q3" s="79">
        <f>O3/K3-1</f>
        <v>2.0494739198567258E-2</v>
      </c>
      <c r="R3" s="77">
        <f>I3*O3</f>
        <v>45.585500000000003</v>
      </c>
      <c r="S3" s="77">
        <f>R3-(I3*K3)</f>
        <v>0.91550000000000153</v>
      </c>
      <c r="T3" s="10"/>
    </row>
    <row r="4" spans="1:20">
      <c r="A4" s="10"/>
      <c r="B4" s="76">
        <v>10418</v>
      </c>
      <c r="C4" s="36" t="s">
        <v>72</v>
      </c>
      <c r="D4" s="36" t="s">
        <v>241</v>
      </c>
      <c r="E4" s="36" t="s">
        <v>69</v>
      </c>
      <c r="F4" s="10" t="s">
        <v>30</v>
      </c>
      <c r="G4" s="36" t="s">
        <v>167</v>
      </c>
      <c r="H4" s="10" t="s">
        <v>0</v>
      </c>
      <c r="I4" s="10">
        <v>12</v>
      </c>
      <c r="J4" s="77">
        <f>I4*K4</f>
        <v>188.04</v>
      </c>
      <c r="K4" s="77">
        <f>VLOOKUP(B4,Таблица13[#All],4,0)</f>
        <v>15.67</v>
      </c>
      <c r="L4" s="10"/>
      <c r="M4" s="77">
        <v>20</v>
      </c>
      <c r="N4" s="77"/>
      <c r="O4" s="77">
        <f>M4-(M4/100*15)</f>
        <v>17</v>
      </c>
      <c r="P4" s="79">
        <f>M4/K4-1</f>
        <v>0.27632418634333122</v>
      </c>
      <c r="Q4" s="79">
        <f>O4/K4-1</f>
        <v>8.4875558391831474E-2</v>
      </c>
      <c r="R4" s="77">
        <f>I4*O4</f>
        <v>204</v>
      </c>
      <c r="S4" s="77">
        <f>R4-(I4*K4)</f>
        <v>15.960000000000008</v>
      </c>
      <c r="T4" s="10"/>
    </row>
    <row r="5" spans="1:20">
      <c r="A5" s="10"/>
      <c r="B5" s="76">
        <v>10558</v>
      </c>
      <c r="C5" s="36" t="s">
        <v>72</v>
      </c>
      <c r="D5" s="36" t="s">
        <v>250</v>
      </c>
      <c r="E5" s="36" t="s">
        <v>193</v>
      </c>
      <c r="F5" s="10"/>
      <c r="G5" s="36" t="s">
        <v>83</v>
      </c>
      <c r="H5" s="10" t="s">
        <v>0</v>
      </c>
      <c r="I5" s="10">
        <v>96</v>
      </c>
      <c r="J5" s="77">
        <f>I5*K5</f>
        <v>151.68</v>
      </c>
      <c r="K5" s="77">
        <f>VLOOKUP(B5,Таблица13[#All],4,0)</f>
        <v>1.58</v>
      </c>
      <c r="L5" s="10"/>
      <c r="M5" s="78">
        <v>2.8</v>
      </c>
      <c r="N5" s="77"/>
      <c r="O5" s="77">
        <f>M5-(M5/100*15)</f>
        <v>2.38</v>
      </c>
      <c r="P5" s="79">
        <f>M5/K5-1</f>
        <v>0.77215189873417711</v>
      </c>
      <c r="Q5" s="79">
        <f>O5/K5-1</f>
        <v>0.50632911392405044</v>
      </c>
      <c r="R5" s="77">
        <f>I5*O5</f>
        <v>228.48</v>
      </c>
      <c r="S5" s="77">
        <f>R5-(I5*K5)</f>
        <v>76.799999999999983</v>
      </c>
      <c r="T5" s="10"/>
    </row>
    <row r="6" spans="1:20">
      <c r="A6" s="10"/>
      <c r="B6" s="76">
        <v>10999</v>
      </c>
      <c r="C6" s="36" t="s">
        <v>72</v>
      </c>
      <c r="D6" s="36" t="s">
        <v>65</v>
      </c>
      <c r="E6" s="36" t="s">
        <v>218</v>
      </c>
      <c r="F6" s="10" t="s">
        <v>11</v>
      </c>
      <c r="G6" s="80" t="s">
        <v>161</v>
      </c>
      <c r="H6" s="10" t="s">
        <v>0</v>
      </c>
      <c r="I6" s="10">
        <v>16</v>
      </c>
      <c r="J6" s="77">
        <f>I6*K6</f>
        <v>43.36</v>
      </c>
      <c r="K6" s="77">
        <f>VLOOKUP(B6,Таблица13[#All],4,0)</f>
        <v>2.71</v>
      </c>
      <c r="L6" s="10"/>
      <c r="M6" s="77">
        <v>3.52</v>
      </c>
      <c r="N6" s="77"/>
      <c r="O6" s="77">
        <f>M6-(M6/100*15)</f>
        <v>2.992</v>
      </c>
      <c r="P6" s="79">
        <f>M6/K6-1</f>
        <v>0.29889298892988925</v>
      </c>
      <c r="Q6" s="79">
        <f>O6/K6-1</f>
        <v>0.10405904059040583</v>
      </c>
      <c r="R6" s="77">
        <f>I6*O6</f>
        <v>47.872</v>
      </c>
      <c r="S6" s="77">
        <f>R6-(I6*K6)</f>
        <v>4.5120000000000005</v>
      </c>
      <c r="T6" s="10"/>
    </row>
    <row r="7" spans="1:20">
      <c r="A7" s="10"/>
      <c r="B7" s="76">
        <v>50015</v>
      </c>
      <c r="C7" s="36" t="s">
        <v>72</v>
      </c>
      <c r="D7" s="36" t="s">
        <v>65</v>
      </c>
      <c r="E7" s="36" t="s">
        <v>243</v>
      </c>
      <c r="F7" s="10" t="s">
        <v>9</v>
      </c>
      <c r="G7" s="36" t="s">
        <v>97</v>
      </c>
      <c r="H7" s="10" t="s">
        <v>0</v>
      </c>
      <c r="I7" s="10">
        <v>20</v>
      </c>
      <c r="J7" s="77">
        <f>I7*K7</f>
        <v>31.6</v>
      </c>
      <c r="K7" s="77">
        <f>VLOOKUP(B7,Таблица13[#All],4,0)</f>
        <v>1.58</v>
      </c>
      <c r="L7" s="10"/>
      <c r="M7" s="77">
        <v>2.9</v>
      </c>
      <c r="N7" s="77"/>
      <c r="O7" s="77">
        <f>M7-(M7/100*15)</f>
        <v>2.4649999999999999</v>
      </c>
      <c r="P7" s="79">
        <f>M7/K7-1</f>
        <v>0.83544303797468333</v>
      </c>
      <c r="Q7" s="79">
        <f>O7/K7-1</f>
        <v>0.56012658227848089</v>
      </c>
      <c r="R7" s="77">
        <f>I7*O7</f>
        <v>49.3</v>
      </c>
      <c r="S7" s="77">
        <f>R7-(I7*K7)</f>
        <v>17.699999999999996</v>
      </c>
      <c r="T7" s="10"/>
    </row>
    <row r="8" spans="1:20">
      <c r="A8" s="10"/>
      <c r="B8" s="76">
        <v>50016</v>
      </c>
      <c r="C8" s="36" t="s">
        <v>72</v>
      </c>
      <c r="D8" s="36" t="s">
        <v>65</v>
      </c>
      <c r="E8" s="36" t="s">
        <v>242</v>
      </c>
      <c r="F8" s="10" t="s">
        <v>8</v>
      </c>
      <c r="G8" s="36" t="s">
        <v>98</v>
      </c>
      <c r="H8" s="10" t="s">
        <v>0</v>
      </c>
      <c r="I8" s="10">
        <v>20</v>
      </c>
      <c r="J8" s="77">
        <f>I8*K8</f>
        <v>31.6</v>
      </c>
      <c r="K8" s="77">
        <f>VLOOKUP(B8,Таблица13[#All],4,0)</f>
        <v>1.58</v>
      </c>
      <c r="L8" s="10"/>
      <c r="M8" s="77">
        <v>2.9</v>
      </c>
      <c r="N8" s="77"/>
      <c r="O8" s="77">
        <f>M8-(M8/100*15)</f>
        <v>2.4649999999999999</v>
      </c>
      <c r="P8" s="79">
        <f>M8/K8-1</f>
        <v>0.83544303797468333</v>
      </c>
      <c r="Q8" s="79">
        <f>O8/K8-1</f>
        <v>0.56012658227848089</v>
      </c>
      <c r="R8" s="77">
        <f>I8*O8</f>
        <v>49.3</v>
      </c>
      <c r="S8" s="77">
        <f>R8-(I8*K8)</f>
        <v>17.699999999999996</v>
      </c>
      <c r="T8" s="10"/>
    </row>
    <row r="9" spans="1:20">
      <c r="A9" s="10"/>
      <c r="B9" s="76">
        <v>50018</v>
      </c>
      <c r="C9" s="36" t="s">
        <v>72</v>
      </c>
      <c r="D9" s="36" t="s">
        <v>65</v>
      </c>
      <c r="E9" s="36" t="s">
        <v>242</v>
      </c>
      <c r="F9" s="10" t="s">
        <v>9</v>
      </c>
      <c r="G9" s="36" t="s">
        <v>94</v>
      </c>
      <c r="H9" s="10" t="s">
        <v>0</v>
      </c>
      <c r="I9" s="10">
        <v>20</v>
      </c>
      <c r="J9" s="77">
        <f>I9*K9</f>
        <v>39.200000000000003</v>
      </c>
      <c r="K9" s="77">
        <f>VLOOKUP(B9,Таблица13[#All],4,0)</f>
        <v>1.96</v>
      </c>
      <c r="L9" s="10"/>
      <c r="M9" s="77">
        <v>3.52</v>
      </c>
      <c r="N9" s="77"/>
      <c r="O9" s="77">
        <f>M9-(M9/100*15)</f>
        <v>2.992</v>
      </c>
      <c r="P9" s="79">
        <f>M9/K9-1</f>
        <v>0.79591836734693877</v>
      </c>
      <c r="Q9" s="79">
        <f>O9/K9-1</f>
        <v>0.52653061224489806</v>
      </c>
      <c r="R9" s="77">
        <f>I9*O9</f>
        <v>59.84</v>
      </c>
      <c r="S9" s="77">
        <f>R9-(I9*K9)</f>
        <v>20.64</v>
      </c>
      <c r="T9" s="10"/>
    </row>
    <row r="10" spans="1:20">
      <c r="A10" s="10"/>
      <c r="B10" s="76">
        <v>50019</v>
      </c>
      <c r="C10" s="36" t="s">
        <v>72</v>
      </c>
      <c r="D10" s="36" t="s">
        <v>65</v>
      </c>
      <c r="E10" s="36" t="s">
        <v>243</v>
      </c>
      <c r="F10" s="10" t="s">
        <v>8</v>
      </c>
      <c r="G10" s="36" t="s">
        <v>95</v>
      </c>
      <c r="H10" s="10" t="s">
        <v>0</v>
      </c>
      <c r="I10" s="10">
        <v>20</v>
      </c>
      <c r="J10" s="77">
        <f>I10*K10</f>
        <v>39.200000000000003</v>
      </c>
      <c r="K10" s="77">
        <f>VLOOKUP(B10,Таблица13[#All],4,0)</f>
        <v>1.96</v>
      </c>
      <c r="L10" s="10"/>
      <c r="M10" s="77">
        <v>3.52</v>
      </c>
      <c r="N10" s="77"/>
      <c r="O10" s="77">
        <f>M10-(M10/100*15)</f>
        <v>2.992</v>
      </c>
      <c r="P10" s="79">
        <f>M10/K10-1</f>
        <v>0.79591836734693877</v>
      </c>
      <c r="Q10" s="79">
        <f>O10/K10-1</f>
        <v>0.52653061224489806</v>
      </c>
      <c r="R10" s="77">
        <f>I10*O10</f>
        <v>59.84</v>
      </c>
      <c r="S10" s="77">
        <f>R10-(I10*K10)</f>
        <v>20.64</v>
      </c>
      <c r="T10" s="10"/>
    </row>
    <row r="11" spans="1:20">
      <c r="A11" s="10"/>
      <c r="B11" s="76">
        <v>50021</v>
      </c>
      <c r="C11" s="36" t="s">
        <v>72</v>
      </c>
      <c r="D11" s="36" t="s">
        <v>65</v>
      </c>
      <c r="E11" s="36" t="s">
        <v>201</v>
      </c>
      <c r="F11" s="10" t="s">
        <v>9</v>
      </c>
      <c r="G11" s="36" t="s">
        <v>122</v>
      </c>
      <c r="H11" s="10" t="s">
        <v>0</v>
      </c>
      <c r="I11" s="10">
        <v>20</v>
      </c>
      <c r="J11" s="77">
        <f>I11*K11</f>
        <v>27.400000000000002</v>
      </c>
      <c r="K11" s="77">
        <f>VLOOKUP(B11,Таблица13[#All],4,0)</f>
        <v>1.37</v>
      </c>
      <c r="L11" s="10"/>
      <c r="M11" s="77">
        <v>2</v>
      </c>
      <c r="N11" s="77">
        <v>2.2000000000000002</v>
      </c>
      <c r="O11" s="77">
        <f>M11-(M11/100*15)</f>
        <v>1.7</v>
      </c>
      <c r="P11" s="79">
        <f>M11/K11-1</f>
        <v>0.45985401459854014</v>
      </c>
      <c r="Q11" s="79">
        <f>O11/K11-1</f>
        <v>0.24087591240875894</v>
      </c>
      <c r="R11" s="77">
        <f>I11*O11</f>
        <v>34</v>
      </c>
      <c r="S11" s="77">
        <f>R11-(I11*K11)</f>
        <v>6.5999999999999979</v>
      </c>
      <c r="T11" s="10"/>
    </row>
    <row r="12" spans="1:20">
      <c r="A12" s="10"/>
      <c r="B12" s="76">
        <v>50022</v>
      </c>
      <c r="C12" s="36" t="s">
        <v>72</v>
      </c>
      <c r="D12" s="36" t="s">
        <v>65</v>
      </c>
      <c r="E12" s="36" t="s">
        <v>201</v>
      </c>
      <c r="F12" s="10" t="s">
        <v>8</v>
      </c>
      <c r="G12" s="36" t="s">
        <v>123</v>
      </c>
      <c r="H12" s="10" t="s">
        <v>0</v>
      </c>
      <c r="I12" s="10">
        <v>20</v>
      </c>
      <c r="J12" s="77">
        <f>I12*K12</f>
        <v>27.400000000000002</v>
      </c>
      <c r="K12" s="77">
        <f>VLOOKUP(B12,Таблица13[#All],4,0)</f>
        <v>1.37</v>
      </c>
      <c r="L12" s="10"/>
      <c r="M12" s="77">
        <v>2</v>
      </c>
      <c r="N12" s="77"/>
      <c r="O12" s="77">
        <f>M12-(M12/100*15)</f>
        <v>1.7</v>
      </c>
      <c r="P12" s="79">
        <f>M12/K12-1</f>
        <v>0.45985401459854014</v>
      </c>
      <c r="Q12" s="79">
        <f>O12/K12-1</f>
        <v>0.24087591240875894</v>
      </c>
      <c r="R12" s="77">
        <f>I12*O12</f>
        <v>34</v>
      </c>
      <c r="S12" s="77">
        <f>R12-(I12*K12)</f>
        <v>6.5999999999999979</v>
      </c>
      <c r="T12" s="10"/>
    </row>
    <row r="13" spans="1:20">
      <c r="A13" s="10"/>
      <c r="B13" s="76">
        <v>50023</v>
      </c>
      <c r="C13" s="36" t="s">
        <v>72</v>
      </c>
      <c r="D13" s="36" t="s">
        <v>65</v>
      </c>
      <c r="E13" s="36" t="s">
        <v>201</v>
      </c>
      <c r="F13" s="10" t="s">
        <v>7</v>
      </c>
      <c r="G13" s="36" t="s">
        <v>102</v>
      </c>
      <c r="H13" s="10" t="s">
        <v>0</v>
      </c>
      <c r="I13" s="10">
        <v>20</v>
      </c>
      <c r="J13" s="77">
        <f>I13*K13</f>
        <v>27.400000000000002</v>
      </c>
      <c r="K13" s="77">
        <f>VLOOKUP(B13,Таблица13[#All],4,0)</f>
        <v>1.37</v>
      </c>
      <c r="L13" s="10"/>
      <c r="M13" s="77">
        <v>2.2799999999999998</v>
      </c>
      <c r="N13" s="77"/>
      <c r="O13" s="77">
        <f>M13-(M13/100*15)</f>
        <v>1.9379999999999997</v>
      </c>
      <c r="P13" s="79">
        <f>M13/K13-1</f>
        <v>0.66423357664233551</v>
      </c>
      <c r="Q13" s="79">
        <f>O13/K13-1</f>
        <v>0.41459854014598507</v>
      </c>
      <c r="R13" s="77">
        <f>I13*O13</f>
        <v>38.759999999999991</v>
      </c>
      <c r="S13" s="77">
        <f>R13-(I13*K13)</f>
        <v>11.359999999999989</v>
      </c>
      <c r="T13" s="10"/>
    </row>
    <row r="14" spans="1:20">
      <c r="A14" s="10"/>
      <c r="B14" s="76">
        <v>50033</v>
      </c>
      <c r="C14" s="36" t="s">
        <v>72</v>
      </c>
      <c r="D14" s="36" t="s">
        <v>65</v>
      </c>
      <c r="E14" s="36" t="s">
        <v>216</v>
      </c>
      <c r="F14" s="10" t="s">
        <v>9</v>
      </c>
      <c r="G14" s="36" t="s">
        <v>152</v>
      </c>
      <c r="H14" s="10" t="s">
        <v>0</v>
      </c>
      <c r="I14" s="10">
        <v>20</v>
      </c>
      <c r="J14" s="77">
        <f>I14*K14</f>
        <v>33.799999999999997</v>
      </c>
      <c r="K14" s="77">
        <f>VLOOKUP(B14,Таблица13[#All],4,0)</f>
        <v>1.69</v>
      </c>
      <c r="L14" s="10"/>
      <c r="M14" s="77">
        <v>2.2799999999999998</v>
      </c>
      <c r="N14" s="77"/>
      <c r="O14" s="77">
        <f>M14-(M14/100*15)</f>
        <v>1.9379999999999997</v>
      </c>
      <c r="P14" s="79">
        <f>M14/K14-1</f>
        <v>0.34911242603550297</v>
      </c>
      <c r="Q14" s="79">
        <f>O14/K14-1</f>
        <v>0.14674556213017742</v>
      </c>
      <c r="R14" s="77">
        <f>I14*O14</f>
        <v>38.759999999999991</v>
      </c>
      <c r="S14" s="77">
        <f>R14-(I14*K14)</f>
        <v>4.9599999999999937</v>
      </c>
      <c r="T14" s="10"/>
    </row>
    <row r="15" spans="1:20">
      <c r="A15" s="10"/>
      <c r="B15" s="76">
        <v>50035</v>
      </c>
      <c r="C15" s="36" t="s">
        <v>72</v>
      </c>
      <c r="D15" s="36" t="s">
        <v>65</v>
      </c>
      <c r="E15" s="36" t="s">
        <v>216</v>
      </c>
      <c r="F15" s="10" t="s">
        <v>9</v>
      </c>
      <c r="G15" s="36" t="s">
        <v>153</v>
      </c>
      <c r="H15" s="10" t="s">
        <v>0</v>
      </c>
      <c r="I15" s="10">
        <v>20</v>
      </c>
      <c r="J15" s="77">
        <f>I15*K15</f>
        <v>33.799999999999997</v>
      </c>
      <c r="K15" s="77">
        <f>VLOOKUP(B15,Таблица13[#All],4,0)</f>
        <v>1.69</v>
      </c>
      <c r="L15" s="10"/>
      <c r="M15" s="77">
        <v>2.2799999999999998</v>
      </c>
      <c r="N15" s="77"/>
      <c r="O15" s="77">
        <f>M15-(M15/100*15)</f>
        <v>1.9379999999999997</v>
      </c>
      <c r="P15" s="79">
        <f>M15/K15-1</f>
        <v>0.34911242603550297</v>
      </c>
      <c r="Q15" s="79">
        <f>O15/K15-1</f>
        <v>0.14674556213017742</v>
      </c>
      <c r="R15" s="77">
        <f>I15*O15</f>
        <v>38.759999999999991</v>
      </c>
      <c r="S15" s="77">
        <f>R15-(I15*K15)</f>
        <v>4.9599999999999937</v>
      </c>
      <c r="T15" s="10"/>
    </row>
    <row r="16" spans="1:20">
      <c r="A16" s="10"/>
      <c r="B16" s="76">
        <v>50042</v>
      </c>
      <c r="C16" s="36" t="s">
        <v>72</v>
      </c>
      <c r="D16" s="36" t="s">
        <v>65</v>
      </c>
      <c r="E16" s="36" t="s">
        <v>215</v>
      </c>
      <c r="F16" s="10" t="s">
        <v>7</v>
      </c>
      <c r="G16" s="36" t="s">
        <v>149</v>
      </c>
      <c r="H16" s="10" t="s">
        <v>0</v>
      </c>
      <c r="I16" s="10">
        <v>20</v>
      </c>
      <c r="J16" s="77">
        <f>I16*K16</f>
        <v>33.799999999999997</v>
      </c>
      <c r="K16" s="77">
        <f>VLOOKUP(B16,Таблица13[#All],4,0)</f>
        <v>1.69</v>
      </c>
      <c r="L16" s="10"/>
      <c r="M16" s="77">
        <v>2.2799999999999998</v>
      </c>
      <c r="N16" s="77"/>
      <c r="O16" s="77">
        <f>M16-(M16/100*15)</f>
        <v>1.9379999999999997</v>
      </c>
      <c r="P16" s="79">
        <f>M16/K16-1</f>
        <v>0.34911242603550297</v>
      </c>
      <c r="Q16" s="79">
        <f>O16/K16-1</f>
        <v>0.14674556213017742</v>
      </c>
      <c r="R16" s="77">
        <f>I16*O16</f>
        <v>38.759999999999991</v>
      </c>
      <c r="S16" s="77">
        <f>R16-(I16*K16)</f>
        <v>4.9599999999999937</v>
      </c>
      <c r="T16" s="10"/>
    </row>
    <row r="17" spans="1:20">
      <c r="A17" s="10"/>
      <c r="B17" s="76">
        <v>50043</v>
      </c>
      <c r="C17" s="36" t="s">
        <v>72</v>
      </c>
      <c r="D17" s="36" t="s">
        <v>65</v>
      </c>
      <c r="E17" s="36" t="s">
        <v>215</v>
      </c>
      <c r="F17" s="10" t="s">
        <v>10</v>
      </c>
      <c r="G17" s="36" t="s">
        <v>148</v>
      </c>
      <c r="H17" s="10" t="s">
        <v>0</v>
      </c>
      <c r="I17" s="10">
        <v>20</v>
      </c>
      <c r="J17" s="77">
        <f>I17*K17</f>
        <v>33.799999999999997</v>
      </c>
      <c r="K17" s="77">
        <f>VLOOKUP(B17,Таблица13[#All],4,0)</f>
        <v>1.69</v>
      </c>
      <c r="L17" s="10"/>
      <c r="M17" s="77">
        <v>2.2799999999999998</v>
      </c>
      <c r="N17" s="77"/>
      <c r="O17" s="77">
        <f>M17-(M17/100*15)</f>
        <v>1.9379999999999997</v>
      </c>
      <c r="P17" s="79">
        <f>M17/K17-1</f>
        <v>0.34911242603550297</v>
      </c>
      <c r="Q17" s="79">
        <f>O17/K17-1</f>
        <v>0.14674556213017742</v>
      </c>
      <c r="R17" s="77">
        <f>I17*O17</f>
        <v>38.759999999999991</v>
      </c>
      <c r="S17" s="77">
        <f>R17-(I17*K17)</f>
        <v>4.9599999999999937</v>
      </c>
      <c r="T17" s="10"/>
    </row>
    <row r="18" spans="1:20">
      <c r="A18" s="10"/>
      <c r="B18" s="76">
        <v>50055</v>
      </c>
      <c r="C18" s="36" t="s">
        <v>72</v>
      </c>
      <c r="D18" s="36" t="s">
        <v>65</v>
      </c>
      <c r="E18" s="36" t="s">
        <v>213</v>
      </c>
      <c r="F18" s="10" t="s">
        <v>9</v>
      </c>
      <c r="G18" s="36" t="s">
        <v>142</v>
      </c>
      <c r="H18" s="10" t="s">
        <v>0</v>
      </c>
      <c r="I18" s="10">
        <v>20</v>
      </c>
      <c r="J18" s="77">
        <f>I18*K18</f>
        <v>41.8</v>
      </c>
      <c r="K18" s="77">
        <f>VLOOKUP(B18,Таблица13[#All],4,0)</f>
        <v>2.09</v>
      </c>
      <c r="L18" s="10"/>
      <c r="M18" s="77">
        <v>2.9</v>
      </c>
      <c r="N18" s="77"/>
      <c r="O18" s="77">
        <f>M18-(M18/100*15)</f>
        <v>2.4649999999999999</v>
      </c>
      <c r="P18" s="79">
        <f>M18/K18-1</f>
        <v>0.38755980861244033</v>
      </c>
      <c r="Q18" s="79">
        <f>O18/K18-1</f>
        <v>0.17942583732057416</v>
      </c>
      <c r="R18" s="77">
        <f>I18*O18</f>
        <v>49.3</v>
      </c>
      <c r="S18" s="77">
        <f>R18-(I18*K18)</f>
        <v>7.5</v>
      </c>
      <c r="T18" s="10"/>
    </row>
    <row r="19" spans="1:20">
      <c r="A19" s="10"/>
      <c r="B19" s="76">
        <v>50056</v>
      </c>
      <c r="C19" s="36" t="s">
        <v>72</v>
      </c>
      <c r="D19" s="36" t="s">
        <v>65</v>
      </c>
      <c r="E19" s="36" t="s">
        <v>213</v>
      </c>
      <c r="F19" s="10" t="s">
        <v>9</v>
      </c>
      <c r="G19" s="36" t="s">
        <v>140</v>
      </c>
      <c r="H19" s="10" t="s">
        <v>0</v>
      </c>
      <c r="I19" s="10">
        <v>20</v>
      </c>
      <c r="J19" s="77">
        <f>I19*K19</f>
        <v>43.6</v>
      </c>
      <c r="K19" s="77">
        <f>VLOOKUP(B19,Таблица13[#All],4,0)</f>
        <v>2.1800000000000002</v>
      </c>
      <c r="L19" s="10"/>
      <c r="M19" s="77">
        <v>2.9</v>
      </c>
      <c r="N19" s="77"/>
      <c r="O19" s="77">
        <f>M19-(M19/100*15)</f>
        <v>2.4649999999999999</v>
      </c>
      <c r="P19" s="79">
        <f>M19/K19-1</f>
        <v>0.33027522935779796</v>
      </c>
      <c r="Q19" s="79">
        <f>O19/K19-1</f>
        <v>0.13073394495412827</v>
      </c>
      <c r="R19" s="77">
        <f>I19*O19</f>
        <v>49.3</v>
      </c>
      <c r="S19" s="77">
        <f>R19-(I19*K19)</f>
        <v>5.6999999999999957</v>
      </c>
      <c r="T19" s="10"/>
    </row>
    <row r="20" spans="1:20">
      <c r="A20" s="10"/>
      <c r="B20" s="76">
        <v>50063</v>
      </c>
      <c r="C20" s="36" t="s">
        <v>72</v>
      </c>
      <c r="D20" s="36" t="s">
        <v>65</v>
      </c>
      <c r="E20" s="36" t="s">
        <v>214</v>
      </c>
      <c r="F20" s="10" t="s">
        <v>8</v>
      </c>
      <c r="G20" s="36" t="s">
        <v>146</v>
      </c>
      <c r="H20" s="10" t="s">
        <v>0</v>
      </c>
      <c r="I20" s="10">
        <v>20</v>
      </c>
      <c r="J20" s="77">
        <f>I20*K20</f>
        <v>43.6</v>
      </c>
      <c r="K20" s="77">
        <f>VLOOKUP(B20,Таблица13[#All],4,0)</f>
        <v>2.1800000000000002</v>
      </c>
      <c r="L20" s="10"/>
      <c r="M20" s="77">
        <v>2.9</v>
      </c>
      <c r="N20" s="77"/>
      <c r="O20" s="77">
        <f>M20-(M20/100*15)</f>
        <v>2.4649999999999999</v>
      </c>
      <c r="P20" s="79">
        <f>M20/K20-1</f>
        <v>0.33027522935779796</v>
      </c>
      <c r="Q20" s="79">
        <f>O20/K20-1</f>
        <v>0.13073394495412827</v>
      </c>
      <c r="R20" s="77">
        <f>I20*O20</f>
        <v>49.3</v>
      </c>
      <c r="S20" s="77">
        <f>R20-(I20*K20)</f>
        <v>5.6999999999999957</v>
      </c>
      <c r="T20" s="10"/>
    </row>
    <row r="21" spans="1:20">
      <c r="A21" s="10"/>
      <c r="B21" s="81">
        <v>50220</v>
      </c>
      <c r="C21" s="36" t="s">
        <v>72</v>
      </c>
      <c r="D21" s="36" t="s">
        <v>240</v>
      </c>
      <c r="E21" s="36" t="s">
        <v>212</v>
      </c>
      <c r="F21" s="10"/>
      <c r="G21" s="36" t="s">
        <v>181</v>
      </c>
      <c r="H21" s="10" t="s">
        <v>0</v>
      </c>
      <c r="I21" s="10">
        <v>3</v>
      </c>
      <c r="J21" s="77">
        <f>I21*K21</f>
        <v>86.01</v>
      </c>
      <c r="K21" s="77">
        <f>VLOOKUP(B21,Таблица13[#All],4,0)</f>
        <v>28.67</v>
      </c>
      <c r="L21" s="10"/>
      <c r="M21" s="77">
        <v>38</v>
      </c>
      <c r="N21" s="77"/>
      <c r="O21" s="77">
        <f>M21-(M21/100*15)</f>
        <v>32.299999999999997</v>
      </c>
      <c r="P21" s="79">
        <f>M21/K21-1</f>
        <v>0.32542727589815135</v>
      </c>
      <c r="Q21" s="79">
        <f>O21/K21-1</f>
        <v>0.1266131845134284</v>
      </c>
      <c r="R21" s="77">
        <f>I21*O21</f>
        <v>96.899999999999991</v>
      </c>
      <c r="S21" s="77">
        <f>R21-(I21*K21)</f>
        <v>10.889999999999986</v>
      </c>
      <c r="T21" s="10"/>
    </row>
    <row r="22" spans="1:20">
      <c r="A22" s="10"/>
      <c r="B22" s="76">
        <v>50266</v>
      </c>
      <c r="C22" s="36" t="s">
        <v>72</v>
      </c>
      <c r="D22" s="36" t="s">
        <v>240</v>
      </c>
      <c r="E22" s="36" t="s">
        <v>208</v>
      </c>
      <c r="F22" s="10" t="s">
        <v>226</v>
      </c>
      <c r="G22" s="36" t="s">
        <v>233</v>
      </c>
      <c r="H22" s="10" t="s">
        <v>0</v>
      </c>
      <c r="I22" s="10">
        <v>10</v>
      </c>
      <c r="J22" s="77">
        <f>I22*K22</f>
        <v>44.400000000000006</v>
      </c>
      <c r="K22" s="77">
        <f>VLOOKUP(B22,Таблица13[#All],4,0)</f>
        <v>4.4400000000000004</v>
      </c>
      <c r="L22" s="10"/>
      <c r="M22" s="78">
        <v>5.5</v>
      </c>
      <c r="N22" s="77"/>
      <c r="O22" s="77">
        <f>M22-(M22/100*10)</f>
        <v>4.95</v>
      </c>
      <c r="P22" s="79">
        <f>M22/K22-1</f>
        <v>0.23873873873873852</v>
      </c>
      <c r="Q22" s="79">
        <f>O22/K22-1</f>
        <v>0.11486486486486491</v>
      </c>
      <c r="R22" s="77">
        <f>I22*O22</f>
        <v>49.5</v>
      </c>
      <c r="S22" s="77">
        <f>R22-(I22*K22)</f>
        <v>5.0999999999999943</v>
      </c>
      <c r="T22" s="10"/>
    </row>
    <row r="23" spans="1:20">
      <c r="A23" s="10"/>
      <c r="B23" s="76">
        <v>50269</v>
      </c>
      <c r="C23" s="36" t="s">
        <v>72</v>
      </c>
      <c r="D23" s="36" t="s">
        <v>240</v>
      </c>
      <c r="E23" s="36" t="s">
        <v>208</v>
      </c>
      <c r="F23" s="10"/>
      <c r="G23" s="36" t="s">
        <v>230</v>
      </c>
      <c r="H23" s="10"/>
      <c r="I23" s="10">
        <v>20</v>
      </c>
      <c r="J23" s="77">
        <f>I23*K23</f>
        <v>79.800000000000011</v>
      </c>
      <c r="K23" s="77">
        <f>VLOOKUP(B23,Таблица13[#All],4,0)</f>
        <v>3.99</v>
      </c>
      <c r="L23" s="10"/>
      <c r="M23" s="78">
        <v>5.2</v>
      </c>
      <c r="N23" s="77"/>
      <c r="O23" s="77">
        <f>M23-(M23/100*10)</f>
        <v>4.68</v>
      </c>
      <c r="P23" s="79">
        <f>M23/K23-1</f>
        <v>0.30325814536340845</v>
      </c>
      <c r="Q23" s="79">
        <f>O23/K23-1</f>
        <v>0.1729323308270676</v>
      </c>
      <c r="R23" s="77">
        <f>I23*O23</f>
        <v>93.6</v>
      </c>
      <c r="S23" s="77">
        <f>R23-(I23*K23)</f>
        <v>13.799999999999983</v>
      </c>
      <c r="T23" s="10"/>
    </row>
    <row r="24" spans="1:20">
      <c r="A24" s="10"/>
      <c r="B24" s="76">
        <v>50279</v>
      </c>
      <c r="C24" s="36" t="s">
        <v>72</v>
      </c>
      <c r="D24" s="36" t="s">
        <v>240</v>
      </c>
      <c r="E24" s="36" t="s">
        <v>219</v>
      </c>
      <c r="F24" s="10" t="s">
        <v>41</v>
      </c>
      <c r="G24" s="36" t="s">
        <v>219</v>
      </c>
      <c r="H24" s="10" t="s">
        <v>0</v>
      </c>
      <c r="I24" s="10">
        <v>100</v>
      </c>
      <c r="J24" s="77">
        <f>I24*K24</f>
        <v>59</v>
      </c>
      <c r="K24" s="77">
        <f>VLOOKUP(B24,Таблица13[#All],4,0)</f>
        <v>0.59</v>
      </c>
      <c r="L24" s="10"/>
      <c r="M24" s="78">
        <v>0.7</v>
      </c>
      <c r="N24" s="77"/>
      <c r="O24" s="77">
        <f>M24-(M24/100*15)</f>
        <v>0.59499999999999997</v>
      </c>
      <c r="P24" s="79">
        <f>M24/K24-1</f>
        <v>0.18644067796610164</v>
      </c>
      <c r="Q24" s="79">
        <f>O24/K24-1</f>
        <v>8.4745762711864181E-3</v>
      </c>
      <c r="R24" s="77">
        <f>I24*O24</f>
        <v>59.5</v>
      </c>
      <c r="S24" s="77">
        <f>R24-(I24*K24)</f>
        <v>0.5</v>
      </c>
      <c r="T24" s="10"/>
    </row>
    <row r="25" spans="1:20">
      <c r="A25" s="10"/>
      <c r="B25" s="76">
        <v>50336</v>
      </c>
      <c r="C25" s="36" t="s">
        <v>73</v>
      </c>
      <c r="D25" s="36" t="s">
        <v>68</v>
      </c>
      <c r="E25" s="36" t="s">
        <v>194</v>
      </c>
      <c r="F25" s="10" t="s">
        <v>17</v>
      </c>
      <c r="G25" s="36" t="s">
        <v>190</v>
      </c>
      <c r="H25" s="10" t="s">
        <v>0</v>
      </c>
      <c r="I25" s="10">
        <v>10</v>
      </c>
      <c r="J25" s="77">
        <f>I25*K25</f>
        <v>47.300000000000004</v>
      </c>
      <c r="K25" s="77">
        <f>VLOOKUP(B25,Таблица13[#All],4,0)</f>
        <v>4.7300000000000004</v>
      </c>
      <c r="L25" s="10"/>
      <c r="M25" s="78">
        <v>6.5</v>
      </c>
      <c r="N25" s="77"/>
      <c r="O25" s="77">
        <f>M25-(M25/100*15)</f>
        <v>5.5250000000000004</v>
      </c>
      <c r="P25" s="79">
        <f>M25/K25-1</f>
        <v>0.37420718816067633</v>
      </c>
      <c r="Q25" s="79">
        <f>O25/K25-1</f>
        <v>0.16807610993657507</v>
      </c>
      <c r="R25" s="77">
        <f>I25*O25</f>
        <v>55.25</v>
      </c>
      <c r="S25" s="77">
        <f>R25-(I25*K25)</f>
        <v>7.9499999999999957</v>
      </c>
      <c r="T25" s="10"/>
    </row>
    <row r="26" spans="1:20">
      <c r="A26" s="10"/>
      <c r="B26" s="76">
        <v>50338</v>
      </c>
      <c r="C26" s="36" t="s">
        <v>73</v>
      </c>
      <c r="D26" s="36" t="s">
        <v>68</v>
      </c>
      <c r="E26" s="36" t="s">
        <v>194</v>
      </c>
      <c r="F26" s="10" t="s">
        <v>16</v>
      </c>
      <c r="G26" s="36" t="s">
        <v>75</v>
      </c>
      <c r="H26" s="10" t="s">
        <v>0</v>
      </c>
      <c r="I26" s="10">
        <v>10</v>
      </c>
      <c r="J26" s="77">
        <f>I26*K26</f>
        <v>34.4</v>
      </c>
      <c r="K26" s="77">
        <f>VLOOKUP(B26,Таблица13[#All],4,0)</f>
        <v>3.44</v>
      </c>
      <c r="L26" s="10"/>
      <c r="M26" s="78">
        <v>8.2899999999999991</v>
      </c>
      <c r="N26" s="77"/>
      <c r="O26" s="77">
        <f>M26-(M26/100*15)</f>
        <v>7.0464999999999991</v>
      </c>
      <c r="P26" s="79">
        <f>M26/K26-1</f>
        <v>1.4098837209302322</v>
      </c>
      <c r="Q26" s="79">
        <f>O26/K26-1</f>
        <v>1.0484011627906975</v>
      </c>
      <c r="R26" s="77">
        <f>I26*O26</f>
        <v>70.464999999999989</v>
      </c>
      <c r="S26" s="77">
        <f>R26-(I26*K26)</f>
        <v>36.064999999999991</v>
      </c>
      <c r="T26" s="10"/>
    </row>
    <row r="27" spans="1:20">
      <c r="A27" s="10"/>
      <c r="B27" s="76">
        <v>50339</v>
      </c>
      <c r="C27" s="36" t="s">
        <v>73</v>
      </c>
      <c r="D27" s="36" t="s">
        <v>68</v>
      </c>
      <c r="E27" s="36" t="s">
        <v>194</v>
      </c>
      <c r="F27" s="10" t="s">
        <v>18</v>
      </c>
      <c r="G27" s="36" t="s">
        <v>114</v>
      </c>
      <c r="H27" s="10" t="s">
        <v>0</v>
      </c>
      <c r="I27" s="10">
        <v>10</v>
      </c>
      <c r="J27" s="77">
        <f>I27*K27</f>
        <v>50.599999999999994</v>
      </c>
      <c r="K27" s="77">
        <f>VLOOKUP(B27,Таблица13[#All],4,0)</f>
        <v>5.0599999999999996</v>
      </c>
      <c r="L27" s="10"/>
      <c r="M27" s="78">
        <v>7.14</v>
      </c>
      <c r="N27" s="77"/>
      <c r="O27" s="77">
        <f>M27-(M27/100*15)</f>
        <v>6.069</v>
      </c>
      <c r="P27" s="79">
        <f>M27/K27-1</f>
        <v>0.4110671936758894</v>
      </c>
      <c r="Q27" s="79">
        <f>O27/K27-1</f>
        <v>0.199407114624506</v>
      </c>
      <c r="R27" s="77">
        <f>I27*O27</f>
        <v>60.69</v>
      </c>
      <c r="S27" s="77">
        <f>R27-(I27*K27)</f>
        <v>10.090000000000003</v>
      </c>
      <c r="T27" s="10"/>
    </row>
    <row r="28" spans="1:20">
      <c r="A28" s="10"/>
      <c r="B28" s="76">
        <v>50389</v>
      </c>
      <c r="C28" s="36" t="s">
        <v>223</v>
      </c>
      <c r="D28" s="36" t="s">
        <v>67</v>
      </c>
      <c r="E28" s="36" t="s">
        <v>67</v>
      </c>
      <c r="F28" s="10"/>
      <c r="G28" s="36" t="s">
        <v>117</v>
      </c>
      <c r="H28" s="10" t="s">
        <v>227</v>
      </c>
      <c r="I28" s="10">
        <v>80</v>
      </c>
      <c r="J28" s="77">
        <f>I28*K28</f>
        <v>124</v>
      </c>
      <c r="K28" s="77">
        <f>VLOOKUP(B28,Таблица13[#All],4,0)</f>
        <v>1.55</v>
      </c>
      <c r="L28" s="10"/>
      <c r="M28" s="78">
        <v>2.14</v>
      </c>
      <c r="N28" s="77"/>
      <c r="O28" s="77">
        <f>M28-(M28/100*15)</f>
        <v>1.819</v>
      </c>
      <c r="P28" s="79">
        <f>M28/K28-1</f>
        <v>0.38064516129032255</v>
      </c>
      <c r="Q28" s="79">
        <f>O28/K28-1</f>
        <v>0.17354838709677423</v>
      </c>
      <c r="R28" s="77">
        <f>I28*O28</f>
        <v>145.51999999999998</v>
      </c>
      <c r="S28" s="77">
        <f>R28-(I28*K28)</f>
        <v>21.519999999999982</v>
      </c>
      <c r="T28" s="10"/>
    </row>
    <row r="29" spans="1:20">
      <c r="A29" s="10"/>
      <c r="B29" s="76">
        <v>50403</v>
      </c>
      <c r="C29" s="36" t="s">
        <v>72</v>
      </c>
      <c r="D29" s="36" t="s">
        <v>192</v>
      </c>
      <c r="E29" s="36" t="s">
        <v>202</v>
      </c>
      <c r="F29" s="10" t="s">
        <v>51</v>
      </c>
      <c r="G29" s="36" t="s">
        <v>110</v>
      </c>
      <c r="H29" s="10" t="s">
        <v>0</v>
      </c>
      <c r="I29" s="10">
        <v>50</v>
      </c>
      <c r="J29" s="77">
        <f>I29*K29</f>
        <v>40</v>
      </c>
      <c r="K29" s="77">
        <f>VLOOKUP(B29,Таблица13[#All],4,0)</f>
        <v>0.8</v>
      </c>
      <c r="L29" s="10"/>
      <c r="M29" s="78">
        <v>1.23</v>
      </c>
      <c r="N29" s="77"/>
      <c r="O29" s="77">
        <f>M29-(M29/100*15)</f>
        <v>1.0455000000000001</v>
      </c>
      <c r="P29" s="79">
        <f>M29/K29-1</f>
        <v>0.53749999999999987</v>
      </c>
      <c r="Q29" s="79">
        <f>O29/K29-1</f>
        <v>0.30687500000000001</v>
      </c>
      <c r="R29" s="77">
        <f>I29*O29</f>
        <v>52.275000000000006</v>
      </c>
      <c r="S29" s="77">
        <f>R29-(I29*K29)</f>
        <v>12.275000000000006</v>
      </c>
      <c r="T29" s="10"/>
    </row>
    <row r="30" spans="1:20">
      <c r="A30" s="10"/>
      <c r="B30" s="76">
        <v>50405</v>
      </c>
      <c r="C30" s="36" t="s">
        <v>72</v>
      </c>
      <c r="D30" s="36" t="s">
        <v>192</v>
      </c>
      <c r="E30" s="36" t="s">
        <v>202</v>
      </c>
      <c r="F30" s="10" t="s">
        <v>50</v>
      </c>
      <c r="G30" s="36" t="s">
        <v>100</v>
      </c>
      <c r="H30" s="10" t="s">
        <v>0</v>
      </c>
      <c r="I30" s="10">
        <v>50</v>
      </c>
      <c r="J30" s="77">
        <f>I30*K30</f>
        <v>51.5</v>
      </c>
      <c r="K30" s="77">
        <f>VLOOKUP(B30,Таблица13[#All],4,0)</f>
        <v>1.03</v>
      </c>
      <c r="L30" s="10"/>
      <c r="M30" s="78">
        <v>1.6</v>
      </c>
      <c r="N30" s="10"/>
      <c r="O30" s="77">
        <f>M30-(M30/100*15)</f>
        <v>1.36</v>
      </c>
      <c r="P30" s="79">
        <f>M30/K30-1</f>
        <v>0.55339805825242716</v>
      </c>
      <c r="Q30" s="79">
        <f>O30/K30-1</f>
        <v>0.32038834951456319</v>
      </c>
      <c r="R30" s="77">
        <f>I30*O30</f>
        <v>68</v>
      </c>
      <c r="S30" s="77">
        <f>R30-(I30*K30)</f>
        <v>16.5</v>
      </c>
      <c r="T30" s="10"/>
    </row>
    <row r="31" spans="1:20" ht="14.25" customHeight="1">
      <c r="A31" s="10"/>
      <c r="B31" s="76">
        <v>50414</v>
      </c>
      <c r="C31" s="36" t="s">
        <v>72</v>
      </c>
      <c r="D31" s="36" t="s">
        <v>192</v>
      </c>
      <c r="E31" s="36" t="s">
        <v>206</v>
      </c>
      <c r="F31" s="10" t="s">
        <v>49</v>
      </c>
      <c r="G31" s="36" t="s">
        <v>116</v>
      </c>
      <c r="H31" s="10" t="s">
        <v>0</v>
      </c>
      <c r="I31" s="10">
        <v>25</v>
      </c>
      <c r="J31" s="77">
        <f>I31*K31</f>
        <v>59.75</v>
      </c>
      <c r="K31" s="77">
        <f>VLOOKUP(B31,Таблица13[#All],4,0)</f>
        <v>2.39</v>
      </c>
      <c r="L31" s="10"/>
      <c r="M31" s="78">
        <v>3.19</v>
      </c>
      <c r="N31" s="77"/>
      <c r="O31" s="77">
        <f>M31-(M31/100*15)</f>
        <v>2.7115</v>
      </c>
      <c r="P31" s="79">
        <f>M31/K31-1</f>
        <v>0.33472803347280333</v>
      </c>
      <c r="Q31" s="79">
        <f>O31/K31-1</f>
        <v>0.13451882845188279</v>
      </c>
      <c r="R31" s="77">
        <f>I31*O31</f>
        <v>67.787499999999994</v>
      </c>
      <c r="S31" s="77">
        <f>R31-(I31*K31)</f>
        <v>8.0374999999999943</v>
      </c>
      <c r="T31" s="10"/>
    </row>
    <row r="32" spans="1:20">
      <c r="A32" s="10"/>
      <c r="B32" s="76">
        <v>50435</v>
      </c>
      <c r="C32" s="36" t="s">
        <v>73</v>
      </c>
      <c r="D32" s="36" t="s">
        <v>191</v>
      </c>
      <c r="E32" s="36" t="s">
        <v>195</v>
      </c>
      <c r="F32" s="10"/>
      <c r="G32" s="36" t="s">
        <v>76</v>
      </c>
      <c r="H32" s="10" t="s">
        <v>0</v>
      </c>
      <c r="I32" s="10">
        <v>24</v>
      </c>
      <c r="J32" s="77">
        <f>I32*K32</f>
        <v>98.640000000000015</v>
      </c>
      <c r="K32" s="77">
        <f>VLOOKUP(B32,Таблица13[#All],4,0)</f>
        <v>4.1100000000000003</v>
      </c>
      <c r="L32" s="10"/>
      <c r="M32" s="78">
        <v>10.87</v>
      </c>
      <c r="N32" s="77"/>
      <c r="O32" s="77">
        <f>M32-(M32/100*15)</f>
        <v>9.2394999999999996</v>
      </c>
      <c r="P32" s="79">
        <f>M32/K32-1</f>
        <v>1.6447688564476883</v>
      </c>
      <c r="Q32" s="79">
        <f>O32/K32-1</f>
        <v>1.2480535279805349</v>
      </c>
      <c r="R32" s="77">
        <f>I32*O32</f>
        <v>221.74799999999999</v>
      </c>
      <c r="S32" s="77">
        <f>R32-(I32*K32)</f>
        <v>123.10799999999998</v>
      </c>
      <c r="T32" s="10"/>
    </row>
    <row r="33" spans="1:20">
      <c r="A33" s="10"/>
      <c r="B33" s="76">
        <v>50485</v>
      </c>
      <c r="C33" s="36" t="s">
        <v>72</v>
      </c>
      <c r="D33" s="36" t="s">
        <v>240</v>
      </c>
      <c r="E33" s="36" t="s">
        <v>193</v>
      </c>
      <c r="F33" s="10"/>
      <c r="G33" s="36" t="s">
        <v>188</v>
      </c>
      <c r="H33" s="10" t="s">
        <v>0</v>
      </c>
      <c r="I33" s="10">
        <v>120</v>
      </c>
      <c r="J33" s="77">
        <f>I33*K33</f>
        <v>123.60000000000001</v>
      </c>
      <c r="K33" s="77">
        <f>VLOOKUP(B33,Таблица13[#All],4,0)</f>
        <v>1.03</v>
      </c>
      <c r="L33" s="10"/>
      <c r="M33" s="78">
        <v>1.5</v>
      </c>
      <c r="N33" s="77"/>
      <c r="O33" s="77">
        <f>M33-(M33/100*15)</f>
        <v>1.2749999999999999</v>
      </c>
      <c r="P33" s="79">
        <f>M33/K33-1</f>
        <v>0.4563106796116505</v>
      </c>
      <c r="Q33" s="79">
        <f>O33/K33-1</f>
        <v>0.23786407766990281</v>
      </c>
      <c r="R33" s="77">
        <f>I33*O33</f>
        <v>153</v>
      </c>
      <c r="S33" s="77">
        <f>R33-(I33*K33)</f>
        <v>29.399999999999991</v>
      </c>
      <c r="T33" s="10"/>
    </row>
    <row r="34" spans="1:20">
      <c r="A34" s="10"/>
      <c r="B34" s="76">
        <v>50490</v>
      </c>
      <c r="C34" s="36" t="s">
        <v>72</v>
      </c>
      <c r="D34" s="36" t="s">
        <v>240</v>
      </c>
      <c r="E34" s="36" t="s">
        <v>193</v>
      </c>
      <c r="F34" s="10"/>
      <c r="G34" s="36" t="s">
        <v>74</v>
      </c>
      <c r="H34" s="10" t="s">
        <v>0</v>
      </c>
      <c r="I34" s="10">
        <v>24</v>
      </c>
      <c r="J34" s="77">
        <f>I34*K34</f>
        <v>35.28</v>
      </c>
      <c r="K34" s="77">
        <f>VLOOKUP(B34,Таблица13[#All],4,0)</f>
        <v>1.47</v>
      </c>
      <c r="L34" s="10"/>
      <c r="M34" s="78">
        <v>4</v>
      </c>
      <c r="N34" s="77"/>
      <c r="O34" s="77">
        <f>M34-(M34/100*15)</f>
        <v>3.4</v>
      </c>
      <c r="P34" s="79">
        <f>M34/K34-1</f>
        <v>1.7210884353741496</v>
      </c>
      <c r="Q34" s="79">
        <f>O34/K34-1</f>
        <v>1.3129251700680271</v>
      </c>
      <c r="R34" s="77">
        <f>I34*O34</f>
        <v>81.599999999999994</v>
      </c>
      <c r="S34" s="77">
        <f>R34-(I34*K34)</f>
        <v>46.319999999999993</v>
      </c>
      <c r="T34" s="10"/>
    </row>
    <row r="35" spans="1:20">
      <c r="A35" s="10"/>
      <c r="B35" s="76">
        <v>50608</v>
      </c>
      <c r="C35" s="36" t="s">
        <v>222</v>
      </c>
      <c r="D35" s="36" t="s">
        <v>66</v>
      </c>
      <c r="E35" s="36" t="s">
        <v>210</v>
      </c>
      <c r="F35" s="10" t="s">
        <v>46</v>
      </c>
      <c r="G35" s="36" t="s">
        <v>168</v>
      </c>
      <c r="H35" s="10" t="s">
        <v>0</v>
      </c>
      <c r="I35" s="10">
        <v>24</v>
      </c>
      <c r="J35" s="77">
        <f>I35*K35</f>
        <v>57.84</v>
      </c>
      <c r="K35" s="77">
        <f>VLOOKUP(B35,Таблица13[#All],4,0)</f>
        <v>2.41</v>
      </c>
      <c r="L35" s="10"/>
      <c r="M35" s="77">
        <v>3.3</v>
      </c>
      <c r="N35" s="77"/>
      <c r="O35" s="77">
        <f>M35-(M35/100*15)</f>
        <v>2.8049999999999997</v>
      </c>
      <c r="P35" s="79">
        <f>M35/K35-1</f>
        <v>0.36929460580912843</v>
      </c>
      <c r="Q35" s="79">
        <f>O35/K35-1</f>
        <v>0.1639004149377592</v>
      </c>
      <c r="R35" s="77">
        <f>I35*O35</f>
        <v>67.319999999999993</v>
      </c>
      <c r="S35" s="77">
        <f>R35-(I35*K35)</f>
        <v>9.4799999999999898</v>
      </c>
      <c r="T35" s="10"/>
    </row>
    <row r="36" spans="1:20">
      <c r="A36" s="10"/>
      <c r="B36" s="76">
        <v>50609</v>
      </c>
      <c r="C36" s="36" t="s">
        <v>222</v>
      </c>
      <c r="D36" s="36" t="s">
        <v>66</v>
      </c>
      <c r="E36" s="36" t="s">
        <v>210</v>
      </c>
      <c r="F36" s="10" t="s">
        <v>46</v>
      </c>
      <c r="G36" s="36" t="s">
        <v>170</v>
      </c>
      <c r="H36" s="10" t="s">
        <v>0</v>
      </c>
      <c r="I36" s="10">
        <v>12</v>
      </c>
      <c r="J36" s="77">
        <f>I36*K36</f>
        <v>26.28</v>
      </c>
      <c r="K36" s="77">
        <f>VLOOKUP(B36,Таблица13[#All],4,0)</f>
        <v>2.19</v>
      </c>
      <c r="L36" s="10"/>
      <c r="M36" s="77">
        <v>3</v>
      </c>
      <c r="N36" s="77"/>
      <c r="O36" s="77">
        <f>M36-(M36/100*15)</f>
        <v>2.5499999999999998</v>
      </c>
      <c r="P36" s="79">
        <f>M36/K36-1</f>
        <v>0.36986301369863006</v>
      </c>
      <c r="Q36" s="79">
        <f>O36/K36-1</f>
        <v>0.16438356164383561</v>
      </c>
      <c r="R36" s="77">
        <f>I36*O36</f>
        <v>30.599999999999998</v>
      </c>
      <c r="S36" s="77">
        <f>R36-(I36*K36)</f>
        <v>4.3199999999999967</v>
      </c>
      <c r="T36" s="10"/>
    </row>
    <row r="37" spans="1:20">
      <c r="A37" s="10"/>
      <c r="B37" s="76">
        <v>50613</v>
      </c>
      <c r="C37" s="36" t="s">
        <v>222</v>
      </c>
      <c r="D37" s="36" t="s">
        <v>66</v>
      </c>
      <c r="E37" s="36" t="s">
        <v>210</v>
      </c>
      <c r="F37" s="10" t="s">
        <v>46</v>
      </c>
      <c r="G37" s="36" t="s">
        <v>130</v>
      </c>
      <c r="H37" s="10" t="s">
        <v>0</v>
      </c>
      <c r="I37" s="10">
        <v>50</v>
      </c>
      <c r="J37" s="77">
        <f>I37*K37</f>
        <v>43</v>
      </c>
      <c r="K37" s="77">
        <f>VLOOKUP(B37,Таблица13[#All],4,0)</f>
        <v>0.86</v>
      </c>
      <c r="L37" s="10"/>
      <c r="M37" s="77">
        <v>1.34</v>
      </c>
      <c r="N37" s="77"/>
      <c r="O37" s="77">
        <f>M37-(M37/100*15)</f>
        <v>1.139</v>
      </c>
      <c r="P37" s="79">
        <f>M37/K37-1</f>
        <v>0.55813953488372103</v>
      </c>
      <c r="Q37" s="79">
        <f>O37/K37-1</f>
        <v>0.32441860465116279</v>
      </c>
      <c r="R37" s="77">
        <f>I37*O37</f>
        <v>56.95</v>
      </c>
      <c r="S37" s="77">
        <f>R37-(I37*K37)</f>
        <v>13.950000000000003</v>
      </c>
      <c r="T37" s="10"/>
    </row>
    <row r="38" spans="1:20">
      <c r="A38" s="10"/>
      <c r="B38" s="76">
        <v>50656</v>
      </c>
      <c r="C38" s="36" t="s">
        <v>222</v>
      </c>
      <c r="D38" s="36" t="s">
        <v>66</v>
      </c>
      <c r="E38" s="36" t="s">
        <v>210</v>
      </c>
      <c r="F38" s="10" t="s">
        <v>46</v>
      </c>
      <c r="G38" s="36" t="s">
        <v>129</v>
      </c>
      <c r="H38" s="10" t="s">
        <v>0</v>
      </c>
      <c r="I38" s="10">
        <v>24</v>
      </c>
      <c r="J38" s="77">
        <f>I38*K38</f>
        <v>44.64</v>
      </c>
      <c r="K38" s="77">
        <f>VLOOKUP(B38,Таблица13[#All],4,0)</f>
        <v>1.86</v>
      </c>
      <c r="L38" s="10"/>
      <c r="M38" s="77">
        <v>3.33</v>
      </c>
      <c r="N38" s="77"/>
      <c r="O38" s="77">
        <f>M38-(M38/100*15)</f>
        <v>2.8304999999999998</v>
      </c>
      <c r="P38" s="79">
        <f>M38/K38-1</f>
        <v>0.79032258064516125</v>
      </c>
      <c r="Q38" s="79">
        <f>O38/K38-1</f>
        <v>0.52177419354838683</v>
      </c>
      <c r="R38" s="77">
        <f>I38*O38</f>
        <v>67.931999999999988</v>
      </c>
      <c r="S38" s="77">
        <f>R38-(I38*K38)</f>
        <v>23.291999999999987</v>
      </c>
      <c r="T38" s="10"/>
    </row>
    <row r="39" spans="1:20">
      <c r="A39" s="10"/>
      <c r="B39" s="76">
        <v>50664</v>
      </c>
      <c r="C39" s="36" t="s">
        <v>222</v>
      </c>
      <c r="D39" s="36" t="s">
        <v>66</v>
      </c>
      <c r="E39" s="36" t="s">
        <v>221</v>
      </c>
      <c r="F39" s="10" t="s">
        <v>46</v>
      </c>
      <c r="G39" s="36" t="s">
        <v>184</v>
      </c>
      <c r="H39" s="10" t="s">
        <v>0</v>
      </c>
      <c r="I39" s="10">
        <v>50</v>
      </c>
      <c r="J39" s="77">
        <f>I39*K39</f>
        <v>40</v>
      </c>
      <c r="K39" s="77">
        <f>VLOOKUP(B39,Таблица13[#All],4,0)</f>
        <v>0.8</v>
      </c>
      <c r="L39" s="77" t="s">
        <v>26</v>
      </c>
      <c r="M39" s="77">
        <v>1.34</v>
      </c>
      <c r="N39" s="77">
        <v>2</v>
      </c>
      <c r="O39" s="77">
        <f>M39-(M39/100*15)</f>
        <v>1.139</v>
      </c>
      <c r="P39" s="79">
        <f>M39/K39-1</f>
        <v>0.67500000000000004</v>
      </c>
      <c r="Q39" s="79">
        <f>O39/K39-1</f>
        <v>0.42374999999999985</v>
      </c>
      <c r="R39" s="77">
        <f>I39*O39</f>
        <v>56.95</v>
      </c>
      <c r="S39" s="77">
        <f>R39-(I39*K39)</f>
        <v>16.950000000000003</v>
      </c>
      <c r="T39" s="10"/>
    </row>
    <row r="40" spans="1:20">
      <c r="A40" s="10"/>
      <c r="B40" s="76">
        <v>50706</v>
      </c>
      <c r="C40" s="36" t="s">
        <v>72</v>
      </c>
      <c r="D40" s="36" t="s">
        <v>66</v>
      </c>
      <c r="E40" s="36" t="s">
        <v>198</v>
      </c>
      <c r="F40" s="10" t="s">
        <v>46</v>
      </c>
      <c r="G40" s="36" t="s">
        <v>113</v>
      </c>
      <c r="H40" s="10" t="s">
        <v>0</v>
      </c>
      <c r="I40" s="10">
        <v>12</v>
      </c>
      <c r="J40" s="77">
        <f>I40*K40</f>
        <v>32.64</v>
      </c>
      <c r="K40" s="77">
        <f>VLOOKUP(B40,Таблица13[#All],4,0)</f>
        <v>2.72</v>
      </c>
      <c r="L40" s="10"/>
      <c r="M40" s="77">
        <v>3.8</v>
      </c>
      <c r="N40" s="77"/>
      <c r="O40" s="77">
        <f>M40-(M40/100*15)</f>
        <v>3.23</v>
      </c>
      <c r="P40" s="79">
        <f>M40/K40-1</f>
        <v>0.39705882352941169</v>
      </c>
      <c r="Q40" s="79">
        <f>O40/K40-1</f>
        <v>0.1875</v>
      </c>
      <c r="R40" s="77">
        <f>I40*O40</f>
        <v>38.76</v>
      </c>
      <c r="S40" s="77">
        <f>R40-(I40*K40)</f>
        <v>6.1199999999999974</v>
      </c>
      <c r="T40" s="10"/>
    </row>
    <row r="41" spans="1:20">
      <c r="A41" s="10"/>
      <c r="B41" s="76">
        <v>50760</v>
      </c>
      <c r="C41" s="36" t="s">
        <v>222</v>
      </c>
      <c r="D41" s="36" t="s">
        <v>66</v>
      </c>
      <c r="E41" s="36" t="s">
        <v>197</v>
      </c>
      <c r="F41" s="10" t="s">
        <v>23</v>
      </c>
      <c r="G41" s="36" t="s">
        <v>84</v>
      </c>
      <c r="H41" s="10" t="s">
        <v>0</v>
      </c>
      <c r="I41" s="10">
        <v>6</v>
      </c>
      <c r="J41" s="77">
        <f>I41*K41</f>
        <v>77.22</v>
      </c>
      <c r="K41" s="77">
        <f>VLOOKUP(B41,Таблица13[#All],4,0)</f>
        <v>12.87</v>
      </c>
      <c r="L41" s="10"/>
      <c r="M41" s="77">
        <v>15.5</v>
      </c>
      <c r="N41" s="77"/>
      <c r="O41" s="77">
        <f>M41-(M41/100*15)</f>
        <v>13.175000000000001</v>
      </c>
      <c r="P41" s="79">
        <f>M41/K41-1</f>
        <v>0.20435120435120435</v>
      </c>
      <c r="Q41" s="79">
        <f>O41/K41-1</f>
        <v>2.3698523698523877E-2</v>
      </c>
      <c r="R41" s="77">
        <f>I41*O41</f>
        <v>79.050000000000011</v>
      </c>
      <c r="S41" s="77">
        <f>R41-(I41*K41)</f>
        <v>1.8300000000000125</v>
      </c>
      <c r="T41" s="10"/>
    </row>
    <row r="42" spans="1:20">
      <c r="A42" s="10"/>
      <c r="B42" s="76">
        <v>50770</v>
      </c>
      <c r="C42" s="36" t="s">
        <v>72</v>
      </c>
      <c r="D42" s="36" t="s">
        <v>66</v>
      </c>
      <c r="E42" s="36" t="s">
        <v>198</v>
      </c>
      <c r="F42" s="10" t="s">
        <v>42</v>
      </c>
      <c r="G42" s="36" t="s">
        <v>112</v>
      </c>
      <c r="H42" s="10" t="s">
        <v>0</v>
      </c>
      <c r="I42" s="10">
        <v>3</v>
      </c>
      <c r="J42" s="77">
        <f>I42*K42</f>
        <v>114.99</v>
      </c>
      <c r="K42" s="77">
        <f>VLOOKUP(B42,Таблица13[#All],4,0)</f>
        <v>38.33</v>
      </c>
      <c r="L42" s="10"/>
      <c r="M42" s="77">
        <v>56.7</v>
      </c>
      <c r="N42" s="77"/>
      <c r="O42" s="77">
        <f>M42-(M42/100*15)</f>
        <v>48.195</v>
      </c>
      <c r="P42" s="79">
        <f>M42/K42-1</f>
        <v>0.47925906600573986</v>
      </c>
      <c r="Q42" s="79">
        <f>O42/K42-1</f>
        <v>0.25737020610487882</v>
      </c>
      <c r="R42" s="77">
        <f>I42*O42</f>
        <v>144.58500000000001</v>
      </c>
      <c r="S42" s="77">
        <f>R42-(I42*K42)</f>
        <v>29.595000000000013</v>
      </c>
      <c r="T42" s="10"/>
    </row>
    <row r="43" spans="1:20">
      <c r="A43" s="10"/>
      <c r="B43" s="76">
        <v>50774</v>
      </c>
      <c r="C43" s="36" t="s">
        <v>222</v>
      </c>
      <c r="D43" s="36" t="s">
        <v>66</v>
      </c>
      <c r="E43" s="36" t="s">
        <v>198</v>
      </c>
      <c r="F43" s="10" t="s">
        <v>23</v>
      </c>
      <c r="G43" s="36" t="s">
        <v>86</v>
      </c>
      <c r="H43" s="10" t="s">
        <v>0</v>
      </c>
      <c r="I43" s="10">
        <v>6</v>
      </c>
      <c r="J43" s="77">
        <f>I43*K43</f>
        <v>143.34</v>
      </c>
      <c r="K43" s="77">
        <f>VLOOKUP(B43,Таблица13[#All],4,0)</f>
        <v>23.89</v>
      </c>
      <c r="L43" s="10"/>
      <c r="M43" s="77">
        <v>34.340000000000003</v>
      </c>
      <c r="N43" s="77"/>
      <c r="O43" s="77">
        <f>M43-(M43/100*15)</f>
        <v>29.189000000000004</v>
      </c>
      <c r="P43" s="79">
        <f>M43/K43-1</f>
        <v>0.43742151527835915</v>
      </c>
      <c r="Q43" s="79">
        <f>O43/K43-1</f>
        <v>0.22180828798660546</v>
      </c>
      <c r="R43" s="77">
        <f>I43*O43</f>
        <v>175.13400000000001</v>
      </c>
      <c r="S43" s="77">
        <f>R43-(I43*K43)</f>
        <v>31.794000000000011</v>
      </c>
      <c r="T43" s="10"/>
    </row>
    <row r="44" spans="1:20">
      <c r="A44" s="10"/>
      <c r="B44" s="76">
        <v>50834</v>
      </c>
      <c r="C44" s="36" t="s">
        <v>72</v>
      </c>
      <c r="D44" s="36" t="s">
        <v>64</v>
      </c>
      <c r="E44" s="36" t="s">
        <v>204</v>
      </c>
      <c r="F44" s="10" t="s">
        <v>23</v>
      </c>
      <c r="G44" s="36" t="s">
        <v>173</v>
      </c>
      <c r="H44" s="10" t="s">
        <v>0</v>
      </c>
      <c r="I44" s="10">
        <v>12</v>
      </c>
      <c r="J44" s="77">
        <f>I44*K44</f>
        <v>56.519999999999996</v>
      </c>
      <c r="K44" s="77">
        <f>VLOOKUP(B44,Таблица13[#All],4,0)</f>
        <v>4.71</v>
      </c>
      <c r="L44" s="10"/>
      <c r="M44" s="77">
        <v>6.15</v>
      </c>
      <c r="N44" s="77"/>
      <c r="O44" s="77">
        <f>M44-(M44/100*15)</f>
        <v>5.2275</v>
      </c>
      <c r="P44" s="79">
        <f>M44/K44-1</f>
        <v>0.30573248407643328</v>
      </c>
      <c r="Q44" s="79">
        <f>O44/K44-1</f>
        <v>0.10987261146496818</v>
      </c>
      <c r="R44" s="77">
        <f>I44*O44</f>
        <v>62.730000000000004</v>
      </c>
      <c r="S44" s="77">
        <f>R44-(I44*K44)</f>
        <v>6.210000000000008</v>
      </c>
      <c r="T44" s="10"/>
    </row>
    <row r="45" spans="1:20">
      <c r="A45" s="10"/>
      <c r="B45" s="76">
        <v>50835</v>
      </c>
      <c r="C45" s="36" t="s">
        <v>72</v>
      </c>
      <c r="D45" s="36" t="s">
        <v>64</v>
      </c>
      <c r="E45" s="36" t="s">
        <v>204</v>
      </c>
      <c r="F45" s="10" t="s">
        <v>22</v>
      </c>
      <c r="G45" s="36" t="s">
        <v>185</v>
      </c>
      <c r="H45" s="10" t="s">
        <v>0</v>
      </c>
      <c r="I45" s="10">
        <v>12</v>
      </c>
      <c r="J45" s="77">
        <f>I45*K45</f>
        <v>105.47999999999999</v>
      </c>
      <c r="K45" s="77">
        <f>VLOOKUP(B45,Таблица13[#All],4,0)</f>
        <v>8.7899999999999991</v>
      </c>
      <c r="L45" s="10"/>
      <c r="M45" s="77">
        <v>11.21</v>
      </c>
      <c r="N45" s="77"/>
      <c r="O45" s="77">
        <f>M45-(M45/100*15)</f>
        <v>9.5285000000000011</v>
      </c>
      <c r="P45" s="79">
        <f>M45/K45-1</f>
        <v>0.27531285551763385</v>
      </c>
      <c r="Q45" s="79">
        <f>O45/K45-1</f>
        <v>8.4015927189988959E-2</v>
      </c>
      <c r="R45" s="77">
        <f>I45*O45</f>
        <v>114.34200000000001</v>
      </c>
      <c r="S45" s="77">
        <f>R45-(I45*K45)</f>
        <v>8.8620000000000232</v>
      </c>
      <c r="T45" s="10"/>
    </row>
    <row r="46" spans="1:20">
      <c r="A46" s="10"/>
      <c r="B46" s="76">
        <v>50846</v>
      </c>
      <c r="C46" s="36" t="s">
        <v>72</v>
      </c>
      <c r="D46" s="36" t="s">
        <v>64</v>
      </c>
      <c r="E46" s="36" t="s">
        <v>205</v>
      </c>
      <c r="F46" s="10"/>
      <c r="G46" s="36" t="s">
        <v>111</v>
      </c>
      <c r="H46" s="10" t="s">
        <v>0</v>
      </c>
      <c r="I46" s="10">
        <v>72</v>
      </c>
      <c r="J46" s="77">
        <f>I46*K46</f>
        <v>57.6</v>
      </c>
      <c r="K46" s="77">
        <f>VLOOKUP(B46,Таблица13[#All],4,0)</f>
        <v>0.8</v>
      </c>
      <c r="L46" s="10"/>
      <c r="M46" s="77">
        <v>1.18</v>
      </c>
      <c r="N46" s="77">
        <v>2</v>
      </c>
      <c r="O46" s="77">
        <f>M46-(M46/100*15)</f>
        <v>1.0029999999999999</v>
      </c>
      <c r="P46" s="79">
        <f>M46/K46-1</f>
        <v>0.47499999999999987</v>
      </c>
      <c r="Q46" s="79">
        <f>O46/K46-1</f>
        <v>0.2537499999999997</v>
      </c>
      <c r="R46" s="77">
        <f>I46*O46</f>
        <v>72.215999999999994</v>
      </c>
      <c r="S46" s="77">
        <f>R46-(I46*K46)</f>
        <v>14.615999999999993</v>
      </c>
      <c r="T46" s="10"/>
    </row>
    <row r="47" spans="1:20">
      <c r="A47" s="10"/>
      <c r="B47" s="76">
        <v>50852</v>
      </c>
      <c r="C47" s="36" t="s">
        <v>72</v>
      </c>
      <c r="D47" s="36" t="s">
        <v>64</v>
      </c>
      <c r="E47" s="36" t="s">
        <v>204</v>
      </c>
      <c r="F47" s="10" t="s">
        <v>25</v>
      </c>
      <c r="G47" s="36" t="s">
        <v>172</v>
      </c>
      <c r="H47" s="10" t="s">
        <v>0</v>
      </c>
      <c r="I47" s="10">
        <v>2</v>
      </c>
      <c r="J47" s="77">
        <f>I47*K47</f>
        <v>98.08</v>
      </c>
      <c r="K47" s="77">
        <f>VLOOKUP(B47,Таблица13[#All],4,0)</f>
        <v>49.04</v>
      </c>
      <c r="L47" s="10"/>
      <c r="M47" s="77">
        <v>55.21</v>
      </c>
      <c r="N47" s="77"/>
      <c r="O47" s="77">
        <f>M47-(M47/100*15)</f>
        <v>46.9285</v>
      </c>
      <c r="P47" s="79">
        <f>M47/K47-1</f>
        <v>0.12581566068515504</v>
      </c>
      <c r="Q47" s="79">
        <f>O47/K47-1</f>
        <v>-4.3056688417618227E-2</v>
      </c>
      <c r="R47" s="77">
        <f>I47*O47</f>
        <v>93.856999999999999</v>
      </c>
      <c r="S47" s="77">
        <f>R47-(I47*K47)</f>
        <v>-4.222999999999999</v>
      </c>
      <c r="T47" s="10"/>
    </row>
    <row r="48" spans="1:20">
      <c r="A48" s="10"/>
      <c r="B48" s="76">
        <v>50853</v>
      </c>
      <c r="C48" s="36" t="s">
        <v>72</v>
      </c>
      <c r="D48" s="36" t="s">
        <v>64</v>
      </c>
      <c r="E48" s="36" t="s">
        <v>204</v>
      </c>
      <c r="F48" s="10" t="s">
        <v>24</v>
      </c>
      <c r="G48" s="36" t="s">
        <v>104</v>
      </c>
      <c r="H48" s="10" t="s">
        <v>0</v>
      </c>
      <c r="I48" s="10">
        <v>6</v>
      </c>
      <c r="J48" s="77">
        <f>I48*K48</f>
        <v>153.30000000000001</v>
      </c>
      <c r="K48" s="77">
        <f>VLOOKUP(B48,Таблица13[#All],4,0)</f>
        <v>25.55</v>
      </c>
      <c r="L48" s="10"/>
      <c r="M48" s="77">
        <v>36</v>
      </c>
      <c r="N48" s="77"/>
      <c r="O48" s="77">
        <f>M48-(M48/100*15)</f>
        <v>30.6</v>
      </c>
      <c r="P48" s="79">
        <f>M48/K48-1</f>
        <v>0.40900195694716235</v>
      </c>
      <c r="Q48" s="79">
        <f>O48/K48-1</f>
        <v>0.197651663405088</v>
      </c>
      <c r="R48" s="77">
        <f>I48*O48</f>
        <v>183.60000000000002</v>
      </c>
      <c r="S48" s="77">
        <f>R48-(I48*K48)</f>
        <v>30.300000000000011</v>
      </c>
      <c r="T48" s="10"/>
    </row>
    <row r="49" spans="1:20">
      <c r="A49" s="10"/>
      <c r="B49" s="76">
        <v>50885</v>
      </c>
      <c r="C49" s="36" t="s">
        <v>72</v>
      </c>
      <c r="D49" s="36" t="s">
        <v>69</v>
      </c>
      <c r="E49" s="36" t="s">
        <v>69</v>
      </c>
      <c r="F49" s="10" t="s">
        <v>29</v>
      </c>
      <c r="G49" s="36" t="s">
        <v>228</v>
      </c>
      <c r="H49" s="10" t="s">
        <v>0</v>
      </c>
      <c r="I49" s="10">
        <v>12</v>
      </c>
      <c r="J49" s="77">
        <f>I49*K49</f>
        <v>127.32</v>
      </c>
      <c r="K49" s="77">
        <f>VLOOKUP(B49,Таблица13[#All],4,0)</f>
        <v>10.61</v>
      </c>
      <c r="L49" s="10"/>
      <c r="M49" s="77">
        <v>13.16</v>
      </c>
      <c r="N49" s="77"/>
      <c r="O49" s="77">
        <f>M49-(M49/100*15)</f>
        <v>11.186</v>
      </c>
      <c r="P49" s="79">
        <f>M49/K49-1</f>
        <v>0.2403393025447691</v>
      </c>
      <c r="Q49" s="79">
        <f>O49/K49-1</f>
        <v>5.4288407163053831E-2</v>
      </c>
      <c r="R49" s="77">
        <f>I49*O49</f>
        <v>134.232</v>
      </c>
      <c r="S49" s="77">
        <f>R49-(I49*K49)</f>
        <v>6.9120000000000061</v>
      </c>
      <c r="T49" s="10"/>
    </row>
    <row r="50" spans="1:20">
      <c r="A50" s="10"/>
      <c r="B50" s="76">
        <v>50893</v>
      </c>
      <c r="C50" s="36" t="s">
        <v>72</v>
      </c>
      <c r="D50" s="36" t="s">
        <v>69</v>
      </c>
      <c r="E50" s="36" t="s">
        <v>69</v>
      </c>
      <c r="F50" s="10" t="s">
        <v>29</v>
      </c>
      <c r="G50" s="36" t="s">
        <v>108</v>
      </c>
      <c r="H50" s="10" t="s">
        <v>0</v>
      </c>
      <c r="I50" s="10">
        <v>10</v>
      </c>
      <c r="J50" s="77">
        <f>I50*K50</f>
        <v>156.30000000000001</v>
      </c>
      <c r="K50" s="77">
        <f>VLOOKUP(B50,Таблица13[#All],4,0)</f>
        <v>15.63</v>
      </c>
      <c r="L50" s="10"/>
      <c r="M50" s="77">
        <v>21.89</v>
      </c>
      <c r="N50" s="77"/>
      <c r="O50" s="77">
        <f>M50-(M50/100*15)</f>
        <v>18.6065</v>
      </c>
      <c r="P50" s="79">
        <f>M50/K50-1</f>
        <v>0.40051183621241204</v>
      </c>
      <c r="Q50" s="79">
        <f>O50/K50-1</f>
        <v>0.19043506078055028</v>
      </c>
      <c r="R50" s="77">
        <f>I50*O50</f>
        <v>186.065</v>
      </c>
      <c r="S50" s="77">
        <f>R50-(I50*K50)</f>
        <v>29.764999999999986</v>
      </c>
      <c r="T50" s="10"/>
    </row>
    <row r="51" spans="1:20">
      <c r="A51" s="10"/>
      <c r="B51" s="76">
        <v>50894</v>
      </c>
      <c r="C51" s="36" t="s">
        <v>72</v>
      </c>
      <c r="D51" s="36" t="s">
        <v>69</v>
      </c>
      <c r="E51" s="36" t="s">
        <v>69</v>
      </c>
      <c r="F51" s="10" t="s">
        <v>24</v>
      </c>
      <c r="G51" s="36" t="s">
        <v>109</v>
      </c>
      <c r="H51" s="10" t="s">
        <v>0</v>
      </c>
      <c r="I51" s="10">
        <v>5</v>
      </c>
      <c r="J51" s="77">
        <f>I51*K51</f>
        <v>97.100000000000009</v>
      </c>
      <c r="K51" s="77">
        <f>VLOOKUP(B51,Таблица13[#All],4,0)</f>
        <v>19.420000000000002</v>
      </c>
      <c r="L51" s="10"/>
      <c r="M51" s="77">
        <v>26.22</v>
      </c>
      <c r="N51" s="77"/>
      <c r="O51" s="77">
        <f>M51-(M51/100*15)</f>
        <v>22.286999999999999</v>
      </c>
      <c r="P51" s="79">
        <f>M51/K51-1</f>
        <v>0.35015447991761062</v>
      </c>
      <c r="Q51" s="79">
        <f>O51/K51-1</f>
        <v>0.14763130792996892</v>
      </c>
      <c r="R51" s="77">
        <f>I51*O51</f>
        <v>111.435</v>
      </c>
      <c r="S51" s="77">
        <f>R51-(I51*K51)</f>
        <v>14.334999999999994</v>
      </c>
      <c r="T51" s="10"/>
    </row>
    <row r="52" spans="1:20">
      <c r="A52" s="10"/>
      <c r="B52" s="76">
        <v>50895</v>
      </c>
      <c r="C52" s="36" t="s">
        <v>72</v>
      </c>
      <c r="D52" s="36" t="s">
        <v>69</v>
      </c>
      <c r="E52" s="36" t="s">
        <v>69</v>
      </c>
      <c r="F52" s="10" t="s">
        <v>30</v>
      </c>
      <c r="G52" s="36" t="s">
        <v>121</v>
      </c>
      <c r="H52" s="10" t="s">
        <v>0</v>
      </c>
      <c r="I52" s="10">
        <v>3</v>
      </c>
      <c r="J52" s="77">
        <f>I52*K52</f>
        <v>90.300000000000011</v>
      </c>
      <c r="K52" s="77">
        <f>VLOOKUP(B52,Таблица13[#All],4,0)</f>
        <v>30.1</v>
      </c>
      <c r="L52" s="77" t="s">
        <v>28</v>
      </c>
      <c r="M52" s="77">
        <v>39.44</v>
      </c>
      <c r="N52" s="77"/>
      <c r="O52" s="77">
        <f>M52-(M52/100*15)</f>
        <v>33.524000000000001</v>
      </c>
      <c r="P52" s="79">
        <f>M52/K52-1</f>
        <v>0.31029900332225901</v>
      </c>
      <c r="Q52" s="79">
        <f>O52/K52-1</f>
        <v>0.11375415282392032</v>
      </c>
      <c r="R52" s="77">
        <f>I52*O52</f>
        <v>100.572</v>
      </c>
      <c r="S52" s="77">
        <f>R52-(I52*K52)</f>
        <v>10.271999999999991</v>
      </c>
      <c r="T52" s="10"/>
    </row>
    <row r="53" spans="1:20">
      <c r="A53" s="10"/>
      <c r="B53" s="76">
        <v>51066</v>
      </c>
      <c r="C53" s="36" t="s">
        <v>72</v>
      </c>
      <c r="D53" s="36" t="s">
        <v>244</v>
      </c>
      <c r="E53" s="36" t="s">
        <v>207</v>
      </c>
      <c r="F53" s="10" t="s">
        <v>47</v>
      </c>
      <c r="G53" s="36" t="s">
        <v>118</v>
      </c>
      <c r="H53" s="10" t="s">
        <v>0</v>
      </c>
      <c r="I53" s="10">
        <v>25</v>
      </c>
      <c r="J53" s="77">
        <f>I53*K53</f>
        <v>127.25</v>
      </c>
      <c r="K53" s="77">
        <f>VLOOKUP(B53,Таблица13[#All],4,0)</f>
        <v>5.09</v>
      </c>
      <c r="L53" s="10"/>
      <c r="M53" s="77">
        <v>7</v>
      </c>
      <c r="N53" s="77"/>
      <c r="O53" s="77">
        <f>M53-(M53/100*15)</f>
        <v>5.95</v>
      </c>
      <c r="P53" s="79">
        <f>M53/K53-1</f>
        <v>0.37524557956778004</v>
      </c>
      <c r="Q53" s="79">
        <f>O53/K53-1</f>
        <v>0.16895874263261312</v>
      </c>
      <c r="R53" s="77">
        <f>I53*O53</f>
        <v>148.75</v>
      </c>
      <c r="S53" s="77">
        <f>R53-(I53*K53)</f>
        <v>21.5</v>
      </c>
      <c r="T53" s="10"/>
    </row>
    <row r="54" spans="1:20">
      <c r="A54" s="10"/>
      <c r="B54" s="76">
        <v>80013</v>
      </c>
      <c r="C54" s="36" t="s">
        <v>72</v>
      </c>
      <c r="D54" s="36" t="s">
        <v>64</v>
      </c>
      <c r="E54" s="36" t="s">
        <v>204</v>
      </c>
      <c r="F54" s="10" t="s">
        <v>24</v>
      </c>
      <c r="G54" s="36" t="s">
        <v>134</v>
      </c>
      <c r="H54" s="10" t="s">
        <v>0</v>
      </c>
      <c r="I54" s="10">
        <v>12</v>
      </c>
      <c r="J54" s="77">
        <f>I54*K54</f>
        <v>163.19999999999999</v>
      </c>
      <c r="K54" s="77">
        <f>VLOOKUP(B54,Таблица13[#All],4,0)</f>
        <v>13.6</v>
      </c>
      <c r="L54" s="10"/>
      <c r="M54" s="77">
        <v>17</v>
      </c>
      <c r="N54" s="77"/>
      <c r="O54" s="77">
        <f>M54-(M54/100*15)</f>
        <v>14.45</v>
      </c>
      <c r="P54" s="79">
        <f>M54/K54-1</f>
        <v>0.25</v>
      </c>
      <c r="Q54" s="79">
        <f>O54/K54-1</f>
        <v>6.25E-2</v>
      </c>
      <c r="R54" s="77">
        <f>I54*O54</f>
        <v>173.39999999999998</v>
      </c>
      <c r="S54" s="77">
        <f>R54-(I54*K54)</f>
        <v>10.199999999999989</v>
      </c>
      <c r="T54" s="10"/>
    </row>
    <row r="55" spans="1:20">
      <c r="A55" s="10"/>
      <c r="B55" s="76">
        <v>80020</v>
      </c>
      <c r="C55" s="36" t="s">
        <v>72</v>
      </c>
      <c r="D55" s="36" t="s">
        <v>64</v>
      </c>
      <c r="E55" s="36" t="s">
        <v>204</v>
      </c>
      <c r="F55" s="10" t="s">
        <v>22</v>
      </c>
      <c r="G55" s="36" t="s">
        <v>174</v>
      </c>
      <c r="H55" s="10" t="s">
        <v>0</v>
      </c>
      <c r="I55" s="10">
        <v>6</v>
      </c>
      <c r="J55" s="77">
        <f>I55*K55</f>
        <v>182.39999999999998</v>
      </c>
      <c r="K55" s="77">
        <f>VLOOKUP(B55,Таблица13[#All],4,0)</f>
        <v>30.4</v>
      </c>
      <c r="L55" s="77" t="s">
        <v>52</v>
      </c>
      <c r="M55" s="77">
        <v>36</v>
      </c>
      <c r="N55" s="77"/>
      <c r="O55" s="77">
        <f>M55-(M55/100*15)</f>
        <v>30.6</v>
      </c>
      <c r="P55" s="79">
        <f>M55/K55-1</f>
        <v>0.1842105263157896</v>
      </c>
      <c r="Q55" s="79">
        <f>O55/K55-1</f>
        <v>6.5789473684212396E-3</v>
      </c>
      <c r="R55" s="77">
        <f>I55*O55</f>
        <v>183.60000000000002</v>
      </c>
      <c r="S55" s="77">
        <f>R55-(I55*K55)</f>
        <v>1.2000000000000455</v>
      </c>
      <c r="T55" s="10"/>
    </row>
    <row r="56" spans="1:20">
      <c r="A56" s="10"/>
      <c r="B56" s="76">
        <v>80044</v>
      </c>
      <c r="C56" s="36" t="s">
        <v>72</v>
      </c>
      <c r="D56" s="36" t="s">
        <v>65</v>
      </c>
      <c r="E56" s="36" t="s">
        <v>218</v>
      </c>
      <c r="F56" s="10" t="s">
        <v>11</v>
      </c>
      <c r="G56" s="80" t="s">
        <v>160</v>
      </c>
      <c r="H56" s="10" t="s">
        <v>0</v>
      </c>
      <c r="I56" s="10">
        <v>16</v>
      </c>
      <c r="J56" s="77">
        <f>I56*K56</f>
        <v>43.36</v>
      </c>
      <c r="K56" s="77">
        <f>VLOOKUP(B56,Таблица13[#All],4,0)</f>
        <v>2.71</v>
      </c>
      <c r="L56" s="10"/>
      <c r="M56" s="77">
        <v>3.52</v>
      </c>
      <c r="N56" s="77"/>
      <c r="O56" s="77">
        <f>M56-(M56/100*15)</f>
        <v>2.992</v>
      </c>
      <c r="P56" s="79">
        <f>M56/K56-1</f>
        <v>0.29889298892988925</v>
      </c>
      <c r="Q56" s="79">
        <f>O56/K56-1</f>
        <v>0.10405904059040583</v>
      </c>
      <c r="R56" s="77">
        <f>I56*O56</f>
        <v>47.872</v>
      </c>
      <c r="S56" s="77">
        <f>R56-(I56*K56)</f>
        <v>4.5120000000000005</v>
      </c>
      <c r="T56" s="10"/>
    </row>
    <row r="57" spans="1:20">
      <c r="A57" s="10"/>
      <c r="B57" s="76">
        <v>80069</v>
      </c>
      <c r="C57" s="36" t="s">
        <v>73</v>
      </c>
      <c r="D57" s="36" t="s">
        <v>67</v>
      </c>
      <c r="E57" s="36" t="s">
        <v>67</v>
      </c>
      <c r="F57" s="10"/>
      <c r="G57" s="36" t="s">
        <v>175</v>
      </c>
      <c r="H57" s="10" t="s">
        <v>0</v>
      </c>
      <c r="I57" s="10">
        <v>56</v>
      </c>
      <c r="J57" s="77">
        <f>I57*K57</f>
        <v>143.91999999999999</v>
      </c>
      <c r="K57" s="77">
        <f>VLOOKUP(B57,Таблица13[#All],4,0)</f>
        <v>2.57</v>
      </c>
      <c r="L57" s="10"/>
      <c r="M57" s="77">
        <v>2.95</v>
      </c>
      <c r="N57" s="77"/>
      <c r="O57" s="77">
        <f>M57-(M57/100*15)</f>
        <v>2.5075000000000003</v>
      </c>
      <c r="P57" s="79">
        <f>M57/K57-1</f>
        <v>0.14785992217898847</v>
      </c>
      <c r="Q57" s="79">
        <f>O57/K57-1</f>
        <v>-2.4319066147859725E-2</v>
      </c>
      <c r="R57" s="77">
        <f>I57*O57</f>
        <v>140.42000000000002</v>
      </c>
      <c r="S57" s="77">
        <f>R57-(I57*K57)</f>
        <v>-3.4999999999999716</v>
      </c>
      <c r="T57" s="10"/>
    </row>
    <row r="58" spans="1:20">
      <c r="A58" s="10"/>
      <c r="B58" s="76">
        <v>80073</v>
      </c>
      <c r="C58" s="36" t="s">
        <v>72</v>
      </c>
      <c r="D58" s="36" t="s">
        <v>2</v>
      </c>
      <c r="E58" s="36" t="s">
        <v>212</v>
      </c>
      <c r="F58" s="10"/>
      <c r="G58" s="36" t="s">
        <v>138</v>
      </c>
      <c r="H58" s="10" t="s">
        <v>0</v>
      </c>
      <c r="I58" s="10">
        <v>1</v>
      </c>
      <c r="J58" s="77">
        <f>I58*K58</f>
        <v>29.05</v>
      </c>
      <c r="K58" s="77">
        <f>VLOOKUP(B58,Таблица13[#All],4,0)</f>
        <v>29.05</v>
      </c>
      <c r="L58" s="10"/>
      <c r="M58" s="77">
        <v>37</v>
      </c>
      <c r="N58" s="77"/>
      <c r="O58" s="77">
        <f>M58-(M58/100*15)</f>
        <v>31.45</v>
      </c>
      <c r="P58" s="79">
        <f>M58/K58-1</f>
        <v>0.27366609294320132</v>
      </c>
      <c r="Q58" s="79">
        <f>O58/K58-1</f>
        <v>8.2616179001721024E-2</v>
      </c>
      <c r="R58" s="77">
        <f>I58*O58</f>
        <v>31.45</v>
      </c>
      <c r="S58" s="77">
        <f>R58-(I58*K58)</f>
        <v>2.3999999999999986</v>
      </c>
      <c r="T58" s="10"/>
    </row>
    <row r="59" spans="1:20">
      <c r="A59" s="10"/>
      <c r="B59" s="76">
        <v>80245</v>
      </c>
      <c r="C59" s="36" t="s">
        <v>72</v>
      </c>
      <c r="D59" s="36" t="s">
        <v>65</v>
      </c>
      <c r="E59" s="36" t="s">
        <v>215</v>
      </c>
      <c r="F59" s="10" t="s">
        <v>10</v>
      </c>
      <c r="G59" s="36" t="s">
        <v>150</v>
      </c>
      <c r="H59" s="10" t="s">
        <v>0</v>
      </c>
      <c r="I59" s="10">
        <v>20</v>
      </c>
      <c r="J59" s="77">
        <f>I59*K59</f>
        <v>33.799999999999997</v>
      </c>
      <c r="K59" s="77">
        <f>VLOOKUP(B59,Таблица13[#All],4,0)</f>
        <v>1.69</v>
      </c>
      <c r="L59" s="10"/>
      <c r="M59" s="77">
        <v>2.2799999999999998</v>
      </c>
      <c r="N59" s="77"/>
      <c r="O59" s="77">
        <f>M59-(M59/100*15)</f>
        <v>1.9379999999999997</v>
      </c>
      <c r="P59" s="79">
        <f>M59/K59-1</f>
        <v>0.34911242603550297</v>
      </c>
      <c r="Q59" s="79">
        <f>O59/K59-1</f>
        <v>0.14674556213017742</v>
      </c>
      <c r="R59" s="77">
        <f>I59*O59</f>
        <v>38.759999999999991</v>
      </c>
      <c r="S59" s="77">
        <f>R59-(I59*K59)</f>
        <v>4.9599999999999937</v>
      </c>
      <c r="T59" s="10"/>
    </row>
    <row r="60" spans="1:20">
      <c r="A60" s="10"/>
      <c r="B60" s="76">
        <v>80457</v>
      </c>
      <c r="C60" s="36" t="s">
        <v>72</v>
      </c>
      <c r="D60" s="36" t="s">
        <v>2</v>
      </c>
      <c r="E60" s="36" t="s">
        <v>212</v>
      </c>
      <c r="F60" s="10" t="s">
        <v>24</v>
      </c>
      <c r="G60" s="36" t="s">
        <v>165</v>
      </c>
      <c r="H60" s="10" t="s">
        <v>0</v>
      </c>
      <c r="I60" s="10">
        <v>3</v>
      </c>
      <c r="J60" s="77">
        <f>I60*K60</f>
        <v>64.710000000000008</v>
      </c>
      <c r="K60" s="77">
        <f>VLOOKUP(B60,Таблица13[#All],4,0)</f>
        <v>21.57</v>
      </c>
      <c r="L60" s="10"/>
      <c r="M60" s="77">
        <v>27</v>
      </c>
      <c r="N60" s="77"/>
      <c r="O60" s="77">
        <f>M60-(M60/100*15)</f>
        <v>22.95</v>
      </c>
      <c r="P60" s="79">
        <f>M60/K60-1</f>
        <v>0.25173852573018074</v>
      </c>
      <c r="Q60" s="79">
        <f>O60/K60-1</f>
        <v>6.3977746870653718E-2</v>
      </c>
      <c r="R60" s="77">
        <f>I60*O60</f>
        <v>68.849999999999994</v>
      </c>
      <c r="S60" s="77">
        <f>R60-(I60*K60)</f>
        <v>4.1399999999999864</v>
      </c>
      <c r="T60" s="10"/>
    </row>
    <row r="61" spans="1:20">
      <c r="A61" s="10"/>
      <c r="B61" s="76">
        <v>80547</v>
      </c>
      <c r="C61" s="36" t="s">
        <v>72</v>
      </c>
      <c r="D61" s="36" t="s">
        <v>1</v>
      </c>
      <c r="E61" s="36" t="s">
        <v>200</v>
      </c>
      <c r="F61" s="10" t="s">
        <v>20</v>
      </c>
      <c r="G61" s="36" t="s">
        <v>103</v>
      </c>
      <c r="H61" s="10" t="s">
        <v>0</v>
      </c>
      <c r="I61" s="10">
        <v>20</v>
      </c>
      <c r="J61" s="77">
        <f>I61*K61</f>
        <v>131</v>
      </c>
      <c r="K61" s="77">
        <f>VLOOKUP(B61,Таблица13[#All],4,0)</f>
        <v>6.55</v>
      </c>
      <c r="L61" s="10"/>
      <c r="M61" s="77">
        <v>10</v>
      </c>
      <c r="N61" s="77"/>
      <c r="O61" s="77">
        <f>M61-(M61/100*15)</f>
        <v>8.5</v>
      </c>
      <c r="P61" s="79">
        <f>M61/K61-1</f>
        <v>0.5267175572519085</v>
      </c>
      <c r="Q61" s="79">
        <f>O61/K61-1</f>
        <v>0.29770992366412208</v>
      </c>
      <c r="R61" s="77">
        <f>I61*O61</f>
        <v>170</v>
      </c>
      <c r="S61" s="77">
        <f>R61-(I61*K61)</f>
        <v>39</v>
      </c>
      <c r="T61" s="10"/>
    </row>
    <row r="62" spans="1:20">
      <c r="A62" s="10"/>
      <c r="B62" s="76">
        <v>80548</v>
      </c>
      <c r="C62" s="36" t="s">
        <v>72</v>
      </c>
      <c r="D62" s="36" t="s">
        <v>1</v>
      </c>
      <c r="E62" s="36" t="s">
        <v>200</v>
      </c>
      <c r="F62" s="10" t="s">
        <v>20</v>
      </c>
      <c r="G62" s="36" t="s">
        <v>91</v>
      </c>
      <c r="H62" s="10" t="s">
        <v>0</v>
      </c>
      <c r="I62" s="10">
        <v>25</v>
      </c>
      <c r="J62" s="77">
        <f>I62*K62</f>
        <v>108.5</v>
      </c>
      <c r="K62" s="77">
        <f>VLOOKUP(B62,Таблица13[#All],4,0)</f>
        <v>4.34</v>
      </c>
      <c r="L62" s="10"/>
      <c r="M62" s="77">
        <v>7</v>
      </c>
      <c r="N62" s="77"/>
      <c r="O62" s="77">
        <f>M62-(M62/100*15)</f>
        <v>5.95</v>
      </c>
      <c r="P62" s="79">
        <f>M62/K62-1</f>
        <v>0.61290322580645173</v>
      </c>
      <c r="Q62" s="79">
        <f>O62/K62-1</f>
        <v>0.37096774193548399</v>
      </c>
      <c r="R62" s="77">
        <f>I62*O62</f>
        <v>148.75</v>
      </c>
      <c r="S62" s="77">
        <f>R62-(I62*K62)</f>
        <v>40.25</v>
      </c>
      <c r="T62" s="10"/>
    </row>
    <row r="63" spans="1:20">
      <c r="A63" s="10"/>
      <c r="B63" s="76">
        <v>80654</v>
      </c>
      <c r="C63" s="36" t="s">
        <v>72</v>
      </c>
      <c r="D63" s="36" t="s">
        <v>245</v>
      </c>
      <c r="E63" s="36" t="s">
        <v>212</v>
      </c>
      <c r="F63" s="10"/>
      <c r="G63" s="36" t="s">
        <v>166</v>
      </c>
      <c r="H63" s="10" t="s">
        <v>0</v>
      </c>
      <c r="I63" s="10">
        <v>5</v>
      </c>
      <c r="J63" s="77">
        <f>I63*K63</f>
        <v>68.099999999999994</v>
      </c>
      <c r="K63" s="77">
        <f>VLOOKUP(B63,Таблица13[#All],4,0)</f>
        <v>13.62</v>
      </c>
      <c r="L63" s="10"/>
      <c r="M63" s="77">
        <v>16</v>
      </c>
      <c r="N63" s="77"/>
      <c r="O63" s="77">
        <f>M63-(M63/100*15)</f>
        <v>13.6</v>
      </c>
      <c r="P63" s="79">
        <f>M63/K63-1</f>
        <v>0.17474302496328931</v>
      </c>
      <c r="Q63" s="79">
        <f>O63/K63-1</f>
        <v>-1.468428781204123E-3</v>
      </c>
      <c r="R63" s="77">
        <f>I63*O63</f>
        <v>68</v>
      </c>
      <c r="S63" s="77">
        <f>R63-(I63*K63)</f>
        <v>-9.9999999999994316E-2</v>
      </c>
      <c r="T63" s="10"/>
    </row>
    <row r="64" spans="1:20">
      <c r="A64" s="10"/>
      <c r="B64" s="76">
        <v>80656</v>
      </c>
      <c r="C64" s="36" t="s">
        <v>72</v>
      </c>
      <c r="D64" s="36" t="s">
        <v>63</v>
      </c>
      <c r="E64" s="36" t="s">
        <v>211</v>
      </c>
      <c r="F64" s="10" t="s">
        <v>24</v>
      </c>
      <c r="G64" s="36" t="s">
        <v>132</v>
      </c>
      <c r="H64" s="10" t="s">
        <v>0</v>
      </c>
      <c r="I64" s="10">
        <v>5</v>
      </c>
      <c r="J64" s="77">
        <f>I64*K64</f>
        <v>78.45</v>
      </c>
      <c r="K64" s="77">
        <f>VLOOKUP(B64,Таблица13[#All],4,0)</f>
        <v>15.69</v>
      </c>
      <c r="L64" s="10"/>
      <c r="M64" s="77">
        <v>20.57</v>
      </c>
      <c r="N64" s="77"/>
      <c r="O64" s="77">
        <f>M64-(M64/100*15)</f>
        <v>17.484500000000001</v>
      </c>
      <c r="P64" s="79">
        <f>M64/K64-1</f>
        <v>0.31102613129381784</v>
      </c>
      <c r="Q64" s="79">
        <f>O64/K64-1</f>
        <v>0.1143722115997452</v>
      </c>
      <c r="R64" s="77">
        <f>I64*O64</f>
        <v>87.422499999999999</v>
      </c>
      <c r="S64" s="77">
        <f>R64-(I64*K64)</f>
        <v>8.9724999999999966</v>
      </c>
      <c r="T64" s="10"/>
    </row>
    <row r="65" spans="1:20">
      <c r="A65" s="10"/>
      <c r="B65" s="76">
        <v>80657</v>
      </c>
      <c r="C65" s="36" t="s">
        <v>72</v>
      </c>
      <c r="D65" s="36" t="s">
        <v>63</v>
      </c>
      <c r="E65" s="36" t="s">
        <v>211</v>
      </c>
      <c r="F65" s="10" t="s">
        <v>30</v>
      </c>
      <c r="G65" s="36" t="s">
        <v>169</v>
      </c>
      <c r="H65" s="10" t="s">
        <v>0</v>
      </c>
      <c r="I65" s="10">
        <v>5</v>
      </c>
      <c r="J65" s="77">
        <f>I65*K65</f>
        <v>136.94999999999999</v>
      </c>
      <c r="K65" s="77">
        <f>VLOOKUP(B65,Таблица13[#All],4,0)</f>
        <v>27.39</v>
      </c>
      <c r="L65" s="10"/>
      <c r="M65" s="77">
        <v>34.340000000000003</v>
      </c>
      <c r="N65" s="77"/>
      <c r="O65" s="77">
        <f>M65-(M65/100*15)</f>
        <v>29.189000000000004</v>
      </c>
      <c r="P65" s="79">
        <f>M65/K65-1</f>
        <v>0.25374224169404913</v>
      </c>
      <c r="Q65" s="79">
        <f>O65/K65-1</f>
        <v>6.568090543994165E-2</v>
      </c>
      <c r="R65" s="77">
        <f>I65*O65</f>
        <v>145.94500000000002</v>
      </c>
      <c r="S65" s="77">
        <f>R65-(I65*K65)</f>
        <v>8.995000000000033</v>
      </c>
      <c r="T65" s="10"/>
    </row>
    <row r="66" spans="1:20">
      <c r="A66" s="10"/>
      <c r="B66" s="76">
        <v>80658</v>
      </c>
      <c r="C66" s="36" t="s">
        <v>72</v>
      </c>
      <c r="D66" s="36" t="s">
        <v>63</v>
      </c>
      <c r="E66" s="36" t="s">
        <v>211</v>
      </c>
      <c r="F66" s="10" t="s">
        <v>31</v>
      </c>
      <c r="G66" s="36" t="s">
        <v>128</v>
      </c>
      <c r="H66" s="10" t="s">
        <v>0</v>
      </c>
      <c r="I66" s="10">
        <v>2</v>
      </c>
      <c r="J66" s="77">
        <f>I66*K66</f>
        <v>63</v>
      </c>
      <c r="K66" s="77">
        <f>VLOOKUP(B66,Таблица13[#All],4,0)</f>
        <v>31.5</v>
      </c>
      <c r="L66" s="10"/>
      <c r="M66" s="77">
        <v>41.82</v>
      </c>
      <c r="N66" s="77"/>
      <c r="O66" s="77">
        <f>M66-(M66/100*15)</f>
        <v>35.546999999999997</v>
      </c>
      <c r="P66" s="79">
        <f>M66/K66-1</f>
        <v>0.3276190476190477</v>
      </c>
      <c r="Q66" s="79">
        <f>O66/K66-1</f>
        <v>0.12847619047619041</v>
      </c>
      <c r="R66" s="77">
        <f>I66*O66</f>
        <v>71.093999999999994</v>
      </c>
      <c r="S66" s="77">
        <f>R66-(I66*K66)</f>
        <v>8.0939999999999941</v>
      </c>
      <c r="T66" s="10"/>
    </row>
    <row r="67" spans="1:20">
      <c r="A67" s="10"/>
      <c r="B67" s="76">
        <v>80719</v>
      </c>
      <c r="C67" s="36" t="s">
        <v>72</v>
      </c>
      <c r="D67" s="36" t="s">
        <v>63</v>
      </c>
      <c r="E67" s="36" t="s">
        <v>211</v>
      </c>
      <c r="F67" s="10" t="s">
        <v>29</v>
      </c>
      <c r="G67" s="36" t="s">
        <v>147</v>
      </c>
      <c r="H67" s="10" t="s">
        <v>0</v>
      </c>
      <c r="I67" s="10">
        <v>5</v>
      </c>
      <c r="J67" s="77">
        <f>I67*K67</f>
        <v>75.8</v>
      </c>
      <c r="K67" s="77">
        <f>VLOOKUP(B67,Таблица13[#All],4,0)</f>
        <v>15.16</v>
      </c>
      <c r="L67" s="10"/>
      <c r="M67" s="77">
        <v>20.5</v>
      </c>
      <c r="N67" s="77"/>
      <c r="O67" s="77">
        <f>M67-(M67/100*15)</f>
        <v>17.425000000000001</v>
      </c>
      <c r="P67" s="79">
        <f>M67/K67-1</f>
        <v>0.35224274406332445</v>
      </c>
      <c r="Q67" s="79">
        <f>O67/K67-1</f>
        <v>0.14940633245382595</v>
      </c>
      <c r="R67" s="77">
        <f>I67*O67</f>
        <v>87.125</v>
      </c>
      <c r="S67" s="77">
        <f>R67-(I67*K67)</f>
        <v>11.325000000000003</v>
      </c>
      <c r="T67" s="10"/>
    </row>
    <row r="68" spans="1:20">
      <c r="A68" s="10"/>
      <c r="B68" s="76">
        <v>81270</v>
      </c>
      <c r="C68" s="36" t="s">
        <v>72</v>
      </c>
      <c r="D68" s="36" t="s">
        <v>65</v>
      </c>
      <c r="E68" s="36" t="s">
        <v>217</v>
      </c>
      <c r="F68" s="10" t="s">
        <v>9</v>
      </c>
      <c r="G68" s="80" t="s">
        <v>157</v>
      </c>
      <c r="H68" s="10" t="s">
        <v>0</v>
      </c>
      <c r="I68" s="10">
        <v>16</v>
      </c>
      <c r="J68" s="77">
        <f>I68*K68</f>
        <v>43.36</v>
      </c>
      <c r="K68" s="77">
        <f>VLOOKUP(B68,Таблица13[#All],4,0)</f>
        <v>2.71</v>
      </c>
      <c r="L68" s="10"/>
      <c r="M68" s="77">
        <v>3.52</v>
      </c>
      <c r="N68" s="77"/>
      <c r="O68" s="77">
        <f>M68-(M68/100*15)</f>
        <v>2.992</v>
      </c>
      <c r="P68" s="79">
        <f>M68/K68-1</f>
        <v>0.29889298892988925</v>
      </c>
      <c r="Q68" s="79">
        <f>O68/K68-1</f>
        <v>0.10405904059040583</v>
      </c>
      <c r="R68" s="77">
        <f>I68*O68</f>
        <v>47.872</v>
      </c>
      <c r="S68" s="77">
        <f>R68-(I68*K68)</f>
        <v>4.5120000000000005</v>
      </c>
      <c r="T68" s="10"/>
    </row>
    <row r="69" spans="1:20">
      <c r="A69" s="10"/>
      <c r="B69" s="76">
        <v>81391</v>
      </c>
      <c r="C69" s="36" t="s">
        <v>72</v>
      </c>
      <c r="D69" s="36" t="s">
        <v>65</v>
      </c>
      <c r="E69" s="36" t="s">
        <v>216</v>
      </c>
      <c r="F69" s="10" t="s">
        <v>9</v>
      </c>
      <c r="G69" s="36" t="s">
        <v>154</v>
      </c>
      <c r="H69" s="10" t="s">
        <v>0</v>
      </c>
      <c r="I69" s="10">
        <v>20</v>
      </c>
      <c r="J69" s="77">
        <f>I69*K69</f>
        <v>33.799999999999997</v>
      </c>
      <c r="K69" s="77">
        <f>VLOOKUP(B69,Таблица13[#All],4,0)</f>
        <v>1.69</v>
      </c>
      <c r="L69" s="10"/>
      <c r="M69" s="77">
        <v>2.2799999999999998</v>
      </c>
      <c r="N69" s="77"/>
      <c r="O69" s="77">
        <f>M69-(M69/100*15)</f>
        <v>1.9379999999999997</v>
      </c>
      <c r="P69" s="79">
        <f>M69/K69-1</f>
        <v>0.34911242603550297</v>
      </c>
      <c r="Q69" s="79">
        <f>O69/K69-1</f>
        <v>0.14674556213017742</v>
      </c>
      <c r="R69" s="77">
        <f>I69*O69</f>
        <v>38.759999999999991</v>
      </c>
      <c r="S69" s="77">
        <f>R69-(I69*K69)</f>
        <v>4.9599999999999937</v>
      </c>
      <c r="T69" s="10"/>
    </row>
    <row r="70" spans="1:20">
      <c r="A70" s="10"/>
      <c r="B70" s="76">
        <v>81861</v>
      </c>
      <c r="C70" s="36" t="s">
        <v>73</v>
      </c>
      <c r="D70" s="36" t="s">
        <v>191</v>
      </c>
      <c r="E70" s="36" t="s">
        <v>195</v>
      </c>
      <c r="F70" s="10"/>
      <c r="G70" s="36" t="s">
        <v>79</v>
      </c>
      <c r="H70" s="10" t="s">
        <v>0</v>
      </c>
      <c r="I70" s="10">
        <v>12</v>
      </c>
      <c r="J70" s="77">
        <f>I70*K70</f>
        <v>78.239999999999995</v>
      </c>
      <c r="K70" s="77">
        <f>VLOOKUP(B70,Таблица13[#All],4,0)</f>
        <v>6.52</v>
      </c>
      <c r="L70" s="10"/>
      <c r="M70" s="78">
        <v>12.5</v>
      </c>
      <c r="N70" s="77"/>
      <c r="O70" s="77">
        <f>M70-(M70/100*15)</f>
        <v>10.625</v>
      </c>
      <c r="P70" s="79">
        <f>M70/K70-1</f>
        <v>0.91717791411042948</v>
      </c>
      <c r="Q70" s="79">
        <f>O70/K70-1</f>
        <v>0.62960122699386512</v>
      </c>
      <c r="R70" s="77">
        <f>I70*O70</f>
        <v>127.5</v>
      </c>
      <c r="S70" s="77">
        <f>R70-(I70*K70)</f>
        <v>49.260000000000005</v>
      </c>
      <c r="T70" s="10"/>
    </row>
    <row r="71" spans="1:20">
      <c r="A71" s="10"/>
      <c r="B71" s="76">
        <v>82220</v>
      </c>
      <c r="C71" s="36" t="s">
        <v>223</v>
      </c>
      <c r="D71" s="36" t="s">
        <v>67</v>
      </c>
      <c r="E71" s="36" t="s">
        <v>67</v>
      </c>
      <c r="F71" s="10"/>
      <c r="G71" s="36" t="s">
        <v>90</v>
      </c>
      <c r="H71" s="10" t="s">
        <v>0</v>
      </c>
      <c r="I71" s="10">
        <v>56</v>
      </c>
      <c r="J71" s="77">
        <f>I71*K71</f>
        <v>146.72</v>
      </c>
      <c r="K71" s="77">
        <f>VLOOKUP(B71,Таблица13[#All],4,0)</f>
        <v>2.62</v>
      </c>
      <c r="L71" s="10"/>
      <c r="M71" s="77">
        <v>3.95</v>
      </c>
      <c r="N71" s="77"/>
      <c r="O71" s="77">
        <f>M71-(M71/100*15)</f>
        <v>3.3574999999999999</v>
      </c>
      <c r="P71" s="79">
        <f>M71/K71-1</f>
        <v>0.50763358778625944</v>
      </c>
      <c r="Q71" s="79">
        <f>O71/K71-1</f>
        <v>0.28148854961832059</v>
      </c>
      <c r="R71" s="77">
        <f>I71*O71</f>
        <v>188.01999999999998</v>
      </c>
      <c r="S71" s="77">
        <f>R71-(I71*K71)</f>
        <v>41.299999999999983</v>
      </c>
      <c r="T71" s="10"/>
    </row>
    <row r="72" spans="1:20">
      <c r="A72" s="10"/>
      <c r="B72" s="76">
        <v>83511</v>
      </c>
      <c r="C72" s="36" t="s">
        <v>72</v>
      </c>
      <c r="D72" s="36" t="s">
        <v>240</v>
      </c>
      <c r="E72" s="36" t="s">
        <v>193</v>
      </c>
      <c r="F72" s="10"/>
      <c r="G72" s="36" t="s">
        <v>89</v>
      </c>
      <c r="H72" s="10" t="s">
        <v>0</v>
      </c>
      <c r="I72" s="10">
        <v>12</v>
      </c>
      <c r="J72" s="77">
        <f>I72*K72</f>
        <v>38.519999999999996</v>
      </c>
      <c r="K72" s="77">
        <f>VLOOKUP(B72,Таблица13[#All],4,0)</f>
        <v>3.21</v>
      </c>
      <c r="L72" s="10"/>
      <c r="M72" s="77">
        <v>4.8600000000000003</v>
      </c>
      <c r="N72" s="77"/>
      <c r="O72" s="77">
        <f>M72-(M72/100*15)</f>
        <v>4.1310000000000002</v>
      </c>
      <c r="P72" s="79">
        <f>M72/K72-1</f>
        <v>0.51401869158878521</v>
      </c>
      <c r="Q72" s="79">
        <f>O72/K72-1</f>
        <v>0.2869158878504674</v>
      </c>
      <c r="R72" s="77">
        <f>I72*O72</f>
        <v>49.572000000000003</v>
      </c>
      <c r="S72" s="77">
        <f>R72-(I72*K72)</f>
        <v>11.052000000000007</v>
      </c>
      <c r="T72" s="10"/>
    </row>
    <row r="73" spans="1:20">
      <c r="A73" s="10"/>
      <c r="B73" s="76">
        <v>84331</v>
      </c>
      <c r="C73" s="36" t="s">
        <v>72</v>
      </c>
      <c r="D73" s="36" t="s">
        <v>65</v>
      </c>
      <c r="E73" s="36" t="s">
        <v>246</v>
      </c>
      <c r="F73" s="10" t="s">
        <v>9</v>
      </c>
      <c r="G73" s="36" t="s">
        <v>93</v>
      </c>
      <c r="H73" s="10" t="s">
        <v>0</v>
      </c>
      <c r="I73" s="10">
        <v>15</v>
      </c>
      <c r="J73" s="77">
        <f>I73*K73</f>
        <v>55.800000000000004</v>
      </c>
      <c r="K73" s="77">
        <f>VLOOKUP(B73,Таблица13[#All],4,0)</f>
        <v>3.72</v>
      </c>
      <c r="L73" s="10"/>
      <c r="M73" s="77">
        <v>5.9</v>
      </c>
      <c r="N73" s="77"/>
      <c r="O73" s="77">
        <f>M73-(M73/100*15)</f>
        <v>5.0150000000000006</v>
      </c>
      <c r="P73" s="79">
        <f>M73/K73-1</f>
        <v>0.58602150537634401</v>
      </c>
      <c r="Q73" s="79">
        <f>O73/K73-1</f>
        <v>0.3481182795698925</v>
      </c>
      <c r="R73" s="77">
        <f>I73*O73</f>
        <v>75.225000000000009</v>
      </c>
      <c r="S73" s="77">
        <f>R73-(I73*K73)</f>
        <v>19.425000000000004</v>
      </c>
      <c r="T73" s="10"/>
    </row>
    <row r="74" spans="1:20">
      <c r="A74" s="10"/>
      <c r="B74" s="76">
        <v>84546</v>
      </c>
      <c r="C74" s="36" t="s">
        <v>72</v>
      </c>
      <c r="D74" s="36" t="s">
        <v>64</v>
      </c>
      <c r="E74" s="36" t="s">
        <v>204</v>
      </c>
      <c r="F74" s="10" t="s">
        <v>23</v>
      </c>
      <c r="G74" s="36" t="s">
        <v>106</v>
      </c>
      <c r="H74" s="10" t="s">
        <v>0</v>
      </c>
      <c r="I74" s="10">
        <v>6</v>
      </c>
      <c r="J74" s="77">
        <f>I74*K74</f>
        <v>40.5</v>
      </c>
      <c r="K74" s="77">
        <f>VLOOKUP(B74,Таблица13[#All],4,0)</f>
        <v>6.75</v>
      </c>
      <c r="L74" s="10"/>
      <c r="M74" s="77">
        <v>9.4499999999999993</v>
      </c>
      <c r="N74" s="77"/>
      <c r="O74" s="77">
        <f>M74-(M74/100*15)</f>
        <v>8.0324999999999989</v>
      </c>
      <c r="P74" s="79">
        <f>M74/K74-1</f>
        <v>0.39999999999999991</v>
      </c>
      <c r="Q74" s="79">
        <f>O74/K74-1</f>
        <v>0.18999999999999972</v>
      </c>
      <c r="R74" s="77">
        <f>I74*O74</f>
        <v>48.194999999999993</v>
      </c>
      <c r="S74" s="77">
        <f>R74-(I74*K74)</f>
        <v>7.6949999999999932</v>
      </c>
      <c r="T74" s="10"/>
    </row>
    <row r="75" spans="1:20">
      <c r="A75" s="10"/>
      <c r="B75" s="76">
        <v>84603</v>
      </c>
      <c r="C75" s="36" t="s">
        <v>222</v>
      </c>
      <c r="D75" s="36" t="s">
        <v>66</v>
      </c>
      <c r="E75" s="36" t="s">
        <v>221</v>
      </c>
      <c r="F75" s="10" t="s">
        <v>46</v>
      </c>
      <c r="G75" s="36" t="s">
        <v>187</v>
      </c>
      <c r="H75" s="10" t="s">
        <v>0</v>
      </c>
      <c r="I75" s="10">
        <v>12</v>
      </c>
      <c r="J75" s="77">
        <f>I75*K75</f>
        <v>29.64</v>
      </c>
      <c r="K75" s="77">
        <f>VLOOKUP(B75,Таблица13[#All],4,0)</f>
        <v>2.4700000000000002</v>
      </c>
      <c r="L75" s="77" t="s">
        <v>27</v>
      </c>
      <c r="M75" s="77">
        <v>3.2</v>
      </c>
      <c r="N75" s="77"/>
      <c r="O75" s="77">
        <f>M75-(M75/100*15)</f>
        <v>2.72</v>
      </c>
      <c r="P75" s="79">
        <f>M75/K75-1</f>
        <v>0.29554655870445345</v>
      </c>
      <c r="Q75" s="79">
        <f>O75/K75-1</f>
        <v>0.10121457489878538</v>
      </c>
      <c r="R75" s="77">
        <f>I75*O75</f>
        <v>32.64</v>
      </c>
      <c r="S75" s="77">
        <f>R75-(I75*K75)</f>
        <v>3</v>
      </c>
      <c r="T75" s="10"/>
    </row>
    <row r="76" spans="1:20">
      <c r="A76" s="10"/>
      <c r="B76" s="76">
        <v>85824</v>
      </c>
      <c r="C76" s="36" t="s">
        <v>72</v>
      </c>
      <c r="D76" s="36" t="s">
        <v>240</v>
      </c>
      <c r="E76" s="36" t="s">
        <v>219</v>
      </c>
      <c r="F76" s="10" t="s">
        <v>40</v>
      </c>
      <c r="G76" s="36" t="s">
        <v>231</v>
      </c>
      <c r="H76" s="10" t="s">
        <v>0</v>
      </c>
      <c r="I76" s="10">
        <v>100</v>
      </c>
      <c r="J76" s="77">
        <f>I76*K76</f>
        <v>49</v>
      </c>
      <c r="K76" s="77">
        <f>VLOOKUP(B76,Таблица13[#All],4,0)</f>
        <v>0.49</v>
      </c>
      <c r="L76" s="10"/>
      <c r="M76" s="78">
        <v>0.65</v>
      </c>
      <c r="N76" s="77"/>
      <c r="O76" s="77">
        <f>M76-(M76/100*15)</f>
        <v>0.55249999999999999</v>
      </c>
      <c r="P76" s="79">
        <f>M76/K76-1</f>
        <v>0.3265306122448981</v>
      </c>
      <c r="Q76" s="79">
        <f>O76/K76-1</f>
        <v>0.12755102040816335</v>
      </c>
      <c r="R76" s="77">
        <f>I76*O76</f>
        <v>55.25</v>
      </c>
      <c r="S76" s="77">
        <f>R76-(I76*K76)</f>
        <v>6.25</v>
      </c>
      <c r="T76" s="10"/>
    </row>
    <row r="77" spans="1:20">
      <c r="A77" s="10"/>
      <c r="B77" s="81">
        <v>86527</v>
      </c>
      <c r="C77" s="36" t="s">
        <v>72</v>
      </c>
      <c r="D77" s="36" t="s">
        <v>63</v>
      </c>
      <c r="E77" s="36" t="s">
        <v>220</v>
      </c>
      <c r="F77" s="10" t="s">
        <v>34</v>
      </c>
      <c r="G77" s="36" t="s">
        <v>179</v>
      </c>
      <c r="H77" s="10" t="s">
        <v>0</v>
      </c>
      <c r="I77" s="10">
        <v>1</v>
      </c>
      <c r="J77" s="77">
        <f>I77*K77</f>
        <v>41.53</v>
      </c>
      <c r="K77" s="77">
        <f>VLOOKUP(B77,Таблица13[#All],4,0)</f>
        <v>41.53</v>
      </c>
      <c r="L77" s="10"/>
      <c r="M77" s="77">
        <f>K77*1.2</f>
        <v>49.835999999999999</v>
      </c>
      <c r="N77" s="77"/>
      <c r="O77" s="77">
        <f>M77-(M77/100*15)</f>
        <v>42.360599999999998</v>
      </c>
      <c r="P77" s="79">
        <f>M77/K77-1</f>
        <v>0.19999999999999996</v>
      </c>
      <c r="Q77" s="79">
        <f>O77/K77-1</f>
        <v>2.0000000000000018E-2</v>
      </c>
      <c r="R77" s="77">
        <f>I77*O77</f>
        <v>42.360599999999998</v>
      </c>
      <c r="S77" s="77">
        <f>R77-(I77*K77)</f>
        <v>0.8305999999999969</v>
      </c>
      <c r="T77" s="10"/>
    </row>
    <row r="78" spans="1:20">
      <c r="A78" s="10"/>
      <c r="B78" s="81">
        <v>86528</v>
      </c>
      <c r="C78" s="36" t="s">
        <v>72</v>
      </c>
      <c r="D78" s="36" t="s">
        <v>63</v>
      </c>
      <c r="E78" s="36" t="s">
        <v>220</v>
      </c>
      <c r="F78" s="10" t="s">
        <v>53</v>
      </c>
      <c r="G78" s="36" t="s">
        <v>178</v>
      </c>
      <c r="H78" s="10" t="s">
        <v>0</v>
      </c>
      <c r="I78" s="10">
        <v>1</v>
      </c>
      <c r="J78" s="77">
        <f>I78*K78</f>
        <v>53.05</v>
      </c>
      <c r="K78" s="77">
        <f>VLOOKUP(B78,Таблица13[#All],4,0)</f>
        <v>53.05</v>
      </c>
      <c r="L78" s="10"/>
      <c r="M78" s="77">
        <v>64.05</v>
      </c>
      <c r="N78" s="77"/>
      <c r="O78" s="77">
        <f>M78-(M78/100*15)</f>
        <v>54.442499999999995</v>
      </c>
      <c r="P78" s="79">
        <f>M78/K78-1</f>
        <v>0.20735155513666359</v>
      </c>
      <c r="Q78" s="79">
        <f>O78/K78-1</f>
        <v>2.6248821866164063E-2</v>
      </c>
      <c r="R78" s="77">
        <f>I78*O78</f>
        <v>54.442499999999995</v>
      </c>
      <c r="S78" s="77">
        <f>R78-(I78*K78)</f>
        <v>1.3924999999999983</v>
      </c>
      <c r="T78" s="10"/>
    </row>
    <row r="79" spans="1:20">
      <c r="A79" s="10"/>
      <c r="B79" s="76">
        <v>87340</v>
      </c>
      <c r="C79" s="36" t="s">
        <v>72</v>
      </c>
      <c r="D79" s="36" t="s">
        <v>65</v>
      </c>
      <c r="E79" s="36" t="s">
        <v>217</v>
      </c>
      <c r="F79" s="10" t="s">
        <v>9</v>
      </c>
      <c r="G79" s="36" t="s">
        <v>158</v>
      </c>
      <c r="H79" s="10" t="s">
        <v>0</v>
      </c>
      <c r="I79" s="10">
        <v>16</v>
      </c>
      <c r="J79" s="77">
        <f>I79*K79</f>
        <v>43.36</v>
      </c>
      <c r="K79" s="77">
        <f>VLOOKUP(B79,Таблица13[#All],4,0)</f>
        <v>2.71</v>
      </c>
      <c r="L79" s="10"/>
      <c r="M79" s="77">
        <v>3.52</v>
      </c>
      <c r="N79" s="77"/>
      <c r="O79" s="77">
        <f>M79-(M79/100*15)</f>
        <v>2.992</v>
      </c>
      <c r="P79" s="79">
        <f>M79/K79-1</f>
        <v>0.29889298892988925</v>
      </c>
      <c r="Q79" s="79">
        <f>O79/K79-1</f>
        <v>0.10405904059040583</v>
      </c>
      <c r="R79" s="77">
        <f>I79*O79</f>
        <v>47.872</v>
      </c>
      <c r="S79" s="77">
        <f>R79-(I79*K79)</f>
        <v>4.5120000000000005</v>
      </c>
      <c r="T79" s="10"/>
    </row>
    <row r="80" spans="1:20" ht="11.25" customHeight="1">
      <c r="A80" s="10"/>
      <c r="B80" s="76">
        <v>87346</v>
      </c>
      <c r="C80" s="36" t="s">
        <v>72</v>
      </c>
      <c r="D80" s="36" t="s">
        <v>65</v>
      </c>
      <c r="E80" s="36" t="s">
        <v>216</v>
      </c>
      <c r="F80" s="10" t="s">
        <v>9</v>
      </c>
      <c r="G80" s="36" t="s">
        <v>155</v>
      </c>
      <c r="H80" s="10" t="s">
        <v>0</v>
      </c>
      <c r="I80" s="10">
        <v>20</v>
      </c>
      <c r="J80" s="77">
        <f>I80*K80</f>
        <v>33.799999999999997</v>
      </c>
      <c r="K80" s="77">
        <f>VLOOKUP(B80,Таблица13[#All],4,0)</f>
        <v>1.69</v>
      </c>
      <c r="L80" s="10"/>
      <c r="M80" s="77">
        <v>2.2799999999999998</v>
      </c>
      <c r="N80" s="77"/>
      <c r="O80" s="77">
        <f>M80-(M80/100*15)</f>
        <v>1.9379999999999997</v>
      </c>
      <c r="P80" s="79">
        <f>M80/K80-1</f>
        <v>0.34911242603550297</v>
      </c>
      <c r="Q80" s="79">
        <f>O80/K80-1</f>
        <v>0.14674556213017742</v>
      </c>
      <c r="R80" s="77">
        <f>I80*O80</f>
        <v>38.759999999999991</v>
      </c>
      <c r="S80" s="77">
        <f>R80-(I80*K80)</f>
        <v>4.9599999999999937</v>
      </c>
      <c r="T80" s="10"/>
    </row>
    <row r="81" spans="1:20">
      <c r="A81" s="10"/>
      <c r="B81" s="76">
        <v>87438</v>
      </c>
      <c r="C81" s="36" t="s">
        <v>72</v>
      </c>
      <c r="D81" s="36" t="s">
        <v>65</v>
      </c>
      <c r="E81" s="36" t="s">
        <v>213</v>
      </c>
      <c r="F81" s="10" t="s">
        <v>9</v>
      </c>
      <c r="G81" s="36" t="s">
        <v>141</v>
      </c>
      <c r="H81" s="10" t="s">
        <v>0</v>
      </c>
      <c r="I81" s="10">
        <v>20</v>
      </c>
      <c r="J81" s="77">
        <f>I81*K81</f>
        <v>43.6</v>
      </c>
      <c r="K81" s="77">
        <f>VLOOKUP(B81,Таблица13[#All],4,0)</f>
        <v>2.1800000000000002</v>
      </c>
      <c r="L81" s="10"/>
      <c r="M81" s="77">
        <v>2.9</v>
      </c>
      <c r="N81" s="77"/>
      <c r="O81" s="77">
        <f>M81-(M81/100*15)</f>
        <v>2.4649999999999999</v>
      </c>
      <c r="P81" s="79">
        <f>M81/K81-1</f>
        <v>0.33027522935779796</v>
      </c>
      <c r="Q81" s="79">
        <f>O81/K81-1</f>
        <v>0.13073394495412827</v>
      </c>
      <c r="R81" s="77">
        <f>I81*O81</f>
        <v>49.3</v>
      </c>
      <c r="S81" s="77">
        <f>R81-(I81*K81)</f>
        <v>5.6999999999999957</v>
      </c>
      <c r="T81" s="10"/>
    </row>
    <row r="82" spans="1:20">
      <c r="A82" s="10"/>
      <c r="B82" s="76">
        <v>87442</v>
      </c>
      <c r="C82" s="36" t="s">
        <v>72</v>
      </c>
      <c r="D82" s="36" t="s">
        <v>65</v>
      </c>
      <c r="E82" s="36" t="s">
        <v>214</v>
      </c>
      <c r="F82" s="10" t="s">
        <v>11</v>
      </c>
      <c r="G82" s="36" t="s">
        <v>144</v>
      </c>
      <c r="H82" s="10" t="s">
        <v>0</v>
      </c>
      <c r="I82" s="10">
        <v>20</v>
      </c>
      <c r="J82" s="77">
        <f>I82*K82</f>
        <v>43.6</v>
      </c>
      <c r="K82" s="77">
        <f>VLOOKUP(B82,Таблица13[#All],4,0)</f>
        <v>2.1800000000000002</v>
      </c>
      <c r="L82" s="10"/>
      <c r="M82" s="77">
        <v>2.9</v>
      </c>
      <c r="N82" s="77"/>
      <c r="O82" s="77">
        <f>M82-(M82/100*15)</f>
        <v>2.4649999999999999</v>
      </c>
      <c r="P82" s="79">
        <f>M82/K82-1</f>
        <v>0.33027522935779796</v>
      </c>
      <c r="Q82" s="79">
        <f>O82/K82-1</f>
        <v>0.13073394495412827</v>
      </c>
      <c r="R82" s="77">
        <f>I82*O82</f>
        <v>49.3</v>
      </c>
      <c r="S82" s="77">
        <f>R82-(I82*K82)</f>
        <v>5.6999999999999957</v>
      </c>
      <c r="T82" s="10"/>
    </row>
    <row r="83" spans="1:20">
      <c r="A83" s="10"/>
      <c r="B83" s="76">
        <v>87443</v>
      </c>
      <c r="C83" s="36" t="s">
        <v>72</v>
      </c>
      <c r="D83" s="36" t="s">
        <v>65</v>
      </c>
      <c r="E83" s="36" t="s">
        <v>214</v>
      </c>
      <c r="F83" s="10" t="s">
        <v>11</v>
      </c>
      <c r="G83" s="36" t="s">
        <v>145</v>
      </c>
      <c r="H83" s="10" t="s">
        <v>0</v>
      </c>
      <c r="I83" s="10">
        <v>20</v>
      </c>
      <c r="J83" s="77">
        <f>I83*K83</f>
        <v>43.6</v>
      </c>
      <c r="K83" s="77">
        <f>VLOOKUP(B83,Таблица13[#All],4,0)</f>
        <v>2.1800000000000002</v>
      </c>
      <c r="L83" s="10"/>
      <c r="M83" s="77">
        <v>2.9</v>
      </c>
      <c r="N83" s="77"/>
      <c r="O83" s="77">
        <f>M83-(M83/100*15)</f>
        <v>2.4649999999999999</v>
      </c>
      <c r="P83" s="79">
        <f>M83/K83-1</f>
        <v>0.33027522935779796</v>
      </c>
      <c r="Q83" s="79">
        <f>O83/K83-1</f>
        <v>0.13073394495412827</v>
      </c>
      <c r="R83" s="77">
        <f>I83*O83</f>
        <v>49.3</v>
      </c>
      <c r="S83" s="77">
        <f>R83-(I83*K83)</f>
        <v>5.6999999999999957</v>
      </c>
      <c r="T83" s="10"/>
    </row>
    <row r="84" spans="1:20">
      <c r="A84" s="10"/>
      <c r="B84" s="76">
        <v>87608</v>
      </c>
      <c r="C84" s="36" t="s">
        <v>72</v>
      </c>
      <c r="D84" s="36" t="s">
        <v>65</v>
      </c>
      <c r="E84" s="36" t="s">
        <v>214</v>
      </c>
      <c r="F84" s="10" t="s">
        <v>11</v>
      </c>
      <c r="G84" s="36" t="s">
        <v>143</v>
      </c>
      <c r="H84" s="10" t="s">
        <v>0</v>
      </c>
      <c r="I84" s="10">
        <v>20</v>
      </c>
      <c r="J84" s="77">
        <f>I84*K84</f>
        <v>43.6</v>
      </c>
      <c r="K84" s="77">
        <f>VLOOKUP(B84,Таблица13[#All],4,0)</f>
        <v>2.1800000000000002</v>
      </c>
      <c r="L84" s="10"/>
      <c r="M84" s="77">
        <v>2.9</v>
      </c>
      <c r="N84" s="77"/>
      <c r="O84" s="77">
        <f>M84-(M84/100*15)</f>
        <v>2.4649999999999999</v>
      </c>
      <c r="P84" s="79">
        <f>M84/K84-1</f>
        <v>0.33027522935779796</v>
      </c>
      <c r="Q84" s="79">
        <f>O84/K84-1</f>
        <v>0.13073394495412827</v>
      </c>
      <c r="R84" s="77">
        <f>I84*O84</f>
        <v>49.3</v>
      </c>
      <c r="S84" s="77">
        <f>R84-(I84*K84)</f>
        <v>5.6999999999999957</v>
      </c>
      <c r="T84" s="10"/>
    </row>
    <row r="85" spans="1:20">
      <c r="A85" s="10"/>
      <c r="B85" s="76">
        <v>87609</v>
      </c>
      <c r="C85" s="36" t="s">
        <v>72</v>
      </c>
      <c r="D85" s="36" t="s">
        <v>65</v>
      </c>
      <c r="E85" s="36" t="s">
        <v>217</v>
      </c>
      <c r="F85" s="10" t="s">
        <v>9</v>
      </c>
      <c r="G85" s="36" t="s">
        <v>159</v>
      </c>
      <c r="H85" s="10" t="s">
        <v>0</v>
      </c>
      <c r="I85" s="10">
        <v>16</v>
      </c>
      <c r="J85" s="77">
        <f>I85*K85</f>
        <v>43.36</v>
      </c>
      <c r="K85" s="77">
        <f>VLOOKUP(B85,Таблица13[#All],4,0)</f>
        <v>2.71</v>
      </c>
      <c r="L85" s="10"/>
      <c r="M85" s="77">
        <v>3.52</v>
      </c>
      <c r="N85" s="77"/>
      <c r="O85" s="77">
        <f>M85-(M85/100*15)</f>
        <v>2.992</v>
      </c>
      <c r="P85" s="79">
        <f>M85/K85-1</f>
        <v>0.29889298892988925</v>
      </c>
      <c r="Q85" s="79">
        <f>O85/K85-1</f>
        <v>0.10405904059040583</v>
      </c>
      <c r="R85" s="77">
        <f>I85*O85</f>
        <v>47.872</v>
      </c>
      <c r="S85" s="77">
        <f>R85-(I85*K85)</f>
        <v>4.5120000000000005</v>
      </c>
      <c r="T85" s="10"/>
    </row>
    <row r="86" spans="1:20">
      <c r="A86" s="10"/>
      <c r="B86" s="76">
        <v>88483</v>
      </c>
      <c r="C86" s="36" t="s">
        <v>72</v>
      </c>
      <c r="D86" s="36" t="s">
        <v>247</v>
      </c>
      <c r="E86" s="36" t="s">
        <v>207</v>
      </c>
      <c r="F86" s="10" t="s">
        <v>48</v>
      </c>
      <c r="G86" s="36" t="s">
        <v>135</v>
      </c>
      <c r="H86" s="10" t="s">
        <v>0</v>
      </c>
      <c r="I86" s="10">
        <v>10</v>
      </c>
      <c r="J86" s="77">
        <f>I86*K86</f>
        <v>81.8</v>
      </c>
      <c r="K86" s="77">
        <f>VLOOKUP(B86,Таблица13[#All],4,0)</f>
        <v>8.18</v>
      </c>
      <c r="L86" s="10"/>
      <c r="M86" s="77">
        <v>14</v>
      </c>
      <c r="N86" s="77"/>
      <c r="O86" s="77">
        <f>M86-(M86/100*15)</f>
        <v>11.9</v>
      </c>
      <c r="P86" s="79">
        <f>M86/K86-1</f>
        <v>0.7114914425427874</v>
      </c>
      <c r="Q86" s="79">
        <f>O86/K86-1</f>
        <v>0.45476772616136918</v>
      </c>
      <c r="R86" s="77">
        <f>I86*O86</f>
        <v>119</v>
      </c>
      <c r="S86" s="77">
        <f>R86-(I86*K86)</f>
        <v>37.200000000000003</v>
      </c>
      <c r="T86" s="10"/>
    </row>
    <row r="87" spans="1:20">
      <c r="A87" s="10"/>
      <c r="B87" s="76">
        <v>88485</v>
      </c>
      <c r="C87" s="36" t="s">
        <v>72</v>
      </c>
      <c r="D87" s="36" t="s">
        <v>65</v>
      </c>
      <c r="E87" s="36" t="s">
        <v>215</v>
      </c>
      <c r="F87" s="10" t="s">
        <v>7</v>
      </c>
      <c r="G87" s="36" t="s">
        <v>151</v>
      </c>
      <c r="H87" s="10" t="s">
        <v>0</v>
      </c>
      <c r="I87" s="10">
        <v>20</v>
      </c>
      <c r="J87" s="77">
        <f>I87*K87</f>
        <v>33.799999999999997</v>
      </c>
      <c r="K87" s="77">
        <f>VLOOKUP(B87,Таблица13[#All],4,0)</f>
        <v>1.69</v>
      </c>
      <c r="L87" s="10"/>
      <c r="M87" s="77">
        <v>2.2799999999999998</v>
      </c>
      <c r="N87" s="77"/>
      <c r="O87" s="77">
        <f>M87-(M87/100*15)</f>
        <v>1.9379999999999997</v>
      </c>
      <c r="P87" s="79">
        <f>M87/K87-1</f>
        <v>0.34911242603550297</v>
      </c>
      <c r="Q87" s="79">
        <f>O87/K87-1</f>
        <v>0.14674556213017742</v>
      </c>
      <c r="R87" s="77">
        <f>I87*O87</f>
        <v>38.759999999999991</v>
      </c>
      <c r="S87" s="77">
        <f>R87-(I87*K87)</f>
        <v>4.9599999999999937</v>
      </c>
      <c r="T87" s="10"/>
    </row>
    <row r="88" spans="1:20">
      <c r="A88" s="10"/>
      <c r="B88" s="76">
        <v>88696</v>
      </c>
      <c r="C88" s="36" t="s">
        <v>72</v>
      </c>
      <c r="D88" s="36" t="s">
        <v>64</v>
      </c>
      <c r="E88" s="36" t="s">
        <v>205</v>
      </c>
      <c r="F88" s="10"/>
      <c r="G88" s="36" t="s">
        <v>164</v>
      </c>
      <c r="H88" s="10" t="s">
        <v>0</v>
      </c>
      <c r="I88" s="10">
        <v>72</v>
      </c>
      <c r="J88" s="77">
        <f>I88*K88</f>
        <v>94.320000000000007</v>
      </c>
      <c r="K88" s="77">
        <f>VLOOKUP(B88,Таблица13[#All],4,0)</f>
        <v>1.31</v>
      </c>
      <c r="L88" s="10"/>
      <c r="M88" s="77">
        <v>1.65</v>
      </c>
      <c r="N88" s="77">
        <v>2</v>
      </c>
      <c r="O88" s="77">
        <f>M88-(M88/100*15)</f>
        <v>1.4024999999999999</v>
      </c>
      <c r="P88" s="79">
        <f>M88/K88-1</f>
        <v>0.25954198473282442</v>
      </c>
      <c r="Q88" s="79">
        <f>O88/K88-1</f>
        <v>7.0610687022900631E-2</v>
      </c>
      <c r="R88" s="77">
        <f>I88*O88</f>
        <v>100.97999999999999</v>
      </c>
      <c r="S88" s="77">
        <f>R88-(I88*K88)</f>
        <v>6.6599999999999824</v>
      </c>
      <c r="T88" s="10"/>
    </row>
    <row r="89" spans="1:20" ht="14.25" customHeight="1">
      <c r="A89" s="10"/>
      <c r="B89" s="76">
        <v>88697</v>
      </c>
      <c r="C89" s="36" t="s">
        <v>72</v>
      </c>
      <c r="D89" s="36" t="s">
        <v>64</v>
      </c>
      <c r="E89" s="36" t="s">
        <v>205</v>
      </c>
      <c r="F89" s="10"/>
      <c r="G89" s="36" t="s">
        <v>127</v>
      </c>
      <c r="H89" s="10" t="s">
        <v>0</v>
      </c>
      <c r="I89" s="10">
        <v>72</v>
      </c>
      <c r="J89" s="77">
        <f>I89*K89</f>
        <v>85.679999999999993</v>
      </c>
      <c r="K89" s="77">
        <f>VLOOKUP(B89,Таблица13[#All],4,0)</f>
        <v>1.19</v>
      </c>
      <c r="L89" s="10"/>
      <c r="M89" s="77">
        <v>1.54</v>
      </c>
      <c r="N89" s="77">
        <v>2</v>
      </c>
      <c r="O89" s="77">
        <f>M89-(M89/100*15)</f>
        <v>1.3089999999999999</v>
      </c>
      <c r="P89" s="79">
        <f>M89/K89-1</f>
        <v>0.29411764705882359</v>
      </c>
      <c r="Q89" s="79">
        <f>O89/K89-1</f>
        <v>0.10000000000000009</v>
      </c>
      <c r="R89" s="77">
        <f>I89*O89</f>
        <v>94.24799999999999</v>
      </c>
      <c r="S89" s="77">
        <f>R89-(I89*K89)</f>
        <v>8.5679999999999978</v>
      </c>
      <c r="T89" s="10"/>
    </row>
    <row r="90" spans="1:20">
      <c r="A90" s="10"/>
      <c r="B90" s="81">
        <v>88835</v>
      </c>
      <c r="C90" s="36" t="s">
        <v>72</v>
      </c>
      <c r="D90" s="36" t="s">
        <v>63</v>
      </c>
      <c r="E90" s="36" t="s">
        <v>220</v>
      </c>
      <c r="F90" s="10" t="s">
        <v>33</v>
      </c>
      <c r="G90" s="36" t="s">
        <v>183</v>
      </c>
      <c r="H90" s="10" t="s">
        <v>0</v>
      </c>
      <c r="I90" s="10">
        <v>3</v>
      </c>
      <c r="J90" s="77">
        <f>I90*K90</f>
        <v>56.37</v>
      </c>
      <c r="K90" s="77">
        <f>VLOOKUP(B90,Таблица13[#All],4,0)</f>
        <v>18.79</v>
      </c>
      <c r="L90" s="77" t="s">
        <v>32</v>
      </c>
      <c r="M90" s="77">
        <f>K90*1.2</f>
        <v>22.547999999999998</v>
      </c>
      <c r="N90" s="77"/>
      <c r="O90" s="77">
        <f>M90-(M90/100*15)</f>
        <v>19.165799999999997</v>
      </c>
      <c r="P90" s="79">
        <f>M90/K90-1</f>
        <v>0.19999999999999996</v>
      </c>
      <c r="Q90" s="79">
        <f>O90/K90-1</f>
        <v>1.9999999999999796E-2</v>
      </c>
      <c r="R90" s="77">
        <f>I90*O90</f>
        <v>57.497399999999992</v>
      </c>
      <c r="S90" s="77">
        <f>R90-(I90*K90)</f>
        <v>1.1273999999999944</v>
      </c>
      <c r="T90" s="10"/>
    </row>
    <row r="91" spans="1:20">
      <c r="A91" s="10"/>
      <c r="B91" s="76">
        <v>89465</v>
      </c>
      <c r="C91" s="36" t="s">
        <v>223</v>
      </c>
      <c r="D91" s="36" t="s">
        <v>67</v>
      </c>
      <c r="E91" s="36" t="s">
        <v>67</v>
      </c>
      <c r="F91" s="10"/>
      <c r="G91" s="36" t="s">
        <v>81</v>
      </c>
      <c r="H91" s="10" t="s">
        <v>0</v>
      </c>
      <c r="I91" s="10">
        <v>84</v>
      </c>
      <c r="J91" s="77">
        <f>I91*K91</f>
        <v>91.56</v>
      </c>
      <c r="K91" s="77">
        <f>VLOOKUP(B91,Таблица13[#All],4,0)</f>
        <v>1.0900000000000001</v>
      </c>
      <c r="L91" s="10"/>
      <c r="M91" s="77">
        <v>2.2000000000000002</v>
      </c>
      <c r="N91" s="77"/>
      <c r="O91" s="77">
        <f>M91-(M91/100*15)</f>
        <v>1.87</v>
      </c>
      <c r="P91" s="79">
        <f>M91/K91-1</f>
        <v>1.0183486238532109</v>
      </c>
      <c r="Q91" s="79">
        <f>O91/K91-1</f>
        <v>0.71559633027522929</v>
      </c>
      <c r="R91" s="77">
        <f>I91*O91</f>
        <v>157.08000000000001</v>
      </c>
      <c r="S91" s="77">
        <f>R91-(I91*K91)</f>
        <v>65.52000000000001</v>
      </c>
      <c r="T91" s="10"/>
    </row>
    <row r="92" spans="1:20">
      <c r="A92" s="10"/>
      <c r="B92" s="76">
        <v>89466</v>
      </c>
      <c r="C92" s="36" t="s">
        <v>73</v>
      </c>
      <c r="D92" s="36" t="s">
        <v>191</v>
      </c>
      <c r="E92" s="36" t="s">
        <v>195</v>
      </c>
      <c r="F92" s="10"/>
      <c r="G92" s="36" t="s">
        <v>82</v>
      </c>
      <c r="H92" s="10" t="s">
        <v>0</v>
      </c>
      <c r="I92" s="10">
        <v>6</v>
      </c>
      <c r="J92" s="77">
        <f>I92*K92</f>
        <v>38.519999999999996</v>
      </c>
      <c r="K92" s="77">
        <f>VLOOKUP(B92,Таблица13[#All],4,0)</f>
        <v>6.42</v>
      </c>
      <c r="L92" s="10"/>
      <c r="M92" s="78">
        <v>11.89</v>
      </c>
      <c r="N92" s="77"/>
      <c r="O92" s="77">
        <f>M92-(M92/100*15)</f>
        <v>10.1065</v>
      </c>
      <c r="P92" s="79">
        <f>M92/K92-1</f>
        <v>0.85202492211838021</v>
      </c>
      <c r="Q92" s="79">
        <f>O92/K92-1</f>
        <v>0.57422118380062304</v>
      </c>
      <c r="R92" s="77">
        <f>I92*O92</f>
        <v>60.639000000000003</v>
      </c>
      <c r="S92" s="77">
        <f>R92-(I92*K92)</f>
        <v>22.119000000000007</v>
      </c>
      <c r="T92" s="10"/>
    </row>
    <row r="93" spans="1:20">
      <c r="A93" s="10"/>
      <c r="B93" s="82">
        <v>89580</v>
      </c>
      <c r="C93" s="36" t="s">
        <v>73</v>
      </c>
      <c r="D93" s="36" t="s">
        <v>68</v>
      </c>
      <c r="E93" s="83" t="s">
        <v>120</v>
      </c>
      <c r="F93" s="84" t="s">
        <v>12</v>
      </c>
      <c r="G93" s="36" t="s">
        <v>115</v>
      </c>
      <c r="H93" s="10" t="s">
        <v>0</v>
      </c>
      <c r="I93" s="84">
        <v>24</v>
      </c>
      <c r="J93" s="78">
        <f>I93*K93</f>
        <v>52.56</v>
      </c>
      <c r="K93" s="77">
        <f>VLOOKUP(B93,Таблица13[#All],4,0)</f>
        <v>2.19</v>
      </c>
      <c r="L93" s="84"/>
      <c r="M93" s="78">
        <v>2.98</v>
      </c>
      <c r="N93" s="77"/>
      <c r="O93" s="77">
        <f>M93-(M93/100*15)</f>
        <v>2.5329999999999999</v>
      </c>
      <c r="P93" s="79">
        <f>M93/K93-1</f>
        <v>0.36073059360730597</v>
      </c>
      <c r="Q93" s="79">
        <f>O93/K93-1</f>
        <v>0.15662100456620998</v>
      </c>
      <c r="R93" s="77">
        <f>I93*O93</f>
        <v>60.792000000000002</v>
      </c>
      <c r="S93" s="77">
        <f>R93-(I93*K93)</f>
        <v>8.2319999999999993</v>
      </c>
      <c r="T93" s="10"/>
    </row>
    <row r="94" spans="1:20">
      <c r="A94" s="10"/>
      <c r="B94" s="82">
        <v>89581</v>
      </c>
      <c r="C94" s="36" t="s">
        <v>73</v>
      </c>
      <c r="D94" s="36" t="s">
        <v>68</v>
      </c>
      <c r="E94" s="83" t="s">
        <v>120</v>
      </c>
      <c r="F94" s="84" t="s">
        <v>13</v>
      </c>
      <c r="G94" s="36" t="s">
        <v>120</v>
      </c>
      <c r="H94" s="10" t="s">
        <v>0</v>
      </c>
      <c r="I94" s="84">
        <v>24</v>
      </c>
      <c r="J94" s="78">
        <f>I94*K94</f>
        <v>75.36</v>
      </c>
      <c r="K94" s="77">
        <f>VLOOKUP(B94,Таблица13[#All],4,0)</f>
        <v>3.14</v>
      </c>
      <c r="L94" s="78" t="s">
        <v>15</v>
      </c>
      <c r="M94" s="78">
        <v>4.13</v>
      </c>
      <c r="N94" s="77"/>
      <c r="O94" s="77">
        <f>M94-(M94/100*15)</f>
        <v>3.5105</v>
      </c>
      <c r="P94" s="79">
        <f>M94/K94-1</f>
        <v>0.31528662420382148</v>
      </c>
      <c r="Q94" s="79">
        <f>O94/K94-1</f>
        <v>0.1179936305732483</v>
      </c>
      <c r="R94" s="77">
        <f>I94*O94</f>
        <v>84.251999999999995</v>
      </c>
      <c r="S94" s="77">
        <f>R94-(I94*K94)</f>
        <v>8.8919999999999959</v>
      </c>
      <c r="T94" s="10"/>
    </row>
    <row r="95" spans="1:20">
      <c r="A95" s="10"/>
      <c r="B95" s="82">
        <v>89582</v>
      </c>
      <c r="C95" s="36" t="s">
        <v>73</v>
      </c>
      <c r="D95" s="36" t="s">
        <v>68</v>
      </c>
      <c r="E95" s="83" t="s">
        <v>120</v>
      </c>
      <c r="F95" s="84" t="s">
        <v>14</v>
      </c>
      <c r="G95" s="36" t="s">
        <v>120</v>
      </c>
      <c r="H95" s="10" t="s">
        <v>0</v>
      </c>
      <c r="I95" s="84">
        <v>24</v>
      </c>
      <c r="J95" s="78">
        <f>I95*K95</f>
        <v>89.039999999999992</v>
      </c>
      <c r="K95" s="77">
        <f>VLOOKUP(B95,Таблица13[#All],4,0)</f>
        <v>3.71</v>
      </c>
      <c r="L95" s="84"/>
      <c r="M95" s="78">
        <v>5</v>
      </c>
      <c r="N95" s="77"/>
      <c r="O95" s="77">
        <f>M95-(M95/100*15)</f>
        <v>4.25</v>
      </c>
      <c r="P95" s="79">
        <f>M95/K95-1</f>
        <v>0.34770889487870615</v>
      </c>
      <c r="Q95" s="79">
        <f>O95/K95-1</f>
        <v>0.14555256064690036</v>
      </c>
      <c r="R95" s="77">
        <f>I95*O95</f>
        <v>102</v>
      </c>
      <c r="S95" s="77">
        <f>R95-(I95*K95)</f>
        <v>12.960000000000008</v>
      </c>
      <c r="T95" s="10"/>
    </row>
    <row r="96" spans="1:20">
      <c r="A96" s="10"/>
      <c r="B96" s="76">
        <v>89592</v>
      </c>
      <c r="C96" s="36" t="s">
        <v>72</v>
      </c>
      <c r="D96" s="36" t="s">
        <v>63</v>
      </c>
      <c r="E96" s="36" t="s">
        <v>196</v>
      </c>
      <c r="F96" s="85" t="s">
        <v>35</v>
      </c>
      <c r="G96" s="36" t="s">
        <v>87</v>
      </c>
      <c r="H96" s="10" t="s">
        <v>0</v>
      </c>
      <c r="I96" s="10">
        <v>20</v>
      </c>
      <c r="J96" s="77">
        <f>I96*K96</f>
        <v>34</v>
      </c>
      <c r="K96" s="77">
        <f>VLOOKUP(B96,Таблица13[#All],4,0)</f>
        <v>1.7</v>
      </c>
      <c r="L96" s="10"/>
      <c r="M96" s="78">
        <v>2.98</v>
      </c>
      <c r="N96" s="77"/>
      <c r="O96" s="77">
        <f>M96-(M96/100*15)</f>
        <v>2.5329999999999999</v>
      </c>
      <c r="P96" s="79">
        <f>M96/K96-1</f>
        <v>0.75294117647058822</v>
      </c>
      <c r="Q96" s="79">
        <f>O96/K96-1</f>
        <v>0.49</v>
      </c>
      <c r="R96" s="77">
        <f>I96*O96</f>
        <v>50.66</v>
      </c>
      <c r="S96" s="77">
        <f>R96-(I96*K96)</f>
        <v>16.659999999999997</v>
      </c>
      <c r="T96" s="10"/>
    </row>
    <row r="97" spans="1:20">
      <c r="A97" s="10"/>
      <c r="B97" s="76">
        <v>89593</v>
      </c>
      <c r="C97" s="36" t="s">
        <v>72</v>
      </c>
      <c r="D97" s="36" t="s">
        <v>63</v>
      </c>
      <c r="E97" s="36" t="s">
        <v>196</v>
      </c>
      <c r="F97" s="10" t="s">
        <v>36</v>
      </c>
      <c r="G97" s="36" t="s">
        <v>96</v>
      </c>
      <c r="H97" s="10" t="s">
        <v>0</v>
      </c>
      <c r="I97" s="10">
        <v>20</v>
      </c>
      <c r="J97" s="77">
        <f>I97*K97</f>
        <v>41.6</v>
      </c>
      <c r="K97" s="77">
        <f>VLOOKUP(B97,Таблица13[#All],4,0)</f>
        <v>2.08</v>
      </c>
      <c r="L97" s="10"/>
      <c r="M97" s="78">
        <v>3.06</v>
      </c>
      <c r="N97" s="77"/>
      <c r="O97" s="77">
        <f>M97-(M97/100*15)</f>
        <v>2.601</v>
      </c>
      <c r="P97" s="79">
        <f>M97/K97-1</f>
        <v>0.47115384615384603</v>
      </c>
      <c r="Q97" s="79">
        <f>O97/K97-1</f>
        <v>0.25048076923076912</v>
      </c>
      <c r="R97" s="77">
        <f>I97*O97</f>
        <v>52.019999999999996</v>
      </c>
      <c r="S97" s="77">
        <f>R97-(I97*K97)</f>
        <v>10.419999999999995</v>
      </c>
      <c r="T97" s="10"/>
    </row>
    <row r="98" spans="1:20">
      <c r="A98" s="10"/>
      <c r="B98" s="76">
        <v>89594</v>
      </c>
      <c r="C98" s="36" t="s">
        <v>72</v>
      </c>
      <c r="D98" s="36" t="s">
        <v>63</v>
      </c>
      <c r="E98" s="36" t="s">
        <v>196</v>
      </c>
      <c r="F98" s="10" t="s">
        <v>37</v>
      </c>
      <c r="G98" s="36" t="s">
        <v>99</v>
      </c>
      <c r="H98" s="10" t="s">
        <v>0</v>
      </c>
      <c r="I98" s="10">
        <v>20</v>
      </c>
      <c r="J98" s="77">
        <f>I98*K98</f>
        <v>43.4</v>
      </c>
      <c r="K98" s="77">
        <f>VLOOKUP(B98,Таблица13[#All],4,0)</f>
        <v>2.17</v>
      </c>
      <c r="L98" s="10"/>
      <c r="M98" s="78">
        <v>3.27</v>
      </c>
      <c r="N98" s="77"/>
      <c r="O98" s="77">
        <f>M98-(M98/100*15)</f>
        <v>2.7795000000000001</v>
      </c>
      <c r="P98" s="79">
        <f>M98/K98-1</f>
        <v>0.50691244239631339</v>
      </c>
      <c r="Q98" s="79">
        <f>O98/K98-1</f>
        <v>0.28087557603686641</v>
      </c>
      <c r="R98" s="77">
        <f>I98*O98</f>
        <v>55.59</v>
      </c>
      <c r="S98" s="77">
        <f>R98-(I98*K98)</f>
        <v>12.190000000000005</v>
      </c>
      <c r="T98" s="10"/>
    </row>
    <row r="99" spans="1:20">
      <c r="A99" s="10"/>
      <c r="B99" s="76">
        <v>89595</v>
      </c>
      <c r="C99" s="36" t="s">
        <v>72</v>
      </c>
      <c r="D99" s="36" t="s">
        <v>63</v>
      </c>
      <c r="E99" s="36" t="s">
        <v>196</v>
      </c>
      <c r="F99" s="10" t="s">
        <v>38</v>
      </c>
      <c r="G99" s="36" t="s">
        <v>105</v>
      </c>
      <c r="H99" s="10" t="s">
        <v>0</v>
      </c>
      <c r="I99" s="10">
        <v>20</v>
      </c>
      <c r="J99" s="77">
        <f>I99*K99</f>
        <v>48</v>
      </c>
      <c r="K99" s="77">
        <f>VLOOKUP(B99,Таблица13[#All],4,0)</f>
        <v>2.4</v>
      </c>
      <c r="L99" s="10"/>
      <c r="M99" s="78">
        <v>3.5</v>
      </c>
      <c r="N99" s="77"/>
      <c r="O99" s="77">
        <f>M99-(M99/100*15)</f>
        <v>2.9750000000000001</v>
      </c>
      <c r="P99" s="79">
        <f>M99/K99-1</f>
        <v>0.45833333333333348</v>
      </c>
      <c r="Q99" s="79">
        <f>O99/K99-1</f>
        <v>0.23958333333333348</v>
      </c>
      <c r="R99" s="77">
        <f>I99*O99</f>
        <v>59.5</v>
      </c>
      <c r="S99" s="77">
        <f>R99-(I99*K99)</f>
        <v>11.5</v>
      </c>
      <c r="T99" s="10"/>
    </row>
    <row r="100" spans="1:20">
      <c r="A100" s="10"/>
      <c r="B100" s="76">
        <v>89596</v>
      </c>
      <c r="C100" s="36" t="s">
        <v>72</v>
      </c>
      <c r="D100" s="36" t="s">
        <v>63</v>
      </c>
      <c r="E100" s="36" t="s">
        <v>196</v>
      </c>
      <c r="F100" s="10" t="s">
        <v>39</v>
      </c>
      <c r="G100" s="36" t="s">
        <v>77</v>
      </c>
      <c r="H100" s="10" t="s">
        <v>0</v>
      </c>
      <c r="I100" s="10">
        <v>20</v>
      </c>
      <c r="J100" s="77">
        <f>I100*K100</f>
        <v>58.8</v>
      </c>
      <c r="K100" s="77">
        <f>VLOOKUP(B100,Таблица13[#All],4,0)</f>
        <v>2.94</v>
      </c>
      <c r="L100" s="10"/>
      <c r="M100" s="78">
        <v>6.45</v>
      </c>
      <c r="N100" s="77"/>
      <c r="O100" s="77">
        <f>M100-(M100/100*15)</f>
        <v>5.4824999999999999</v>
      </c>
      <c r="P100" s="79">
        <f>M100/K100-1</f>
        <v>1.193877551020408</v>
      </c>
      <c r="Q100" s="79">
        <f>O100/K100-1</f>
        <v>0.86479591836734704</v>
      </c>
      <c r="R100" s="77">
        <f>I100*O100</f>
        <v>109.65</v>
      </c>
      <c r="S100" s="77">
        <f>R100-(I100*K100)</f>
        <v>50.850000000000009</v>
      </c>
      <c r="T100" s="10"/>
    </row>
    <row r="101" spans="1:20">
      <c r="A101" s="10"/>
      <c r="B101" s="76">
        <v>89768</v>
      </c>
      <c r="C101" s="36" t="s">
        <v>72</v>
      </c>
      <c r="D101" s="36" t="s">
        <v>65</v>
      </c>
      <c r="E101" s="36" t="s">
        <v>213</v>
      </c>
      <c r="F101" s="10" t="s">
        <v>9</v>
      </c>
      <c r="G101" s="36" t="s">
        <v>139</v>
      </c>
      <c r="H101" s="10" t="s">
        <v>0</v>
      </c>
      <c r="I101" s="10">
        <v>20</v>
      </c>
      <c r="J101" s="77">
        <f>I101*K101</f>
        <v>43.6</v>
      </c>
      <c r="K101" s="77">
        <f>VLOOKUP(B101,Таблица13[#All],4,0)</f>
        <v>2.1800000000000002</v>
      </c>
      <c r="L101" s="10"/>
      <c r="M101" s="77">
        <v>2.9</v>
      </c>
      <c r="N101" s="77"/>
      <c r="O101" s="77">
        <f>M101-(M101/100*15)</f>
        <v>2.4649999999999999</v>
      </c>
      <c r="P101" s="79">
        <f>M101/K101-1</f>
        <v>0.33027522935779796</v>
      </c>
      <c r="Q101" s="79">
        <f>O101/K101-1</f>
        <v>0.13073394495412827</v>
      </c>
      <c r="R101" s="77">
        <f>I101*O101</f>
        <v>49.3</v>
      </c>
      <c r="S101" s="77">
        <f>R101-(I101*K101)</f>
        <v>5.6999999999999957</v>
      </c>
      <c r="T101" s="10"/>
    </row>
    <row r="102" spans="1:20">
      <c r="A102" s="10"/>
      <c r="B102" s="76">
        <v>89839</v>
      </c>
      <c r="C102" s="36" t="s">
        <v>72</v>
      </c>
      <c r="D102" s="36" t="s">
        <v>65</v>
      </c>
      <c r="E102" s="36" t="s">
        <v>218</v>
      </c>
      <c r="F102" s="10" t="s">
        <v>11</v>
      </c>
      <c r="G102" s="80" t="s">
        <v>162</v>
      </c>
      <c r="H102" s="10" t="s">
        <v>0</v>
      </c>
      <c r="I102" s="10">
        <v>16</v>
      </c>
      <c r="J102" s="77">
        <f>I102*K102</f>
        <v>43.36</v>
      </c>
      <c r="K102" s="77">
        <f>VLOOKUP(B102,Таблица13[#All],4,0)</f>
        <v>2.71</v>
      </c>
      <c r="L102" s="10"/>
      <c r="M102" s="77">
        <v>3.52</v>
      </c>
      <c r="N102" s="77"/>
      <c r="O102" s="77">
        <f>M102-(M102/100*15)</f>
        <v>2.992</v>
      </c>
      <c r="P102" s="79">
        <f>M102/K102-1</f>
        <v>0.29889298892988925</v>
      </c>
      <c r="Q102" s="79">
        <f>O102/K102-1</f>
        <v>0.10405904059040583</v>
      </c>
      <c r="R102" s="77">
        <f>I102*O102</f>
        <v>47.872</v>
      </c>
      <c r="S102" s="77">
        <f>R102-(I102*K102)</f>
        <v>4.5120000000000005</v>
      </c>
      <c r="T102" s="10"/>
    </row>
    <row r="103" spans="1:20">
      <c r="A103" s="10"/>
      <c r="B103" s="81">
        <v>90166</v>
      </c>
      <c r="C103" s="36" t="s">
        <v>72</v>
      </c>
      <c r="D103" s="36" t="s">
        <v>63</v>
      </c>
      <c r="E103" s="36" t="s">
        <v>220</v>
      </c>
      <c r="F103" s="10" t="s">
        <v>239</v>
      </c>
      <c r="G103" s="36" t="s">
        <v>180</v>
      </c>
      <c r="H103" s="10" t="s">
        <v>0</v>
      </c>
      <c r="I103" s="10">
        <v>2</v>
      </c>
      <c r="J103" s="77">
        <f>I103*K103</f>
        <v>59.54</v>
      </c>
      <c r="K103" s="77">
        <f>VLOOKUP(B103,Таблица13[#All],4,0)</f>
        <v>29.77</v>
      </c>
      <c r="L103" s="10"/>
      <c r="M103" s="77">
        <v>36</v>
      </c>
      <c r="N103" s="77"/>
      <c r="O103" s="77">
        <f>M103-(M103/100*15)</f>
        <v>30.6</v>
      </c>
      <c r="P103" s="79">
        <f>M103/K103-1</f>
        <v>0.20927107826671154</v>
      </c>
      <c r="Q103" s="79">
        <f>O103/K103-1</f>
        <v>2.788041652670481E-2</v>
      </c>
      <c r="R103" s="77">
        <f>I103*O103</f>
        <v>61.2</v>
      </c>
      <c r="S103" s="77">
        <f>R103-(I103*K103)</f>
        <v>1.6600000000000037</v>
      </c>
      <c r="T103" s="10"/>
    </row>
    <row r="104" spans="1:20">
      <c r="A104" s="10"/>
      <c r="B104" s="76">
        <v>93349</v>
      </c>
      <c r="C104" s="36" t="s">
        <v>72</v>
      </c>
      <c r="D104" s="36" t="s">
        <v>240</v>
      </c>
      <c r="E104" s="36" t="s">
        <v>193</v>
      </c>
      <c r="F104" s="10"/>
      <c r="G104" s="36" t="s">
        <v>137</v>
      </c>
      <c r="H104" s="10" t="s">
        <v>0</v>
      </c>
      <c r="I104" s="10">
        <v>24</v>
      </c>
      <c r="J104" s="77">
        <f>I104*K104</f>
        <v>40.56</v>
      </c>
      <c r="K104" s="77">
        <f>VLOOKUP(B104,Таблица13[#All],4,0)</f>
        <v>1.69</v>
      </c>
      <c r="L104" s="10"/>
      <c r="M104" s="78">
        <v>2</v>
      </c>
      <c r="N104" s="77"/>
      <c r="O104" s="77">
        <f>M104-(M104/100*15)</f>
        <v>1.7</v>
      </c>
      <c r="P104" s="79">
        <f>M104/K104-1</f>
        <v>0.18343195266272194</v>
      </c>
      <c r="Q104" s="79">
        <f>O104/K104-1</f>
        <v>5.9171597633136397E-3</v>
      </c>
      <c r="R104" s="77">
        <f>I104*O104</f>
        <v>40.799999999999997</v>
      </c>
      <c r="S104" s="77">
        <f>R104-(I104*K104)</f>
        <v>0.23999999999999488</v>
      </c>
      <c r="T104" s="10"/>
    </row>
    <row r="105" spans="1:20">
      <c r="A105" s="10"/>
      <c r="B105" s="76">
        <v>93374</v>
      </c>
      <c r="C105" s="36" t="s">
        <v>222</v>
      </c>
      <c r="D105" s="36" t="s">
        <v>66</v>
      </c>
      <c r="E105" s="36" t="s">
        <v>209</v>
      </c>
      <c r="F105" s="10" t="s">
        <v>42</v>
      </c>
      <c r="G105" s="36" t="s">
        <v>125</v>
      </c>
      <c r="H105" s="10" t="s">
        <v>0</v>
      </c>
      <c r="I105" s="10">
        <v>12</v>
      </c>
      <c r="J105" s="77">
        <f>I105*K105</f>
        <v>90.12</v>
      </c>
      <c r="K105" s="77">
        <f>VLOOKUP(B105,Таблица13[#All],4,0)</f>
        <v>7.51</v>
      </c>
      <c r="L105" s="10"/>
      <c r="M105" s="77">
        <v>8.24</v>
      </c>
      <c r="N105" s="77"/>
      <c r="O105" s="77">
        <f>M105-(M105/100*15)</f>
        <v>7.0040000000000004</v>
      </c>
      <c r="P105" s="79">
        <f>M105/K105-1</f>
        <v>9.7203728362183828E-2</v>
      </c>
      <c r="Q105" s="79">
        <f>O105/K105-1</f>
        <v>-6.7376830892143746E-2</v>
      </c>
      <c r="R105" s="77">
        <f>I105*O105</f>
        <v>84.048000000000002</v>
      </c>
      <c r="S105" s="77">
        <f>R105-(I105*K105)</f>
        <v>-6.0720000000000027</v>
      </c>
      <c r="T105" s="10"/>
    </row>
    <row r="106" spans="1:20">
      <c r="A106" s="10"/>
      <c r="B106" s="76">
        <v>93581</v>
      </c>
      <c r="C106" s="36" t="s">
        <v>222</v>
      </c>
      <c r="D106" s="36" t="s">
        <v>66</v>
      </c>
      <c r="E106" s="36" t="s">
        <v>210</v>
      </c>
      <c r="F106" s="10" t="s">
        <v>46</v>
      </c>
      <c r="G106" s="36" t="s">
        <v>126</v>
      </c>
      <c r="H106" s="10" t="s">
        <v>0</v>
      </c>
      <c r="I106" s="10">
        <v>50</v>
      </c>
      <c r="J106" s="77">
        <f>I106*K106</f>
        <v>68.5</v>
      </c>
      <c r="K106" s="77">
        <f>VLOOKUP(B106,Таблица13[#All],4,0)</f>
        <v>1.37</v>
      </c>
      <c r="L106" s="10"/>
      <c r="M106" s="77">
        <v>2.63</v>
      </c>
      <c r="N106" s="77"/>
      <c r="O106" s="77">
        <f>M106-(M106/100*15)</f>
        <v>2.2355</v>
      </c>
      <c r="P106" s="79">
        <f>M106/K106-1</f>
        <v>0.91970802919708006</v>
      </c>
      <c r="Q106" s="79">
        <f>O106/K106-1</f>
        <v>0.63175182481751824</v>
      </c>
      <c r="R106" s="77">
        <f>I106*O106</f>
        <v>111.77500000000001</v>
      </c>
      <c r="S106" s="77">
        <f>R106-(I106*K106)</f>
        <v>43.275000000000006</v>
      </c>
      <c r="T106" s="10"/>
    </row>
    <row r="107" spans="1:20">
      <c r="A107" s="10"/>
      <c r="B107" s="76">
        <v>93674</v>
      </c>
      <c r="C107" s="36" t="s">
        <v>222</v>
      </c>
      <c r="D107" s="36" t="s">
        <v>66</v>
      </c>
      <c r="E107" s="36" t="s">
        <v>210</v>
      </c>
      <c r="F107" s="10" t="s">
        <v>46</v>
      </c>
      <c r="G107" s="36" t="s">
        <v>171</v>
      </c>
      <c r="H107" s="10" t="s">
        <v>0</v>
      </c>
      <c r="I107" s="10">
        <v>50</v>
      </c>
      <c r="J107" s="77">
        <f>I107*K107</f>
        <v>72</v>
      </c>
      <c r="K107" s="77">
        <f>VLOOKUP(B107,Таблица13[#All],4,0)</f>
        <v>1.44</v>
      </c>
      <c r="L107" s="10"/>
      <c r="M107" s="77">
        <v>1.7</v>
      </c>
      <c r="N107" s="77"/>
      <c r="O107" s="77">
        <f>M107-(M107/100*15)</f>
        <v>1.4449999999999998</v>
      </c>
      <c r="P107" s="79">
        <f>M107/K107-1</f>
        <v>0.18055555555555558</v>
      </c>
      <c r="Q107" s="79">
        <f>O107/K107-1</f>
        <v>3.4722222222220989E-3</v>
      </c>
      <c r="R107" s="77">
        <f>I107*O107</f>
        <v>72.249999999999986</v>
      </c>
      <c r="S107" s="77">
        <f>R107-(I107*K107)</f>
        <v>0.24999999999998579</v>
      </c>
      <c r="T107" s="10"/>
    </row>
    <row r="108" spans="1:20">
      <c r="A108" s="10"/>
      <c r="B108" s="76">
        <v>93934</v>
      </c>
      <c r="C108" s="36" t="s">
        <v>72</v>
      </c>
      <c r="D108" s="36" t="s">
        <v>64</v>
      </c>
      <c r="E108" s="36" t="s">
        <v>204</v>
      </c>
      <c r="F108" s="10" t="s">
        <v>22</v>
      </c>
      <c r="G108" s="36" t="s">
        <v>186</v>
      </c>
      <c r="H108" s="10" t="s">
        <v>0</v>
      </c>
      <c r="I108" s="10">
        <v>6</v>
      </c>
      <c r="J108" s="77">
        <f>I108*K108</f>
        <v>166.26</v>
      </c>
      <c r="K108" s="77">
        <f>VLOOKUP(B108,Таблица13[#All],4,0)</f>
        <v>27.71</v>
      </c>
      <c r="L108" s="10"/>
      <c r="M108" s="77">
        <v>33</v>
      </c>
      <c r="N108" s="77"/>
      <c r="O108" s="77">
        <f>M108-(M108/100*15)</f>
        <v>28.05</v>
      </c>
      <c r="P108" s="79">
        <f>M108/K108-1</f>
        <v>0.1909058101768315</v>
      </c>
      <c r="Q108" s="79">
        <f>O108/K108-1</f>
        <v>1.2269938650306678E-2</v>
      </c>
      <c r="R108" s="77">
        <f>I108*O108</f>
        <v>168.3</v>
      </c>
      <c r="S108" s="77">
        <f>R108-(I108*K108)</f>
        <v>2.0400000000000205</v>
      </c>
      <c r="T108" s="10"/>
    </row>
    <row r="109" spans="1:20">
      <c r="A109" s="10"/>
      <c r="B109" s="76">
        <v>94019</v>
      </c>
      <c r="C109" s="36" t="s">
        <v>72</v>
      </c>
      <c r="D109" s="36" t="s">
        <v>240</v>
      </c>
      <c r="E109" s="36" t="s">
        <v>193</v>
      </c>
      <c r="F109" s="10"/>
      <c r="G109" s="36" t="s">
        <v>177</v>
      </c>
      <c r="H109" s="10" t="s">
        <v>0</v>
      </c>
      <c r="I109" s="10">
        <v>24</v>
      </c>
      <c r="J109" s="77">
        <f>I109*K109</f>
        <v>75.12</v>
      </c>
      <c r="K109" s="77">
        <f>VLOOKUP(B109,Таблица13[#All],4,0)</f>
        <v>3.13</v>
      </c>
      <c r="L109" s="10"/>
      <c r="M109" s="78">
        <v>3.5</v>
      </c>
      <c r="N109" s="77"/>
      <c r="O109" s="77">
        <f>M109-(M109/100*15)</f>
        <v>2.9750000000000001</v>
      </c>
      <c r="P109" s="79">
        <f>M109/K109-1</f>
        <v>0.1182108626198084</v>
      </c>
      <c r="Q109" s="79">
        <f>O109/K109-1</f>
        <v>-4.9520766773162861E-2</v>
      </c>
      <c r="R109" s="77">
        <f>I109*O109</f>
        <v>71.400000000000006</v>
      </c>
      <c r="S109" s="77">
        <f>R109-(I109*K109)</f>
        <v>-3.7199999999999989</v>
      </c>
      <c r="T109" s="10"/>
    </row>
    <row r="110" spans="1:20">
      <c r="A110" s="10"/>
      <c r="B110" s="76">
        <v>94026</v>
      </c>
      <c r="C110" s="36" t="s">
        <v>222</v>
      </c>
      <c r="D110" s="36" t="s">
        <v>66</v>
      </c>
      <c r="E110" s="36" t="s">
        <v>210</v>
      </c>
      <c r="F110" s="10" t="s">
        <v>46</v>
      </c>
      <c r="G110" s="36" t="s">
        <v>182</v>
      </c>
      <c r="H110" s="10" t="s">
        <v>0</v>
      </c>
      <c r="I110" s="10">
        <v>12</v>
      </c>
      <c r="J110" s="77">
        <f>I110*K110</f>
        <v>14.76</v>
      </c>
      <c r="K110" s="77">
        <f>VLOOKUP(B110,Таблица13[#All],4,0)</f>
        <v>1.23</v>
      </c>
      <c r="L110" s="10"/>
      <c r="M110" s="77">
        <v>1.5</v>
      </c>
      <c r="N110" s="77"/>
      <c r="O110" s="77">
        <f>M110-(M110/100*15)</f>
        <v>1.2749999999999999</v>
      </c>
      <c r="P110" s="79">
        <f>M110/K110-1</f>
        <v>0.21951219512195119</v>
      </c>
      <c r="Q110" s="79">
        <f>O110/K110-1</f>
        <v>3.6585365853658569E-2</v>
      </c>
      <c r="R110" s="77">
        <f>I110*O110</f>
        <v>15.299999999999999</v>
      </c>
      <c r="S110" s="77">
        <f>R110-(I110*K110)</f>
        <v>0.53999999999999915</v>
      </c>
      <c r="T110" s="10"/>
    </row>
    <row r="111" spans="1:20">
      <c r="A111" s="10"/>
      <c r="B111" s="76">
        <v>94074</v>
      </c>
      <c r="C111" s="36" t="s">
        <v>72</v>
      </c>
      <c r="D111" s="36" t="s">
        <v>248</v>
      </c>
      <c r="E111" s="36" t="s">
        <v>199</v>
      </c>
      <c r="F111" s="10" t="s">
        <v>20</v>
      </c>
      <c r="G111" s="36" t="s">
        <v>136</v>
      </c>
      <c r="H111" s="10" t="s">
        <v>0</v>
      </c>
      <c r="I111" s="10">
        <v>10</v>
      </c>
      <c r="J111" s="77">
        <f>I111*K111</f>
        <v>82.6</v>
      </c>
      <c r="K111" s="77">
        <f>VLOOKUP(B111,Таблица13[#All],4,0)</f>
        <v>8.26</v>
      </c>
      <c r="L111" s="10"/>
      <c r="M111" s="78">
        <v>11</v>
      </c>
      <c r="N111" s="77"/>
      <c r="O111" s="77">
        <f>M111-(M111/100*15)</f>
        <v>9.35</v>
      </c>
      <c r="P111" s="79">
        <f>M111/K111-1</f>
        <v>0.33171912832929795</v>
      </c>
      <c r="Q111" s="79">
        <f>O111/K111-1</f>
        <v>0.13196125907990308</v>
      </c>
      <c r="R111" s="77">
        <f>I111*O111</f>
        <v>93.5</v>
      </c>
      <c r="S111" s="77">
        <f>R111-(I111*K111)</f>
        <v>10.900000000000006</v>
      </c>
      <c r="T111" s="10"/>
    </row>
    <row r="112" spans="1:20">
      <c r="A112" s="10"/>
      <c r="B112" s="76">
        <v>94137</v>
      </c>
      <c r="C112" s="36" t="s">
        <v>72</v>
      </c>
      <c r="D112" s="36" t="s">
        <v>248</v>
      </c>
      <c r="E112" s="36" t="s">
        <v>199</v>
      </c>
      <c r="F112" s="10" t="s">
        <v>19</v>
      </c>
      <c r="G112" s="36" t="s">
        <v>163</v>
      </c>
      <c r="H112" s="10" t="s">
        <v>0</v>
      </c>
      <c r="I112" s="10">
        <v>20</v>
      </c>
      <c r="J112" s="77">
        <f>I112*K112</f>
        <v>96.4</v>
      </c>
      <c r="K112" s="77">
        <f>VLOOKUP(B112,Таблица13[#All],4,0)</f>
        <v>4.82</v>
      </c>
      <c r="L112" s="10"/>
      <c r="M112" s="78">
        <v>6.54</v>
      </c>
      <c r="N112" s="77"/>
      <c r="O112" s="77">
        <f>M112-(M112/100*15)</f>
        <v>5.5590000000000002</v>
      </c>
      <c r="P112" s="79">
        <f>M112/K112-1</f>
        <v>0.35684647302904549</v>
      </c>
      <c r="Q112" s="79">
        <f>O112/K112-1</f>
        <v>0.1533195020746887</v>
      </c>
      <c r="R112" s="77">
        <f>I112*O112</f>
        <v>111.18</v>
      </c>
      <c r="S112" s="77">
        <f>R112-(I112*K112)</f>
        <v>14.780000000000001</v>
      </c>
      <c r="T112" s="10"/>
    </row>
    <row r="113" spans="1:20">
      <c r="A113" s="10"/>
      <c r="B113" s="76">
        <v>94138</v>
      </c>
      <c r="C113" s="36" t="s">
        <v>72</v>
      </c>
      <c r="D113" s="36" t="s">
        <v>248</v>
      </c>
      <c r="E113" s="36" t="s">
        <v>199</v>
      </c>
      <c r="F113" s="86">
        <v>16</v>
      </c>
      <c r="G113" s="36" t="s">
        <v>107</v>
      </c>
      <c r="H113" s="10" t="s">
        <v>0</v>
      </c>
      <c r="I113" s="10">
        <v>20</v>
      </c>
      <c r="J113" s="77">
        <f>I113*K113</f>
        <v>122.2</v>
      </c>
      <c r="K113" s="77">
        <f>VLOOKUP(B113,Таблица13[#All],4,0)</f>
        <v>6.11</v>
      </c>
      <c r="L113" s="78">
        <v>9.1999999999999993</v>
      </c>
      <c r="M113" s="78">
        <v>9.1999999999999993</v>
      </c>
      <c r="N113" s="78"/>
      <c r="O113" s="77">
        <f>M113-(M113/100*15)</f>
        <v>7.8199999999999994</v>
      </c>
      <c r="P113" s="79">
        <f>M113/K113-1</f>
        <v>0.50572831423895237</v>
      </c>
      <c r="Q113" s="79">
        <f>O113/K113-1</f>
        <v>0.27986906710310944</v>
      </c>
      <c r="R113" s="77">
        <f>I113*O113</f>
        <v>156.39999999999998</v>
      </c>
      <c r="S113" s="77">
        <f>R113-(I113*K113)</f>
        <v>34.199999999999974</v>
      </c>
      <c r="T113" s="10"/>
    </row>
    <row r="114" spans="1:20">
      <c r="A114" s="10"/>
      <c r="B114" s="81">
        <v>94139</v>
      </c>
      <c r="C114" s="36" t="s">
        <v>72</v>
      </c>
      <c r="D114" s="36" t="s">
        <v>224</v>
      </c>
      <c r="E114" s="36" t="s">
        <v>258</v>
      </c>
      <c r="F114" s="10"/>
      <c r="G114" s="36" t="s">
        <v>225</v>
      </c>
      <c r="H114" s="10" t="s">
        <v>0</v>
      </c>
      <c r="I114" s="10">
        <v>20</v>
      </c>
      <c r="J114" s="77">
        <f>I114*K114</f>
        <v>143.4</v>
      </c>
      <c r="K114" s="77">
        <f>VLOOKUP(B114,Таблица13[#All],4,0)</f>
        <v>7.17</v>
      </c>
      <c r="L114" s="10"/>
      <c r="M114" s="77">
        <v>12</v>
      </c>
      <c r="N114" s="10"/>
      <c r="O114" s="77">
        <f>M114-(M114/100*15)</f>
        <v>10.199999999999999</v>
      </c>
      <c r="P114" s="79">
        <f>M114/K114-1</f>
        <v>0.67364016736401666</v>
      </c>
      <c r="Q114" s="79">
        <f>O114/K114-1</f>
        <v>0.42259414225941416</v>
      </c>
      <c r="R114" s="77">
        <f>I114*O114</f>
        <v>204</v>
      </c>
      <c r="S114" s="77">
        <f>R114-(I114*K114)</f>
        <v>60.599999999999994</v>
      </c>
      <c r="T114" s="10"/>
    </row>
    <row r="115" spans="1:20">
      <c r="A115" s="10"/>
      <c r="B115" s="76">
        <v>94140</v>
      </c>
      <c r="C115" s="36" t="s">
        <v>72</v>
      </c>
      <c r="D115" s="36" t="s">
        <v>248</v>
      </c>
      <c r="E115" s="36" t="s">
        <v>199</v>
      </c>
      <c r="F115" s="10" t="s">
        <v>21</v>
      </c>
      <c r="G115" s="36" t="s">
        <v>88</v>
      </c>
      <c r="H115" s="10" t="s">
        <v>0</v>
      </c>
      <c r="I115" s="10">
        <v>12</v>
      </c>
      <c r="J115" s="77">
        <f>I115*K115</f>
        <v>99.12</v>
      </c>
      <c r="K115" s="77">
        <f>VLOOKUP(B115,Таблица13[#All],4,0)</f>
        <v>8.26</v>
      </c>
      <c r="L115" s="10"/>
      <c r="M115" s="78">
        <v>13</v>
      </c>
      <c r="N115" s="77"/>
      <c r="O115" s="77">
        <f>M115-(M115/100*15)</f>
        <v>11.05</v>
      </c>
      <c r="P115" s="79">
        <f>M115/K115-1</f>
        <v>0.57384987893462469</v>
      </c>
      <c r="Q115" s="79">
        <f>O115/K115-1</f>
        <v>0.33777239709443108</v>
      </c>
      <c r="R115" s="77">
        <f>I115*O115</f>
        <v>132.60000000000002</v>
      </c>
      <c r="S115" s="77">
        <f>R115-(I115*K115)</f>
        <v>33.480000000000018</v>
      </c>
      <c r="T115" s="10"/>
    </row>
    <row r="116" spans="1:20">
      <c r="A116" s="10"/>
      <c r="B116" s="76">
        <v>94261</v>
      </c>
      <c r="C116" s="36" t="s">
        <v>72</v>
      </c>
      <c r="D116" s="36" t="s">
        <v>249</v>
      </c>
      <c r="E116" s="36" t="s">
        <v>203</v>
      </c>
      <c r="F116" s="10" t="s">
        <v>47</v>
      </c>
      <c r="G116" s="36" t="s">
        <v>101</v>
      </c>
      <c r="H116" s="10" t="s">
        <v>0</v>
      </c>
      <c r="I116" s="10">
        <v>10</v>
      </c>
      <c r="J116" s="77">
        <f>I116*K116</f>
        <v>72.599999999999994</v>
      </c>
      <c r="K116" s="77">
        <f>VLOOKUP(B116,Таблица13[#All],4,0)</f>
        <v>7.26</v>
      </c>
      <c r="L116" s="10"/>
      <c r="M116" s="77">
        <v>12</v>
      </c>
      <c r="N116" s="77"/>
      <c r="O116" s="77">
        <f>M116-(M116/100*15)</f>
        <v>10.199999999999999</v>
      </c>
      <c r="P116" s="79">
        <f>M116/K116-1</f>
        <v>0.65289256198347112</v>
      </c>
      <c r="Q116" s="79">
        <f>O116/K116-1</f>
        <v>0.4049586776859504</v>
      </c>
      <c r="R116" s="77">
        <f>I116*O116</f>
        <v>102</v>
      </c>
      <c r="S116" s="77">
        <f>R116-(I116*K116)</f>
        <v>29.400000000000006</v>
      </c>
      <c r="T116" s="10"/>
    </row>
    <row r="117" spans="1:20">
      <c r="A117" s="10"/>
      <c r="B117" s="76">
        <v>94479</v>
      </c>
      <c r="C117" s="36" t="s">
        <v>222</v>
      </c>
      <c r="D117" s="36" t="s">
        <v>66</v>
      </c>
      <c r="E117" s="36" t="s">
        <v>210</v>
      </c>
      <c r="F117" s="10" t="s">
        <v>46</v>
      </c>
      <c r="G117" s="36" t="s">
        <v>133</v>
      </c>
      <c r="H117" s="10" t="s">
        <v>0</v>
      </c>
      <c r="I117" s="10">
        <v>50</v>
      </c>
      <c r="J117" s="77">
        <f>I117*K117</f>
        <v>79</v>
      </c>
      <c r="K117" s="77">
        <f>VLOOKUP(B117,Таблица13[#All],4,0)</f>
        <v>1.58</v>
      </c>
      <c r="L117" s="10"/>
      <c r="M117" s="77">
        <v>1.94</v>
      </c>
      <c r="N117" s="77">
        <v>2</v>
      </c>
      <c r="O117" s="77">
        <f>M117-(M117/100*15)</f>
        <v>1.649</v>
      </c>
      <c r="P117" s="79">
        <f>M117/K117-1</f>
        <v>0.22784810126582267</v>
      </c>
      <c r="Q117" s="79">
        <f>O117/K117-1</f>
        <v>4.3670886075949378E-2</v>
      </c>
      <c r="R117" s="77">
        <f>I117*O117</f>
        <v>82.45</v>
      </c>
      <c r="S117" s="77">
        <f>R117-(I117*K117)</f>
        <v>3.4500000000000028</v>
      </c>
      <c r="T117" s="10"/>
    </row>
    <row r="118" spans="1:20">
      <c r="A118" s="10"/>
      <c r="B118" s="76">
        <v>94486</v>
      </c>
      <c r="C118" s="36" t="s">
        <v>222</v>
      </c>
      <c r="D118" s="36" t="s">
        <v>66</v>
      </c>
      <c r="E118" s="36" t="s">
        <v>210</v>
      </c>
      <c r="F118" s="10" t="s">
        <v>46</v>
      </c>
      <c r="G118" s="36" t="s">
        <v>131</v>
      </c>
      <c r="H118" s="10" t="s">
        <v>0</v>
      </c>
      <c r="I118" s="10">
        <v>150</v>
      </c>
      <c r="J118" s="77">
        <f>I118*K118</f>
        <v>165</v>
      </c>
      <c r="K118" s="77">
        <f>VLOOKUP(B118,Таблица13[#All],4,0)</f>
        <v>1.1000000000000001</v>
      </c>
      <c r="L118" s="10"/>
      <c r="M118" s="77">
        <v>1.5</v>
      </c>
      <c r="N118" s="77"/>
      <c r="O118" s="77">
        <f>M118-(M118/100*15)</f>
        <v>1.2749999999999999</v>
      </c>
      <c r="P118" s="79">
        <f>M118/K118-1</f>
        <v>0.36363636363636354</v>
      </c>
      <c r="Q118" s="79">
        <f>O118/K118-1</f>
        <v>0.15909090909090895</v>
      </c>
      <c r="R118" s="77">
        <f>I118*O118</f>
        <v>191.25</v>
      </c>
      <c r="S118" s="77">
        <f>R118-(I118*K118)</f>
        <v>26.25</v>
      </c>
      <c r="T118" s="10"/>
    </row>
    <row r="119" spans="1:20">
      <c r="A119" s="10"/>
      <c r="B119" s="76">
        <v>94489</v>
      </c>
      <c r="C119" s="36" t="s">
        <v>222</v>
      </c>
      <c r="D119" s="36" t="s">
        <v>66</v>
      </c>
      <c r="E119" s="36" t="s">
        <v>221</v>
      </c>
      <c r="F119" s="10" t="s">
        <v>46</v>
      </c>
      <c r="G119" s="36" t="s">
        <v>189</v>
      </c>
      <c r="H119" s="10" t="s">
        <v>0</v>
      </c>
      <c r="I119" s="10">
        <v>50</v>
      </c>
      <c r="J119" s="77">
        <f>I119*K119</f>
        <v>71.5</v>
      </c>
      <c r="K119" s="77">
        <f>VLOOKUP(B119,Таблица13[#All],4,0)</f>
        <v>1.43</v>
      </c>
      <c r="L119" s="10"/>
      <c r="M119" s="77">
        <v>1.65</v>
      </c>
      <c r="N119" s="77"/>
      <c r="O119" s="77">
        <f>M119-(M119/100*15)</f>
        <v>1.4024999999999999</v>
      </c>
      <c r="P119" s="79">
        <f>M119/K119-1</f>
        <v>0.15384615384615374</v>
      </c>
      <c r="Q119" s="79">
        <f>O119/K119-1</f>
        <v>-1.9230769230769273E-2</v>
      </c>
      <c r="R119" s="77">
        <f>I119*O119</f>
        <v>70.125</v>
      </c>
      <c r="S119" s="77">
        <f>R119-(I119*K119)</f>
        <v>-1.375</v>
      </c>
      <c r="T119" s="10"/>
    </row>
    <row r="120" spans="1:20">
      <c r="D120" s="35"/>
      <c r="E120" s="35"/>
      <c r="F120" s="20"/>
    </row>
    <row r="122" spans="1:20">
      <c r="P122" s="19"/>
    </row>
    <row r="130" spans="7:19">
      <c r="G130" s="39" t="s">
        <v>56</v>
      </c>
      <c r="H130" s="13"/>
      <c r="I130" s="13"/>
      <c r="J130" s="14">
        <f>SUM(J2:J119)</f>
        <v>8305.600000000004</v>
      </c>
      <c r="K130" s="14">
        <f>SUM(K2:K119)</f>
        <v>948.97000000000037</v>
      </c>
      <c r="L130" s="14">
        <f>SUM(L2:L119)</f>
        <v>9.1999999999999993</v>
      </c>
      <c r="M130" s="14">
        <f>SUM(M2:M119)</f>
        <v>1262.6540000000007</v>
      </c>
      <c r="N130" s="14"/>
      <c r="O130" s="16">
        <f>SUM(O2:O119)</f>
        <v>1073.7909</v>
      </c>
      <c r="P130" s="15">
        <f>AVERAGE(P2:P119)</f>
        <v>0.43947010114685203</v>
      </c>
      <c r="Q130" s="15">
        <f>AVERAGE(Q2:Q119)</f>
        <v>0.22462670329859633</v>
      </c>
      <c r="R130" s="16">
        <f>SUM(R2:R119)</f>
        <v>10048.881000000001</v>
      </c>
      <c r="S130" s="16">
        <f>SUM(S2:S119)</f>
        <v>1743.2810000000004</v>
      </c>
    </row>
  </sheetData>
  <autoFilter ref="A1:S1">
    <sortState ref="A2:S119">
      <sortCondition ref="B1"/>
    </sortState>
  </autoFilter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1:I92"/>
  <sheetViews>
    <sheetView topLeftCell="A67" workbookViewId="0">
      <selection activeCell="F89" sqref="F89"/>
    </sheetView>
  </sheetViews>
  <sheetFormatPr defaultRowHeight="12.75"/>
  <cols>
    <col min="4" max="4" width="40.7109375" customWidth="1"/>
    <col min="5" max="5" width="11" style="17" customWidth="1"/>
    <col min="6" max="7" width="9.140625" style="17"/>
    <col min="8" max="8" width="11.5703125" style="17" customWidth="1"/>
    <col min="9" max="9" width="9.140625" style="17"/>
  </cols>
  <sheetData>
    <row r="1" spans="3:9" s="72" customFormat="1">
      <c r="C1" s="73" t="s">
        <v>251</v>
      </c>
      <c r="D1" s="73"/>
      <c r="E1" s="73"/>
      <c r="F1" s="73"/>
      <c r="H1" s="74"/>
      <c r="I1" s="74"/>
    </row>
    <row r="2" spans="3:9">
      <c r="C2" t="s">
        <v>252</v>
      </c>
      <c r="D2" t="s">
        <v>253</v>
      </c>
      <c r="E2" s="17" t="s">
        <v>61</v>
      </c>
      <c r="F2" s="17" t="s">
        <v>5</v>
      </c>
      <c r="G2" s="17" t="s">
        <v>257</v>
      </c>
      <c r="H2" s="17" t="s">
        <v>255</v>
      </c>
      <c r="I2" s="17" t="s">
        <v>254</v>
      </c>
    </row>
    <row r="3" spans="3:9">
      <c r="C3" s="30">
        <v>80020</v>
      </c>
      <c r="D3" s="35" t="s">
        <v>174</v>
      </c>
      <c r="E3" s="30">
        <v>6</v>
      </c>
      <c r="F3" s="75">
        <v>30.4</v>
      </c>
      <c r="G3" s="75">
        <f>E3*F3</f>
        <v>182.39999999999998</v>
      </c>
      <c r="H3" s="17">
        <v>6</v>
      </c>
      <c r="I3" s="17">
        <f>F3*H3</f>
        <v>182.39999999999998</v>
      </c>
    </row>
    <row r="4" spans="3:9">
      <c r="C4" s="30">
        <v>93934</v>
      </c>
      <c r="D4" s="35" t="s">
        <v>186</v>
      </c>
      <c r="E4" s="30">
        <v>6</v>
      </c>
      <c r="F4" s="75">
        <v>27.71</v>
      </c>
      <c r="G4" s="75">
        <f>E4*F4</f>
        <v>166.26</v>
      </c>
      <c r="H4" s="17">
        <v>6</v>
      </c>
      <c r="I4" s="17">
        <f>F4*H4</f>
        <v>166.26</v>
      </c>
    </row>
    <row r="5" spans="3:9">
      <c r="C5" s="30">
        <v>94486</v>
      </c>
      <c r="D5" s="35" t="s">
        <v>131</v>
      </c>
      <c r="E5" s="30">
        <v>150</v>
      </c>
      <c r="F5" s="75">
        <v>1.1000000000000001</v>
      </c>
      <c r="G5" s="75">
        <f>E5*F5</f>
        <v>165</v>
      </c>
      <c r="H5" s="17">
        <v>150</v>
      </c>
      <c r="I5" s="17">
        <f>F5*H5</f>
        <v>165</v>
      </c>
    </row>
    <row r="6" spans="3:9">
      <c r="C6" s="30">
        <v>50853</v>
      </c>
      <c r="D6" s="35" t="s">
        <v>104</v>
      </c>
      <c r="E6" s="30">
        <v>6</v>
      </c>
      <c r="F6" s="75">
        <v>25.55</v>
      </c>
      <c r="G6" s="75">
        <f>E6*F6</f>
        <v>153.30000000000001</v>
      </c>
      <c r="H6" s="17">
        <v>6</v>
      </c>
      <c r="I6" s="17">
        <f>F6*H6</f>
        <v>153.30000000000001</v>
      </c>
    </row>
    <row r="7" spans="3:9">
      <c r="C7" s="30">
        <v>82220</v>
      </c>
      <c r="D7" s="35" t="s">
        <v>90</v>
      </c>
      <c r="E7" s="30">
        <v>56</v>
      </c>
      <c r="F7" s="75">
        <v>2.62</v>
      </c>
      <c r="G7" s="75">
        <f>E7*F7</f>
        <v>146.72</v>
      </c>
      <c r="H7" s="17">
        <v>56</v>
      </c>
      <c r="I7" s="17">
        <f>F7*H7</f>
        <v>146.72</v>
      </c>
    </row>
    <row r="8" spans="3:9">
      <c r="C8" s="30">
        <v>80069</v>
      </c>
      <c r="D8" s="35" t="s">
        <v>175</v>
      </c>
      <c r="E8" s="30">
        <v>56</v>
      </c>
      <c r="F8" s="75">
        <v>2.57</v>
      </c>
      <c r="G8" s="75">
        <f>E8*F8</f>
        <v>143.91999999999999</v>
      </c>
      <c r="H8" s="17">
        <v>56</v>
      </c>
      <c r="I8" s="17">
        <f>F8*H8</f>
        <v>143.91999999999999</v>
      </c>
    </row>
    <row r="9" spans="3:9">
      <c r="C9" s="31">
        <v>94139</v>
      </c>
      <c r="D9" s="35" t="s">
        <v>225</v>
      </c>
      <c r="E9" s="30">
        <v>20</v>
      </c>
      <c r="F9" s="75">
        <v>7.17</v>
      </c>
      <c r="G9" s="75">
        <f>E9*F9</f>
        <v>143.4</v>
      </c>
      <c r="H9" s="17">
        <v>20</v>
      </c>
      <c r="I9" s="17">
        <f>F9*H9</f>
        <v>143.4</v>
      </c>
    </row>
    <row r="10" spans="3:9">
      <c r="C10" s="30">
        <v>80657</v>
      </c>
      <c r="D10" s="35" t="s">
        <v>169</v>
      </c>
      <c r="E10" s="30">
        <v>2</v>
      </c>
      <c r="F10" s="75">
        <v>27.39</v>
      </c>
      <c r="G10" s="75">
        <f>E10*F10</f>
        <v>54.78</v>
      </c>
      <c r="H10" s="17">
        <v>6</v>
      </c>
      <c r="I10" s="17">
        <f>F10*H10</f>
        <v>164.34</v>
      </c>
    </row>
    <row r="11" spans="3:9">
      <c r="C11" s="30">
        <v>80547</v>
      </c>
      <c r="D11" s="35" t="s">
        <v>103</v>
      </c>
      <c r="E11" s="30">
        <v>20</v>
      </c>
      <c r="F11" s="75">
        <v>6.55</v>
      </c>
      <c r="G11" s="75">
        <f>E11*F11</f>
        <v>131</v>
      </c>
      <c r="H11" s="17">
        <v>20</v>
      </c>
      <c r="I11" s="17">
        <f>F11*H11</f>
        <v>131</v>
      </c>
    </row>
    <row r="12" spans="3:9">
      <c r="C12" s="30">
        <v>51066</v>
      </c>
      <c r="D12" s="35" t="s">
        <v>118</v>
      </c>
      <c r="E12" s="30">
        <v>25</v>
      </c>
      <c r="F12" s="75">
        <v>5.09</v>
      </c>
      <c r="G12" s="75">
        <f>E12*F12</f>
        <v>127.25</v>
      </c>
      <c r="H12" s="17">
        <v>25</v>
      </c>
      <c r="I12" s="17">
        <f>F12*H12</f>
        <v>127.25</v>
      </c>
    </row>
    <row r="13" spans="3:9">
      <c r="C13" s="30">
        <v>50485</v>
      </c>
      <c r="D13" s="35" t="s">
        <v>188</v>
      </c>
      <c r="E13" s="30">
        <v>120</v>
      </c>
      <c r="F13" s="75">
        <v>1.03</v>
      </c>
      <c r="G13" s="75">
        <f>E13*F13</f>
        <v>123.60000000000001</v>
      </c>
      <c r="H13" s="17">
        <v>120</v>
      </c>
      <c r="I13" s="17">
        <f>F13*H13</f>
        <v>123.60000000000001</v>
      </c>
    </row>
    <row r="14" spans="3:9">
      <c r="C14" s="30">
        <v>94138</v>
      </c>
      <c r="D14" s="35" t="s">
        <v>107</v>
      </c>
      <c r="E14" s="30">
        <v>20</v>
      </c>
      <c r="F14" s="75">
        <v>6.11</v>
      </c>
      <c r="G14" s="75">
        <f>E14*F14</f>
        <v>122.2</v>
      </c>
      <c r="H14" s="17">
        <v>20</v>
      </c>
      <c r="I14" s="17">
        <f>F14*H14</f>
        <v>122.2</v>
      </c>
    </row>
    <row r="15" spans="3:9">
      <c r="C15" s="30">
        <v>80548</v>
      </c>
      <c r="D15" s="35" t="s">
        <v>91</v>
      </c>
      <c r="E15" s="30">
        <v>25</v>
      </c>
      <c r="F15" s="75">
        <v>4.34</v>
      </c>
      <c r="G15" s="75">
        <f>E15*F15</f>
        <v>108.5</v>
      </c>
      <c r="H15" s="17">
        <v>25</v>
      </c>
      <c r="I15" s="17">
        <f>F15*H15</f>
        <v>108.5</v>
      </c>
    </row>
    <row r="16" spans="3:9">
      <c r="C16" s="30">
        <v>50835</v>
      </c>
      <c r="D16" s="35" t="s">
        <v>185</v>
      </c>
      <c r="E16" s="30">
        <v>12</v>
      </c>
      <c r="F16" s="75">
        <v>8.7899999999999991</v>
      </c>
      <c r="G16" s="75">
        <f>E16*F16</f>
        <v>105.47999999999999</v>
      </c>
      <c r="H16" s="17">
        <v>12</v>
      </c>
      <c r="I16" s="17">
        <f>F16*H16</f>
        <v>105.47999999999999</v>
      </c>
    </row>
    <row r="17" spans="3:9">
      <c r="C17" s="30">
        <v>94140</v>
      </c>
      <c r="D17" s="35" t="s">
        <v>88</v>
      </c>
      <c r="E17" s="30">
        <v>12</v>
      </c>
      <c r="F17" s="75">
        <v>8.26</v>
      </c>
      <c r="G17" s="75">
        <f>E17*F17</f>
        <v>99.12</v>
      </c>
      <c r="H17" s="17">
        <v>12</v>
      </c>
      <c r="I17" s="17">
        <f>F17*H17</f>
        <v>99.12</v>
      </c>
    </row>
    <row r="18" spans="3:9">
      <c r="C18" s="30">
        <v>50852</v>
      </c>
      <c r="D18" s="35" t="s">
        <v>172</v>
      </c>
      <c r="E18" s="30">
        <v>2</v>
      </c>
      <c r="F18" s="75">
        <v>49.04</v>
      </c>
      <c r="G18" s="75">
        <f>E18*F18</f>
        <v>98.08</v>
      </c>
      <c r="H18" s="17">
        <v>2</v>
      </c>
      <c r="I18" s="17">
        <f>F18*H18</f>
        <v>98.08</v>
      </c>
    </row>
    <row r="19" spans="3:9">
      <c r="C19" s="30">
        <v>94137</v>
      </c>
      <c r="D19" s="35" t="s">
        <v>163</v>
      </c>
      <c r="E19" s="30">
        <v>20</v>
      </c>
      <c r="F19" s="75">
        <v>4.82</v>
      </c>
      <c r="G19" s="75">
        <f>E19*F19</f>
        <v>96.4</v>
      </c>
      <c r="H19" s="17">
        <v>20</v>
      </c>
      <c r="I19" s="17">
        <f>F19*H19</f>
        <v>96.4</v>
      </c>
    </row>
    <row r="20" spans="3:9">
      <c r="C20" s="30">
        <v>89465</v>
      </c>
      <c r="D20" s="35" t="s">
        <v>81</v>
      </c>
      <c r="E20" s="30">
        <v>84</v>
      </c>
      <c r="F20" s="75">
        <v>1.0900000000000001</v>
      </c>
      <c r="G20" s="75">
        <f>E20*F20</f>
        <v>91.56</v>
      </c>
      <c r="H20" s="17">
        <v>84</v>
      </c>
      <c r="I20" s="17">
        <f>F20*H20</f>
        <v>91.56</v>
      </c>
    </row>
    <row r="21" spans="3:9">
      <c r="C21" s="32">
        <v>89582</v>
      </c>
      <c r="D21" s="35" t="s">
        <v>120</v>
      </c>
      <c r="E21" s="32">
        <v>24</v>
      </c>
      <c r="F21" s="75">
        <v>3.71</v>
      </c>
      <c r="G21" s="75">
        <f>E21*F21</f>
        <v>89.039999999999992</v>
      </c>
      <c r="H21" s="17">
        <v>24</v>
      </c>
      <c r="I21" s="17">
        <f>F21*H21</f>
        <v>89.039999999999992</v>
      </c>
    </row>
    <row r="22" spans="3:9">
      <c r="C22" s="31">
        <v>50220</v>
      </c>
      <c r="D22" s="35" t="s">
        <v>181</v>
      </c>
      <c r="E22" s="30">
        <v>3</v>
      </c>
      <c r="F22" s="75">
        <v>28.67</v>
      </c>
      <c r="G22" s="75">
        <f>E22*F22</f>
        <v>86.01</v>
      </c>
      <c r="H22" s="17">
        <v>3</v>
      </c>
      <c r="I22" s="17">
        <f>F22*H22</f>
        <v>86.01</v>
      </c>
    </row>
    <row r="23" spans="3:9">
      <c r="C23" s="30">
        <v>88697</v>
      </c>
      <c r="D23" s="35" t="s">
        <v>127</v>
      </c>
      <c r="E23" s="30">
        <v>72</v>
      </c>
      <c r="F23" s="75">
        <v>1.19</v>
      </c>
      <c r="G23" s="75">
        <f>E23*F23</f>
        <v>85.679999999999993</v>
      </c>
      <c r="H23" s="17">
        <v>72</v>
      </c>
      <c r="I23" s="17">
        <f>F23*H23</f>
        <v>85.679999999999993</v>
      </c>
    </row>
    <row r="24" spans="3:9">
      <c r="C24" s="30">
        <v>94074</v>
      </c>
      <c r="D24" s="35" t="s">
        <v>136</v>
      </c>
      <c r="E24" s="30">
        <v>10</v>
      </c>
      <c r="F24" s="75">
        <v>8.26</v>
      </c>
      <c r="G24" s="75">
        <f>E24*F24</f>
        <v>82.6</v>
      </c>
      <c r="H24" s="17">
        <v>10</v>
      </c>
      <c r="I24" s="17">
        <f>F24*H24</f>
        <v>82.6</v>
      </c>
    </row>
    <row r="25" spans="3:9">
      <c r="C25" s="30">
        <v>88483</v>
      </c>
      <c r="D25" s="35" t="s">
        <v>135</v>
      </c>
      <c r="E25" s="30">
        <v>10</v>
      </c>
      <c r="F25" s="75">
        <v>8.18</v>
      </c>
      <c r="G25" s="75">
        <f>E25*F25</f>
        <v>81.8</v>
      </c>
      <c r="H25" s="17">
        <v>10</v>
      </c>
      <c r="I25" s="17">
        <f>F25*H25</f>
        <v>81.8</v>
      </c>
    </row>
    <row r="26" spans="3:9">
      <c r="C26" s="30">
        <v>94479</v>
      </c>
      <c r="D26" s="35" t="s">
        <v>133</v>
      </c>
      <c r="E26" s="30">
        <v>50</v>
      </c>
      <c r="F26" s="75">
        <v>1.58</v>
      </c>
      <c r="G26" s="75">
        <f>E26*F26</f>
        <v>79</v>
      </c>
      <c r="H26" s="17">
        <v>50</v>
      </c>
      <c r="I26" s="17">
        <f>F26*H26</f>
        <v>79</v>
      </c>
    </row>
    <row r="27" spans="3:9">
      <c r="C27" s="30">
        <v>80719</v>
      </c>
      <c r="D27" s="35" t="s">
        <v>147</v>
      </c>
      <c r="E27" s="30">
        <v>5</v>
      </c>
      <c r="F27" s="75">
        <v>15.16</v>
      </c>
      <c r="G27" s="75">
        <f>E27*F27</f>
        <v>75.8</v>
      </c>
      <c r="H27" s="17">
        <v>5</v>
      </c>
      <c r="I27" s="17">
        <f>F27*H27</f>
        <v>75.8</v>
      </c>
    </row>
    <row r="28" spans="3:9">
      <c r="C28" s="32">
        <v>89581</v>
      </c>
      <c r="D28" s="35" t="s">
        <v>120</v>
      </c>
      <c r="E28" s="32">
        <v>24</v>
      </c>
      <c r="F28" s="75">
        <v>3.14</v>
      </c>
      <c r="G28" s="75">
        <f>E28*F28</f>
        <v>75.36</v>
      </c>
      <c r="H28" s="17">
        <v>24</v>
      </c>
      <c r="I28" s="17">
        <f>F28*H28</f>
        <v>75.36</v>
      </c>
    </row>
    <row r="29" spans="3:9">
      <c r="C29" s="30">
        <v>94019</v>
      </c>
      <c r="D29" s="35" t="s">
        <v>177</v>
      </c>
      <c r="E29" s="30">
        <v>24</v>
      </c>
      <c r="F29" s="75">
        <v>3.13</v>
      </c>
      <c r="G29" s="75">
        <f>E29*F29</f>
        <v>75.12</v>
      </c>
      <c r="H29" s="17">
        <v>24</v>
      </c>
      <c r="I29" s="17">
        <f>F29*H29</f>
        <v>75.12</v>
      </c>
    </row>
    <row r="30" spans="3:9">
      <c r="C30" s="30">
        <v>94261</v>
      </c>
      <c r="D30" s="35" t="s">
        <v>101</v>
      </c>
      <c r="E30" s="30">
        <v>10</v>
      </c>
      <c r="F30" s="75">
        <v>7.26</v>
      </c>
      <c r="G30" s="75">
        <f>E30*F30</f>
        <v>72.599999999999994</v>
      </c>
      <c r="H30" s="17">
        <v>10</v>
      </c>
      <c r="I30" s="17">
        <f>F30*H30</f>
        <v>72.599999999999994</v>
      </c>
    </row>
    <row r="31" spans="3:9">
      <c r="C31" s="30">
        <v>93674</v>
      </c>
      <c r="D31" s="35" t="s">
        <v>171</v>
      </c>
      <c r="E31" s="30">
        <v>50</v>
      </c>
      <c r="F31" s="75">
        <v>1.44</v>
      </c>
      <c r="G31" s="75">
        <f>E31*F31</f>
        <v>72</v>
      </c>
      <c r="H31" s="17">
        <v>50</v>
      </c>
      <c r="I31" s="17">
        <f>F31*H31</f>
        <v>72</v>
      </c>
    </row>
    <row r="32" spans="3:9">
      <c r="C32" s="30">
        <v>94489</v>
      </c>
      <c r="D32" s="35" t="s">
        <v>189</v>
      </c>
      <c r="E32" s="30">
        <v>50</v>
      </c>
      <c r="F32" s="75">
        <v>1.43</v>
      </c>
      <c r="G32" s="75">
        <f>E32*F32</f>
        <v>71.5</v>
      </c>
      <c r="H32" s="17">
        <v>50</v>
      </c>
      <c r="I32" s="17">
        <f>F32*H32</f>
        <v>71.5</v>
      </c>
    </row>
    <row r="33" spans="3:9">
      <c r="C33" s="30">
        <v>93581</v>
      </c>
      <c r="D33" s="35" t="s">
        <v>126</v>
      </c>
      <c r="E33" s="30">
        <v>50</v>
      </c>
      <c r="F33" s="75">
        <v>1.37</v>
      </c>
      <c r="G33" s="75">
        <f>E33*F33</f>
        <v>68.5</v>
      </c>
      <c r="H33" s="17">
        <v>50</v>
      </c>
      <c r="I33" s="17">
        <f>F33*H33</f>
        <v>68.5</v>
      </c>
    </row>
    <row r="34" spans="3:9">
      <c r="C34" s="30">
        <v>80654</v>
      </c>
      <c r="D34" s="35" t="s">
        <v>166</v>
      </c>
      <c r="E34" s="30">
        <v>5</v>
      </c>
      <c r="F34" s="75">
        <v>13.62</v>
      </c>
      <c r="G34" s="75">
        <f>E34*F34</f>
        <v>68.099999999999994</v>
      </c>
      <c r="H34" s="17">
        <v>10</v>
      </c>
      <c r="I34" s="17">
        <f>F34*H34</f>
        <v>136.19999999999999</v>
      </c>
    </row>
    <row r="35" spans="3:9">
      <c r="C35" s="30">
        <v>80457</v>
      </c>
      <c r="D35" s="35" t="s">
        <v>165</v>
      </c>
      <c r="E35" s="30">
        <v>3</v>
      </c>
      <c r="F35" s="75">
        <v>21.57</v>
      </c>
      <c r="G35" s="75">
        <f>E35*F35</f>
        <v>64.710000000000008</v>
      </c>
      <c r="H35" s="17">
        <v>3</v>
      </c>
      <c r="I35" s="17">
        <f>F35*H35</f>
        <v>64.710000000000008</v>
      </c>
    </row>
    <row r="36" spans="3:9">
      <c r="C36" s="31">
        <v>90166</v>
      </c>
      <c r="D36" s="35" t="s">
        <v>180</v>
      </c>
      <c r="E36" s="30">
        <v>2</v>
      </c>
      <c r="F36" s="75">
        <v>29.77</v>
      </c>
      <c r="G36" s="75">
        <f>E36*F36</f>
        <v>59.54</v>
      </c>
      <c r="H36" s="17">
        <v>4</v>
      </c>
      <c r="I36" s="17">
        <f>F36*H36</f>
        <v>119.08</v>
      </c>
    </row>
    <row r="37" spans="3:9">
      <c r="C37" s="30">
        <v>50279</v>
      </c>
      <c r="D37" s="35" t="s">
        <v>219</v>
      </c>
      <c r="E37" s="30">
        <v>100</v>
      </c>
      <c r="F37" s="75">
        <v>0.59</v>
      </c>
      <c r="G37" s="75">
        <f>E37*F37</f>
        <v>59</v>
      </c>
      <c r="H37" s="17">
        <v>100</v>
      </c>
      <c r="I37" s="17">
        <f>F37*H37</f>
        <v>59</v>
      </c>
    </row>
    <row r="38" spans="3:9">
      <c r="C38" s="30">
        <v>89596</v>
      </c>
      <c r="D38" s="35" t="s">
        <v>77</v>
      </c>
      <c r="E38" s="30">
        <v>20</v>
      </c>
      <c r="F38" s="75">
        <v>2.94</v>
      </c>
      <c r="G38" s="75">
        <f>E38*F38</f>
        <v>58.8</v>
      </c>
      <c r="H38" s="17">
        <v>20</v>
      </c>
      <c r="I38" s="17">
        <f>F38*H38</f>
        <v>58.8</v>
      </c>
    </row>
    <row r="39" spans="3:9">
      <c r="C39" s="30">
        <v>50608</v>
      </c>
      <c r="D39" s="35" t="s">
        <v>168</v>
      </c>
      <c r="E39" s="30">
        <v>24</v>
      </c>
      <c r="F39" s="75">
        <v>2.41</v>
      </c>
      <c r="G39" s="75">
        <f>E39*F39</f>
        <v>57.84</v>
      </c>
      <c r="H39" s="17">
        <v>24</v>
      </c>
      <c r="I39" s="17">
        <f>F39*H39</f>
        <v>57.84</v>
      </c>
    </row>
    <row r="40" spans="3:9">
      <c r="C40" s="30">
        <v>50846</v>
      </c>
      <c r="D40" s="35" t="s">
        <v>111</v>
      </c>
      <c r="E40" s="30">
        <v>72</v>
      </c>
      <c r="F40" s="75">
        <v>0.8</v>
      </c>
      <c r="G40" s="75">
        <f>E40*F40</f>
        <v>57.6</v>
      </c>
      <c r="H40" s="17">
        <v>72</v>
      </c>
      <c r="I40" s="17">
        <f>F40*H40</f>
        <v>57.6</v>
      </c>
    </row>
    <row r="41" spans="3:9">
      <c r="C41" s="31">
        <v>88835</v>
      </c>
      <c r="D41" s="35" t="s">
        <v>183</v>
      </c>
      <c r="E41" s="30">
        <v>3</v>
      </c>
      <c r="F41" s="75">
        <v>18.79</v>
      </c>
      <c r="G41" s="75">
        <f>E41*F41</f>
        <v>56.37</v>
      </c>
      <c r="H41" s="17">
        <v>3</v>
      </c>
      <c r="I41" s="17">
        <f>F41*H41</f>
        <v>56.37</v>
      </c>
    </row>
    <row r="42" spans="3:9">
      <c r="C42" s="32">
        <v>89580</v>
      </c>
      <c r="D42" s="35" t="s">
        <v>115</v>
      </c>
      <c r="E42" s="32">
        <v>24</v>
      </c>
      <c r="F42" s="75">
        <v>2.19</v>
      </c>
      <c r="G42" s="75">
        <f>E42*F42</f>
        <v>52.56</v>
      </c>
      <c r="H42" s="17">
        <v>24</v>
      </c>
      <c r="I42" s="17">
        <f>F42*H42</f>
        <v>52.56</v>
      </c>
    </row>
    <row r="43" spans="3:9">
      <c r="C43" s="30">
        <v>50405</v>
      </c>
      <c r="D43" s="35" t="s">
        <v>100</v>
      </c>
      <c r="E43" s="30">
        <v>50</v>
      </c>
      <c r="F43" s="75">
        <v>1.03</v>
      </c>
      <c r="G43" s="75">
        <f>E43*F43</f>
        <v>51.5</v>
      </c>
      <c r="H43" s="17">
        <v>50</v>
      </c>
      <c r="I43" s="17">
        <f>F43*H43</f>
        <v>51.5</v>
      </c>
    </row>
    <row r="44" spans="3:9">
      <c r="C44" s="30">
        <v>50339</v>
      </c>
      <c r="D44" s="35" t="s">
        <v>114</v>
      </c>
      <c r="E44" s="30">
        <v>10</v>
      </c>
      <c r="F44" s="75">
        <v>5.0599999999999996</v>
      </c>
      <c r="G44" s="75">
        <f>E44*F44</f>
        <v>50.599999999999994</v>
      </c>
      <c r="H44" s="17">
        <v>10</v>
      </c>
      <c r="I44" s="17">
        <f>F44*H44</f>
        <v>50.599999999999994</v>
      </c>
    </row>
    <row r="45" spans="3:9">
      <c r="C45" s="30">
        <v>85824</v>
      </c>
      <c r="D45" s="35" t="s">
        <v>231</v>
      </c>
      <c r="E45" s="30">
        <v>100</v>
      </c>
      <c r="F45" s="75">
        <v>0.49</v>
      </c>
      <c r="G45" s="75">
        <f>E45*F45</f>
        <v>49</v>
      </c>
      <c r="H45" s="17">
        <v>100</v>
      </c>
      <c r="I45" s="17">
        <f>F45*H45</f>
        <v>49</v>
      </c>
    </row>
    <row r="46" spans="3:9">
      <c r="C46" s="30">
        <v>10064</v>
      </c>
      <c r="D46" s="35" t="s">
        <v>92</v>
      </c>
      <c r="E46" s="30">
        <v>60</v>
      </c>
      <c r="F46" s="75">
        <v>0.81</v>
      </c>
      <c r="G46" s="75">
        <f>E46*F46</f>
        <v>48.6</v>
      </c>
      <c r="H46" s="17">
        <v>60</v>
      </c>
      <c r="I46" s="17">
        <f>F46*H46</f>
        <v>48.6</v>
      </c>
    </row>
    <row r="47" spans="3:9">
      <c r="C47" s="30">
        <v>89595</v>
      </c>
      <c r="D47" s="35" t="s">
        <v>105</v>
      </c>
      <c r="E47" s="30">
        <v>20</v>
      </c>
      <c r="F47" s="75">
        <v>2.4</v>
      </c>
      <c r="G47" s="75">
        <f>E47*F47</f>
        <v>48</v>
      </c>
      <c r="H47" s="17">
        <v>20</v>
      </c>
      <c r="I47" s="17">
        <f>F47*H47</f>
        <v>48</v>
      </c>
    </row>
    <row r="48" spans="3:9">
      <c r="C48" s="30">
        <v>50336</v>
      </c>
      <c r="D48" s="35" t="s">
        <v>190</v>
      </c>
      <c r="E48" s="30">
        <v>10</v>
      </c>
      <c r="F48" s="75">
        <v>4.7300000000000004</v>
      </c>
      <c r="G48" s="75">
        <f>E48*F48</f>
        <v>47.300000000000004</v>
      </c>
      <c r="H48" s="17">
        <v>10</v>
      </c>
      <c r="I48" s="17">
        <f>F48*H48</f>
        <v>47.300000000000004</v>
      </c>
    </row>
    <row r="49" spans="3:9">
      <c r="C49" s="30">
        <v>80656</v>
      </c>
      <c r="D49" s="35" t="s">
        <v>132</v>
      </c>
      <c r="E49" s="30">
        <v>5</v>
      </c>
      <c r="F49" s="75">
        <v>15.69</v>
      </c>
      <c r="G49" s="75">
        <f>E49*F49</f>
        <v>78.45</v>
      </c>
      <c r="H49" s="17">
        <v>5</v>
      </c>
      <c r="I49" s="17">
        <f>F49*H49</f>
        <v>78.45</v>
      </c>
    </row>
    <row r="50" spans="3:9">
      <c r="C50" s="30">
        <v>50656</v>
      </c>
      <c r="D50" s="35" t="s">
        <v>129</v>
      </c>
      <c r="E50" s="30">
        <v>24</v>
      </c>
      <c r="F50" s="75">
        <v>1.86</v>
      </c>
      <c r="G50" s="75">
        <f>E50*F50</f>
        <v>44.64</v>
      </c>
      <c r="H50" s="17">
        <v>24</v>
      </c>
      <c r="I50" s="17">
        <f>F50*H50</f>
        <v>44.64</v>
      </c>
    </row>
    <row r="51" spans="3:9">
      <c r="C51" s="30">
        <v>50056</v>
      </c>
      <c r="D51" s="35" t="s">
        <v>140</v>
      </c>
      <c r="E51" s="30">
        <v>20</v>
      </c>
      <c r="F51" s="75">
        <v>2.1800000000000002</v>
      </c>
      <c r="G51" s="75">
        <f>E51*F51</f>
        <v>43.6</v>
      </c>
      <c r="H51" s="17">
        <v>40</v>
      </c>
      <c r="I51" s="17">
        <f>F51*H51</f>
        <v>87.2</v>
      </c>
    </row>
    <row r="52" spans="3:9">
      <c r="C52" s="30">
        <v>50063</v>
      </c>
      <c r="D52" s="35" t="s">
        <v>146</v>
      </c>
      <c r="E52" s="30">
        <v>20</v>
      </c>
      <c r="F52" s="75">
        <v>2.1800000000000002</v>
      </c>
      <c r="G52" s="75">
        <f>E52*F52</f>
        <v>43.6</v>
      </c>
      <c r="H52" s="17">
        <v>40</v>
      </c>
      <c r="I52" s="17">
        <f>F52*H52</f>
        <v>87.2</v>
      </c>
    </row>
    <row r="53" spans="3:9">
      <c r="C53" s="30">
        <v>87438</v>
      </c>
      <c r="D53" s="35" t="s">
        <v>141</v>
      </c>
      <c r="E53" s="30">
        <v>20</v>
      </c>
      <c r="F53" s="75">
        <v>2.1800000000000002</v>
      </c>
      <c r="G53" s="75">
        <f>E53*F53</f>
        <v>43.6</v>
      </c>
      <c r="H53" s="17">
        <v>40</v>
      </c>
      <c r="I53" s="17">
        <f>F53*H53</f>
        <v>87.2</v>
      </c>
    </row>
    <row r="54" spans="3:9">
      <c r="C54" s="30">
        <v>87442</v>
      </c>
      <c r="D54" s="35" t="s">
        <v>144</v>
      </c>
      <c r="E54" s="30">
        <v>20</v>
      </c>
      <c r="F54" s="75">
        <v>2.1800000000000002</v>
      </c>
      <c r="G54" s="75">
        <f>E54*F54</f>
        <v>43.6</v>
      </c>
      <c r="H54" s="17">
        <v>40</v>
      </c>
      <c r="I54" s="17">
        <f>F54*H54</f>
        <v>87.2</v>
      </c>
    </row>
    <row r="55" spans="3:9">
      <c r="C55" s="30">
        <v>87443</v>
      </c>
      <c r="D55" s="35" t="s">
        <v>145</v>
      </c>
      <c r="E55" s="30">
        <v>20</v>
      </c>
      <c r="F55" s="75">
        <v>2.1800000000000002</v>
      </c>
      <c r="G55" s="75">
        <f>E55*F55</f>
        <v>43.6</v>
      </c>
      <c r="H55" s="17">
        <v>40</v>
      </c>
      <c r="I55" s="17">
        <f>F55*H55</f>
        <v>87.2</v>
      </c>
    </row>
    <row r="56" spans="3:9">
      <c r="C56" s="30">
        <v>87608</v>
      </c>
      <c r="D56" s="35" t="s">
        <v>143</v>
      </c>
      <c r="E56" s="30">
        <v>20</v>
      </c>
      <c r="F56" s="75">
        <v>2.1800000000000002</v>
      </c>
      <c r="G56" s="75">
        <f>E56*F56</f>
        <v>43.6</v>
      </c>
      <c r="H56" s="17">
        <v>40</v>
      </c>
      <c r="I56" s="17">
        <f>F56*H56</f>
        <v>87.2</v>
      </c>
    </row>
    <row r="57" spans="3:9">
      <c r="C57" s="30">
        <v>89768</v>
      </c>
      <c r="D57" s="35" t="s">
        <v>139</v>
      </c>
      <c r="E57" s="30">
        <v>20</v>
      </c>
      <c r="F57" s="75">
        <v>2.1800000000000002</v>
      </c>
      <c r="G57" s="75">
        <f>E57*F57</f>
        <v>43.6</v>
      </c>
      <c r="H57" s="17">
        <v>40</v>
      </c>
      <c r="I57" s="17">
        <f>F57*H57</f>
        <v>87.2</v>
      </c>
    </row>
    <row r="58" spans="3:9">
      <c r="C58" s="30">
        <v>89594</v>
      </c>
      <c r="D58" s="35" t="s">
        <v>99</v>
      </c>
      <c r="E58" s="30">
        <v>20</v>
      </c>
      <c r="F58" s="75">
        <v>2.17</v>
      </c>
      <c r="G58" s="75">
        <f>E58*F58</f>
        <v>43.4</v>
      </c>
      <c r="H58" s="17">
        <v>40</v>
      </c>
      <c r="I58" s="17">
        <f>F58*H58</f>
        <v>86.8</v>
      </c>
    </row>
    <row r="59" spans="3:9">
      <c r="C59" s="30">
        <v>50613</v>
      </c>
      <c r="D59" s="35" t="s">
        <v>130</v>
      </c>
      <c r="E59" s="30">
        <v>50</v>
      </c>
      <c r="F59" s="75">
        <v>0.86</v>
      </c>
      <c r="G59" s="75">
        <f>E59*F59</f>
        <v>43</v>
      </c>
      <c r="H59" s="17">
        <v>50</v>
      </c>
      <c r="I59" s="17">
        <f>F59*H59</f>
        <v>43</v>
      </c>
    </row>
    <row r="60" spans="3:9">
      <c r="C60" s="30">
        <v>50055</v>
      </c>
      <c r="D60" s="35" t="s">
        <v>142</v>
      </c>
      <c r="E60" s="30">
        <v>20</v>
      </c>
      <c r="F60" s="75">
        <v>2.09</v>
      </c>
      <c r="G60" s="75">
        <f>E60*F60</f>
        <v>41.8</v>
      </c>
      <c r="H60" s="17">
        <v>40</v>
      </c>
      <c r="I60" s="17">
        <f>F60*H60</f>
        <v>83.6</v>
      </c>
    </row>
    <row r="61" spans="3:9">
      <c r="C61" s="30">
        <v>89593</v>
      </c>
      <c r="D61" s="35" t="s">
        <v>96</v>
      </c>
      <c r="E61" s="30">
        <v>20</v>
      </c>
      <c r="F61" s="75">
        <v>2.08</v>
      </c>
      <c r="G61" s="75">
        <f>E61*F61</f>
        <v>41.6</v>
      </c>
      <c r="H61" s="17">
        <v>20</v>
      </c>
      <c r="I61" s="17">
        <f>F61*H61</f>
        <v>41.6</v>
      </c>
    </row>
    <row r="62" spans="3:9">
      <c r="C62" s="30">
        <v>93349</v>
      </c>
      <c r="D62" s="35" t="s">
        <v>137</v>
      </c>
      <c r="E62" s="30">
        <v>24</v>
      </c>
      <c r="F62" s="75">
        <v>1.69</v>
      </c>
      <c r="G62" s="75">
        <f>E62*F62</f>
        <v>40.56</v>
      </c>
      <c r="H62" s="17">
        <v>24</v>
      </c>
      <c r="I62" s="17">
        <f>F62*H62</f>
        <v>40.56</v>
      </c>
    </row>
    <row r="63" spans="3:9">
      <c r="C63" s="30">
        <v>50403</v>
      </c>
      <c r="D63" s="35" t="s">
        <v>110</v>
      </c>
      <c r="E63" s="30">
        <v>50</v>
      </c>
      <c r="F63" s="75">
        <v>0.8</v>
      </c>
      <c r="G63" s="75">
        <f>E63*F63</f>
        <v>40</v>
      </c>
      <c r="H63" s="17">
        <v>50</v>
      </c>
      <c r="I63" s="17">
        <f>F63*H63</f>
        <v>40</v>
      </c>
    </row>
    <row r="64" spans="3:9">
      <c r="C64" s="30">
        <v>50664</v>
      </c>
      <c r="D64" s="35" t="s">
        <v>184</v>
      </c>
      <c r="E64" s="30">
        <v>50</v>
      </c>
      <c r="F64" s="75">
        <v>0.8</v>
      </c>
      <c r="G64" s="75">
        <f>E64*F64</f>
        <v>40</v>
      </c>
      <c r="H64" s="17">
        <v>50</v>
      </c>
      <c r="I64" s="17">
        <f>F64*H64</f>
        <v>40</v>
      </c>
    </row>
    <row r="65" spans="3:9">
      <c r="C65" s="30">
        <v>50018</v>
      </c>
      <c r="D65" s="35" t="s">
        <v>94</v>
      </c>
      <c r="E65" s="30">
        <v>20</v>
      </c>
      <c r="F65" s="75">
        <v>1.96</v>
      </c>
      <c r="G65" s="75">
        <f>E65*F65</f>
        <v>39.200000000000003</v>
      </c>
      <c r="H65" s="17">
        <v>20</v>
      </c>
      <c r="I65" s="17">
        <f>F65*H65</f>
        <v>39.200000000000003</v>
      </c>
    </row>
    <row r="66" spans="3:9">
      <c r="C66" s="30">
        <v>50019</v>
      </c>
      <c r="D66" s="35" t="s">
        <v>95</v>
      </c>
      <c r="E66" s="30">
        <v>20</v>
      </c>
      <c r="F66" s="75">
        <v>1.96</v>
      </c>
      <c r="G66" s="75">
        <f>E66*F66</f>
        <v>39.200000000000003</v>
      </c>
      <c r="H66" s="17">
        <v>20</v>
      </c>
      <c r="I66" s="17">
        <f>F66*H66</f>
        <v>39.200000000000003</v>
      </c>
    </row>
    <row r="67" spans="3:9">
      <c r="C67" s="30">
        <v>89466</v>
      </c>
      <c r="D67" s="35" t="s">
        <v>82</v>
      </c>
      <c r="E67" s="30">
        <v>6</v>
      </c>
      <c r="F67" s="75">
        <v>6.42</v>
      </c>
      <c r="G67" s="75">
        <f>E67*F67</f>
        <v>38.519999999999996</v>
      </c>
      <c r="H67" s="17">
        <v>12</v>
      </c>
      <c r="I67" s="17">
        <f>F67*H67</f>
        <v>77.039999999999992</v>
      </c>
    </row>
    <row r="68" spans="3:9">
      <c r="C68" s="30">
        <v>50490</v>
      </c>
      <c r="D68" s="35" t="s">
        <v>74</v>
      </c>
      <c r="E68" s="42">
        <v>24</v>
      </c>
      <c r="F68" s="75">
        <v>1.47</v>
      </c>
      <c r="G68" s="75">
        <f>E68*F68</f>
        <v>35.28</v>
      </c>
      <c r="H68" s="17">
        <v>24</v>
      </c>
      <c r="I68" s="17">
        <f>F68*H68</f>
        <v>35.28</v>
      </c>
    </row>
    <row r="69" spans="3:9">
      <c r="C69" s="30">
        <v>50338</v>
      </c>
      <c r="D69" s="35" t="s">
        <v>75</v>
      </c>
      <c r="E69" s="30">
        <v>10</v>
      </c>
      <c r="F69" s="75">
        <v>3.44</v>
      </c>
      <c r="G69" s="75">
        <f>E69*F69</f>
        <v>34.4</v>
      </c>
      <c r="H69" s="17">
        <v>10</v>
      </c>
      <c r="I69" s="17">
        <f>F69*H69</f>
        <v>34.4</v>
      </c>
    </row>
    <row r="70" spans="3:9">
      <c r="C70" s="30">
        <v>89592</v>
      </c>
      <c r="D70" s="35" t="s">
        <v>87</v>
      </c>
      <c r="E70" s="30">
        <v>20</v>
      </c>
      <c r="F70" s="75">
        <v>1.7</v>
      </c>
      <c r="G70" s="75">
        <f>E70*F70</f>
        <v>34</v>
      </c>
      <c r="H70" s="17">
        <v>20</v>
      </c>
      <c r="I70" s="17">
        <f>F70*H70</f>
        <v>34</v>
      </c>
    </row>
    <row r="71" spans="3:9">
      <c r="C71" s="30">
        <v>50033</v>
      </c>
      <c r="D71" s="35" t="s">
        <v>152</v>
      </c>
      <c r="E71" s="30">
        <v>20</v>
      </c>
      <c r="F71" s="75">
        <v>1.69</v>
      </c>
      <c r="G71" s="75">
        <f>E71*F71</f>
        <v>33.799999999999997</v>
      </c>
      <c r="H71" s="17">
        <v>40</v>
      </c>
      <c r="I71" s="17">
        <f>F71*H71</f>
        <v>67.599999999999994</v>
      </c>
    </row>
    <row r="72" spans="3:9">
      <c r="C72" s="30">
        <v>50035</v>
      </c>
      <c r="D72" s="35" t="s">
        <v>153</v>
      </c>
      <c r="E72" s="30">
        <v>20</v>
      </c>
      <c r="F72" s="75">
        <v>1.69</v>
      </c>
      <c r="G72" s="75">
        <f>E72*F72</f>
        <v>33.799999999999997</v>
      </c>
      <c r="H72" s="17">
        <v>40</v>
      </c>
      <c r="I72" s="17">
        <f>F72*H72</f>
        <v>67.599999999999994</v>
      </c>
    </row>
    <row r="73" spans="3:9">
      <c r="C73" s="30">
        <v>50042</v>
      </c>
      <c r="D73" s="35" t="s">
        <v>149</v>
      </c>
      <c r="E73" s="30">
        <v>20</v>
      </c>
      <c r="F73" s="75">
        <v>1.69</v>
      </c>
      <c r="G73" s="75">
        <f>E73*F73</f>
        <v>33.799999999999997</v>
      </c>
      <c r="H73" s="17">
        <v>40</v>
      </c>
      <c r="I73" s="17">
        <f>F73*H73</f>
        <v>67.599999999999994</v>
      </c>
    </row>
    <row r="74" spans="3:9">
      <c r="C74" s="30">
        <v>50043</v>
      </c>
      <c r="D74" s="35" t="s">
        <v>148</v>
      </c>
      <c r="E74" s="30">
        <v>20</v>
      </c>
      <c r="F74" s="75">
        <v>1.69</v>
      </c>
      <c r="G74" s="75">
        <f>E74*F74</f>
        <v>33.799999999999997</v>
      </c>
      <c r="H74" s="17">
        <v>40</v>
      </c>
      <c r="I74" s="17">
        <f>F74*H74</f>
        <v>67.599999999999994</v>
      </c>
    </row>
    <row r="75" spans="3:9">
      <c r="C75" s="30">
        <v>80245</v>
      </c>
      <c r="D75" s="35" t="s">
        <v>150</v>
      </c>
      <c r="E75" s="30">
        <v>20</v>
      </c>
      <c r="F75" s="75">
        <v>1.69</v>
      </c>
      <c r="G75" s="75">
        <f>E75*F75</f>
        <v>33.799999999999997</v>
      </c>
      <c r="H75" s="17">
        <v>40</v>
      </c>
      <c r="I75" s="17">
        <f>F75*H75</f>
        <v>67.599999999999994</v>
      </c>
    </row>
    <row r="76" spans="3:9">
      <c r="C76" s="30">
        <v>81391</v>
      </c>
      <c r="D76" s="35" t="s">
        <v>154</v>
      </c>
      <c r="E76" s="30">
        <v>20</v>
      </c>
      <c r="F76" s="75">
        <v>1.69</v>
      </c>
      <c r="G76" s="75">
        <f>E76*F76</f>
        <v>33.799999999999997</v>
      </c>
      <c r="H76" s="17">
        <v>40</v>
      </c>
      <c r="I76" s="17">
        <f>F76*H76</f>
        <v>67.599999999999994</v>
      </c>
    </row>
    <row r="77" spans="3:9">
      <c r="C77" s="30">
        <v>87346</v>
      </c>
      <c r="D77" s="35" t="s">
        <v>155</v>
      </c>
      <c r="E77" s="30">
        <v>20</v>
      </c>
      <c r="F77" s="75">
        <v>1.69</v>
      </c>
      <c r="G77" s="75">
        <f>E77*F77</f>
        <v>33.799999999999997</v>
      </c>
      <c r="H77" s="17">
        <v>40</v>
      </c>
      <c r="I77" s="17">
        <f>F77*H77</f>
        <v>67.599999999999994</v>
      </c>
    </row>
    <row r="78" spans="3:9">
      <c r="C78" s="30">
        <v>88485</v>
      </c>
      <c r="D78" s="35" t="s">
        <v>151</v>
      </c>
      <c r="E78" s="30">
        <v>20</v>
      </c>
      <c r="F78" s="75">
        <v>1.69</v>
      </c>
      <c r="G78" s="75">
        <f>E78*F78</f>
        <v>33.799999999999997</v>
      </c>
      <c r="H78" s="17">
        <v>40</v>
      </c>
      <c r="I78" s="17">
        <f>F78*H78</f>
        <v>67.599999999999994</v>
      </c>
    </row>
    <row r="79" spans="3:9">
      <c r="C79" s="30">
        <v>50706</v>
      </c>
      <c r="D79" s="35" t="s">
        <v>113</v>
      </c>
      <c r="E79" s="30">
        <v>12</v>
      </c>
      <c r="F79" s="75">
        <v>2.72</v>
      </c>
      <c r="G79" s="75">
        <f>E79*F79</f>
        <v>32.64</v>
      </c>
      <c r="H79" s="17">
        <v>24</v>
      </c>
      <c r="I79" s="17">
        <f>F79*H79</f>
        <v>65.28</v>
      </c>
    </row>
    <row r="80" spans="3:9">
      <c r="C80" s="30">
        <v>50015</v>
      </c>
      <c r="D80" s="35" t="s">
        <v>97</v>
      </c>
      <c r="E80" s="30">
        <v>20</v>
      </c>
      <c r="F80" s="75">
        <v>1.58</v>
      </c>
      <c r="G80" s="75">
        <f>E80*F80</f>
        <v>31.6</v>
      </c>
      <c r="H80" s="17">
        <v>40</v>
      </c>
      <c r="I80" s="17">
        <f>F80*H80</f>
        <v>63.2</v>
      </c>
    </row>
    <row r="81" spans="3:9">
      <c r="C81" s="30">
        <v>50016</v>
      </c>
      <c r="D81" s="35" t="s">
        <v>98</v>
      </c>
      <c r="E81" s="30">
        <v>20</v>
      </c>
      <c r="F81" s="75">
        <v>1.58</v>
      </c>
      <c r="G81" s="75">
        <f>E81*F81</f>
        <v>31.6</v>
      </c>
      <c r="H81" s="17">
        <v>40</v>
      </c>
      <c r="I81" s="17">
        <f>F81*H81</f>
        <v>63.2</v>
      </c>
    </row>
    <row r="82" spans="3:9">
      <c r="C82" s="30">
        <v>84603</v>
      </c>
      <c r="D82" s="35" t="s">
        <v>187</v>
      </c>
      <c r="E82" s="30">
        <v>12</v>
      </c>
      <c r="F82" s="75">
        <v>2.4700000000000002</v>
      </c>
      <c r="G82" s="75">
        <f>E82*F82</f>
        <v>29.64</v>
      </c>
      <c r="H82" s="17">
        <v>24</v>
      </c>
      <c r="I82" s="17">
        <f>F82*H82</f>
        <v>59.28</v>
      </c>
    </row>
    <row r="83" spans="3:9">
      <c r="C83" s="30">
        <v>80073</v>
      </c>
      <c r="D83" s="35" t="s">
        <v>138</v>
      </c>
      <c r="E83" s="30">
        <v>1</v>
      </c>
      <c r="F83" s="75">
        <v>29.05</v>
      </c>
      <c r="G83" s="75">
        <f>E83*F83</f>
        <v>29.05</v>
      </c>
      <c r="H83" s="17">
        <v>2</v>
      </c>
      <c r="I83" s="17">
        <f>F83*H83</f>
        <v>58.1</v>
      </c>
    </row>
    <row r="84" spans="3:9">
      <c r="C84" s="30">
        <v>50021</v>
      </c>
      <c r="D84" s="35" t="s">
        <v>122</v>
      </c>
      <c r="E84" s="30">
        <v>20</v>
      </c>
      <c r="F84" s="75">
        <v>1.37</v>
      </c>
      <c r="G84" s="75">
        <f>E84*F84</f>
        <v>27.400000000000002</v>
      </c>
      <c r="H84" s="17">
        <v>40</v>
      </c>
      <c r="I84" s="17">
        <f>F84*H84</f>
        <v>54.800000000000004</v>
      </c>
    </row>
    <row r="85" spans="3:9">
      <c r="C85" s="30">
        <v>50022</v>
      </c>
      <c r="D85" s="35" t="s">
        <v>123</v>
      </c>
      <c r="E85" s="30">
        <v>20</v>
      </c>
      <c r="F85" s="75">
        <v>1.37</v>
      </c>
      <c r="G85" s="75">
        <f>E85*F85</f>
        <v>27.400000000000002</v>
      </c>
      <c r="H85" s="17">
        <v>40</v>
      </c>
      <c r="I85" s="17">
        <f>F85*H85</f>
        <v>54.800000000000004</v>
      </c>
    </row>
    <row r="86" spans="3:9">
      <c r="C86" s="30">
        <v>50023</v>
      </c>
      <c r="D86" s="35" t="s">
        <v>102</v>
      </c>
      <c r="E86" s="30">
        <v>20</v>
      </c>
      <c r="F86" s="75">
        <v>1.37</v>
      </c>
      <c r="G86" s="75">
        <f>E86*F86</f>
        <v>27.400000000000002</v>
      </c>
      <c r="H86" s="17">
        <v>40</v>
      </c>
      <c r="I86" s="17">
        <f>F86*H86</f>
        <v>54.800000000000004</v>
      </c>
    </row>
    <row r="87" spans="3:9">
      <c r="C87" s="30">
        <v>50609</v>
      </c>
      <c r="D87" s="35" t="s">
        <v>170</v>
      </c>
      <c r="E87" s="30">
        <v>12</v>
      </c>
      <c r="F87" s="75">
        <v>2.19</v>
      </c>
      <c r="G87" s="75">
        <f>E87*F87</f>
        <v>26.28</v>
      </c>
      <c r="H87" s="17">
        <v>24</v>
      </c>
      <c r="I87" s="17">
        <f>F87*H87</f>
        <v>52.56</v>
      </c>
    </row>
    <row r="88" spans="3:9">
      <c r="C88" s="30">
        <v>94026</v>
      </c>
      <c r="D88" s="35" t="s">
        <v>182</v>
      </c>
      <c r="E88" s="30">
        <v>12</v>
      </c>
      <c r="F88" s="75">
        <v>1.23</v>
      </c>
      <c r="G88" s="75">
        <f>E88*F88</f>
        <v>14.76</v>
      </c>
      <c r="H88" s="17">
        <v>24</v>
      </c>
      <c r="I88" s="17">
        <f>F88*H88</f>
        <v>29.52</v>
      </c>
    </row>
    <row r="89" spans="3:9">
      <c r="C89" s="30">
        <v>50265</v>
      </c>
      <c r="D89" s="35" t="s">
        <v>259</v>
      </c>
      <c r="E89" s="17">
        <v>20</v>
      </c>
      <c r="F89" s="17">
        <v>2.8</v>
      </c>
      <c r="G89" s="17">
        <f>E89*F89</f>
        <v>56</v>
      </c>
      <c r="H89" s="17">
        <v>20</v>
      </c>
      <c r="I89" s="17">
        <f>F89*H89</f>
        <v>56</v>
      </c>
    </row>
    <row r="92" spans="3:9">
      <c r="D92" t="s">
        <v>256</v>
      </c>
      <c r="E92" s="17">
        <f>SUM(E3:E89)</f>
        <v>2359</v>
      </c>
      <c r="F92" s="17">
        <f>SUM(F3:F89)</f>
        <v>532.85</v>
      </c>
      <c r="G92" s="17">
        <f>SUM(G3:G89)</f>
        <v>5646.9200000000046</v>
      </c>
      <c r="H92" s="17">
        <f>SUM(H3:H89)</f>
        <v>2865</v>
      </c>
      <c r="I92" s="17">
        <f>SUM(I3:I89)</f>
        <v>6861.2100000000037</v>
      </c>
    </row>
  </sheetData>
  <sortState ref="C3:I99">
    <sortCondition descending="1" ref="G3"/>
  </sortState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снят</vt:lpstr>
      <vt:lpstr>Цены хрон</vt:lpstr>
      <vt:lpstr>основной</vt:lpstr>
      <vt:lpstr>Заказа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Димасик</dc:creator>
  <cp:lastModifiedBy>Димка</cp:lastModifiedBy>
  <dcterms:created xsi:type="dcterms:W3CDTF">2017-08-18T12:39:53Z</dcterms:created>
  <dcterms:modified xsi:type="dcterms:W3CDTF">2017-10-09T17:55:19Z</dcterms:modified>
</cp:coreProperties>
</file>