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 Boning\Desktop\xxx\Document\"/>
    </mc:Choice>
  </mc:AlternateContent>
  <xr:revisionPtr revIDLastSave="0" documentId="8_{68F5C473-8DE4-4959-95CA-EA3E2CA65BEC}" xr6:coauthVersionLast="31" xr6:coauthVersionMax="31" xr10:uidLastSave="{00000000-0000-0000-0000-000000000000}"/>
  <bookViews>
    <workbookView xWindow="0" yWindow="0" windowWidth="28800" windowHeight="12135" activeTab="2" xr2:uid="{00000000-000D-0000-FFFF-FFFF00000000}"/>
  </bookViews>
  <sheets>
    <sheet name="未命名的表单" sheetId="1" r:id="rId1"/>
    <sheet name="Sheet1" sheetId="2" r:id="rId2"/>
    <sheet name="Sheet2" sheetId="3" r:id="rId3"/>
  </sheets>
  <calcPr calcId="179017"/>
  <fileRecoveryPr repairLoad="1"/>
</workbook>
</file>

<file path=xl/calcChain.xml><?xml version="1.0" encoding="utf-8"?>
<calcChain xmlns="http://schemas.openxmlformats.org/spreadsheetml/2006/main">
  <c r="C5" i="3" l="1"/>
  <c r="D4" i="3"/>
  <c r="E4" i="3"/>
  <c r="F4" i="3"/>
  <c r="F16" i="3" s="1"/>
  <c r="G4" i="3"/>
  <c r="C4" i="3"/>
  <c r="D17" i="2"/>
  <c r="E17" i="2"/>
  <c r="F17" i="2"/>
  <c r="G17" i="2"/>
  <c r="H17" i="2"/>
  <c r="I17" i="2"/>
  <c r="J17" i="2"/>
  <c r="K17" i="2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18" i="2"/>
  <c r="E18" i="2"/>
  <c r="F18" i="2"/>
  <c r="G18" i="2"/>
  <c r="H18" i="2" s="1"/>
  <c r="I18" i="2" s="1"/>
  <c r="J18" i="2" s="1"/>
  <c r="C17" i="2"/>
  <c r="D5" i="3"/>
  <c r="E5" i="3"/>
  <c r="F5" i="3"/>
  <c r="G5" i="3"/>
  <c r="D25" i="2"/>
  <c r="K18" i="2" l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C18" i="2"/>
  <c r="G16" i="3"/>
  <c r="C16" i="3"/>
  <c r="E16" i="3"/>
  <c r="D16" i="3"/>
  <c r="D15" i="3"/>
  <c r="E15" i="3"/>
  <c r="F15" i="3"/>
  <c r="G15" i="3"/>
  <c r="C15" i="3"/>
  <c r="G10" i="3"/>
  <c r="F10" i="3"/>
  <c r="E12" i="3"/>
  <c r="F12" i="3" s="1"/>
  <c r="G12" i="3" s="1"/>
  <c r="E11" i="3"/>
  <c r="F11" i="3" s="1"/>
  <c r="G11" i="3" s="1"/>
  <c r="D6" i="3"/>
  <c r="E6" i="3" s="1"/>
  <c r="D7" i="3"/>
  <c r="E8" i="3" s="1"/>
  <c r="E9" i="3" s="1"/>
  <c r="C19" i="3" l="1"/>
  <c r="C20" i="3" s="1"/>
  <c r="E7" i="3"/>
  <c r="F8" i="3" s="1"/>
  <c r="F9" i="3" s="1"/>
  <c r="F6" i="3"/>
  <c r="G7" i="3" s="1"/>
  <c r="F7" i="3"/>
  <c r="G8" i="3" s="1"/>
  <c r="G6" i="3"/>
  <c r="G9" i="3"/>
  <c r="D19" i="3"/>
  <c r="D20" i="3" s="1"/>
  <c r="E19" i="3" l="1"/>
  <c r="E20" i="3" s="1"/>
  <c r="F19" i="3"/>
  <c r="F20" i="3" s="1"/>
  <c r="G19" i="3"/>
  <c r="G20" i="3" s="1"/>
  <c r="D7" i="2" l="1"/>
  <c r="D3" i="2"/>
  <c r="D10" i="2" s="1"/>
  <c r="E3" i="2"/>
  <c r="E10" i="2" s="1"/>
  <c r="F3" i="2"/>
  <c r="F10" i="2" s="1"/>
  <c r="G3" i="2"/>
  <c r="G7" i="2" s="1"/>
  <c r="C3" i="2"/>
  <c r="C7" i="2" s="1"/>
  <c r="F7" i="2" l="1"/>
  <c r="E7" i="2"/>
  <c r="F11" i="2"/>
  <c r="E11" i="2"/>
  <c r="D11" i="2"/>
  <c r="G10" i="2"/>
  <c r="G11" i="2" s="1"/>
  <c r="C10" i="2"/>
  <c r="C11" i="2" s="1"/>
  <c r="D20" i="2" l="1"/>
  <c r="D21" i="2" l="1"/>
  <c r="D23" i="2" l="1"/>
  <c r="D22" i="2"/>
  <c r="D24" i="2" l="1"/>
</calcChain>
</file>

<file path=xl/sharedStrings.xml><?xml version="1.0" encoding="utf-8"?>
<sst xmlns="http://schemas.openxmlformats.org/spreadsheetml/2006/main" count="276" uniqueCount="146">
  <si>
    <t>Timestamp</t>
  </si>
  <si>
    <t>How old are you?</t>
  </si>
  <si>
    <t>What`s your gender?</t>
  </si>
  <si>
    <t>What is the highest degree you have obtained?</t>
  </si>
  <si>
    <t>What is your profession?</t>
  </si>
  <si>
    <t>How often do you procrastinate with your activities and tasks?</t>
  </si>
  <si>
    <t>How often is it a problem for you to prioritize your activities or tasks?</t>
  </si>
  <si>
    <t>How often are you not sure if you have enough time to deliver a certain task?</t>
  </si>
  <si>
    <t>Have you ever thought that you have too many tasks to achieve them all?</t>
  </si>
  <si>
    <t xml:space="preserve">Do you have any other comments that you would like to share about your time management habits? </t>
  </si>
  <si>
    <t>2018/11/11 8:14:04 pm CET</t>
  </si>
  <si>
    <t>Female</t>
  </si>
  <si>
    <t>Master</t>
  </si>
  <si>
    <t>No</t>
  </si>
  <si>
    <t>Maybe</t>
  </si>
  <si>
    <t>E-Commerce</t>
  </si>
  <si>
    <t>Human Resourcing</t>
  </si>
  <si>
    <t>Neutral</t>
  </si>
  <si>
    <t>Agree</t>
  </si>
  <si>
    <t>Yes</t>
  </si>
  <si>
    <t>Sometimes</t>
  </si>
  <si>
    <t>Disagree</t>
  </si>
  <si>
    <t>memo</t>
  </si>
  <si>
    <t>No Problem</t>
  </si>
  <si>
    <t>Nothing painful</t>
  </si>
  <si>
    <t>free</t>
  </si>
  <si>
    <t>Smartphone application;Computer application;Web application</t>
  </si>
  <si>
    <t>prefer free</t>
  </si>
  <si>
    <t>sync on pc and mobile easily without downloading apps</t>
  </si>
  <si>
    <t>Store your data in the cloud;Allow analysis of your data to give you better advice</t>
  </si>
  <si>
    <t>2018/11/11 8:34:42 pm CET</t>
  </si>
  <si>
    <t>Student</t>
  </si>
  <si>
    <t>Internship</t>
  </si>
  <si>
    <t>Google calendar</t>
  </si>
  <si>
    <t>I don't know how to use google calendar on a windows system.</t>
  </si>
  <si>
    <t>Nothing is really painful for me to do this.</t>
  </si>
  <si>
    <t>Zero. The softwares are for free.</t>
  </si>
  <si>
    <t>Smartphone application;Computer application</t>
  </si>
  <si>
    <t>5 Euros for the whole app</t>
  </si>
  <si>
    <t>I'm not sure. I'm pretty fine with Google Calendar for now.</t>
  </si>
  <si>
    <t>Allow analysis of your data to give you better advice</t>
  </si>
  <si>
    <t>2018/11/11 10:25:52 pm CET</t>
  </si>
  <si>
    <t>Male</t>
  </si>
  <si>
    <t>PhD</t>
  </si>
  <si>
    <t>Scientist</t>
  </si>
  <si>
    <t>No occupations</t>
  </si>
  <si>
    <t>Strongly Agree</t>
  </si>
  <si>
    <t>Excel</t>
  </si>
  <si>
    <t>So far not</t>
  </si>
  <si>
    <t>Priority</t>
  </si>
  <si>
    <t>10 hours</t>
  </si>
  <si>
    <t>10 euro</t>
  </si>
  <si>
    <t>No idea</t>
  </si>
  <si>
    <t>2018/11/12 3:06:03 pm CET</t>
  </si>
  <si>
    <t>Diploma</t>
  </si>
  <si>
    <t xml:space="preserve">Employee </t>
  </si>
  <si>
    <t xml:space="preserve">Senior risk controller </t>
  </si>
  <si>
    <t>Strongly agree</t>
  </si>
  <si>
    <t xml:space="preserve">Lotus notes </t>
  </si>
  <si>
    <t xml:space="preserve">No problems </t>
  </si>
  <si>
    <t xml:space="preserve">Nothing </t>
  </si>
  <si>
    <t xml:space="preserve">No cost </t>
  </si>
  <si>
    <t>Smartphone application</t>
  </si>
  <si>
    <t xml:space="preserve">5 Euro </t>
  </si>
  <si>
    <t xml:space="preserve">Efficient </t>
  </si>
  <si>
    <t>Store your data in the cloud</t>
  </si>
  <si>
    <t>2018/12/16 8:58:50 pm CET</t>
  </si>
  <si>
    <t>2018/12/16 9:14:01 pm CET</t>
  </si>
  <si>
    <t>2018/12/16 9:42:06 pm CET</t>
  </si>
  <si>
    <t>High school</t>
  </si>
  <si>
    <t>2018/12/16 10:47:13 pm CET</t>
  </si>
  <si>
    <t>Bachelor</t>
  </si>
  <si>
    <t>2018/12/16 11:15:17 pm CET</t>
  </si>
  <si>
    <t>2018/12/16 11:29:03 pm CET</t>
  </si>
  <si>
    <t xml:space="preserve">I would love if an assistant just compile my tasks and ask me some questions on how would I like to do them. A monthly schedule, like a conversation of the whole monthly tasks </t>
  </si>
  <si>
    <t>2018/12/16 11:30:06 pm CET</t>
  </si>
  <si>
    <t>Most tasks are easy and short to complete, we are just to lazy to start them</t>
  </si>
  <si>
    <t>2018/12/16 11:34:54 pm CET</t>
  </si>
  <si>
    <t>2018/12/17 12:28:20 am CET</t>
  </si>
  <si>
    <t>2018/12/17 12:52:40 am CET</t>
  </si>
  <si>
    <t>2018/12/17 1:05:31 am CET</t>
  </si>
  <si>
    <t>Some Apps remember me my tasks only at the begging of the day which sometimes, makes me forget them later on during the day. 
I mainly use checklists to organize myself.</t>
  </si>
  <si>
    <t>2018/12/17 1:08:50 am CET</t>
  </si>
  <si>
    <t>2018/12/17 1:11:28 am CET</t>
  </si>
  <si>
    <t>2018/12/17 1:17:18 am CET</t>
  </si>
  <si>
    <t>2018/12/17 1:21:29 am CET</t>
  </si>
  <si>
    <t>Other</t>
  </si>
  <si>
    <t>2018/12/17 1:22:48 am CET</t>
  </si>
  <si>
    <t>2018/12/17 1:26:29 am CET</t>
  </si>
  <si>
    <t>2018/12/17 1:29:04 am CET</t>
  </si>
  <si>
    <t>2018/12/17 7:18:19 am CET</t>
  </si>
  <si>
    <t xml:space="preserve">no
</t>
  </si>
  <si>
    <t>2018/12/17 9:55:21 am CET</t>
  </si>
  <si>
    <t>2018/12/17 8:32:21 pm CET</t>
  </si>
  <si>
    <t>2018/12/23 5:09:29 am CET</t>
  </si>
  <si>
    <t>拖延</t>
    <phoneticPr fontId="18" type="noConversion"/>
  </si>
  <si>
    <t>优先</t>
    <phoneticPr fontId="18" type="noConversion"/>
  </si>
  <si>
    <t>How often do you miscalculate the time you need to complete a task?</t>
    <phoneticPr fontId="18" type="noConversion"/>
  </si>
  <si>
    <t>How often do you doubt when would it be the best time to complete a specific task?</t>
    <phoneticPr fontId="18" type="noConversion"/>
  </si>
  <si>
    <t>想到太多</t>
    <phoneticPr fontId="18" type="noConversion"/>
  </si>
  <si>
    <t>Are you satisfied with today's time mangement apps / schedules? Ex. Google Calendar</t>
    <phoneticPr fontId="18" type="noConversion"/>
  </si>
  <si>
    <t>满意</t>
    <phoneticPr fontId="18" type="noConversion"/>
  </si>
  <si>
    <t>错误估计</t>
    <phoneticPr fontId="18" type="noConversion"/>
  </si>
  <si>
    <t>不知道什么时候才能完成</t>
    <phoneticPr fontId="18" type="noConversion"/>
  </si>
  <si>
    <t>不确定足够时间</t>
    <phoneticPr fontId="18" type="noConversion"/>
  </si>
  <si>
    <t>拖延和重要性问题正比</t>
    <phoneticPr fontId="18" type="noConversion"/>
  </si>
  <si>
    <t>slack</t>
    <phoneticPr fontId="18" type="noConversion"/>
  </si>
  <si>
    <t>CPM</t>
    <phoneticPr fontId="18" type="noConversion"/>
  </si>
  <si>
    <t>days show/user</t>
    <phoneticPr fontId="18" type="noConversion"/>
  </si>
  <si>
    <t>2$</t>
    <phoneticPr fontId="18" type="noConversion"/>
  </si>
  <si>
    <t>1/years</t>
    <phoneticPr fontId="18" type="noConversion"/>
  </si>
  <si>
    <t>income</t>
    <phoneticPr fontId="18" type="noConversion"/>
  </si>
  <si>
    <t>转化率</t>
    <phoneticPr fontId="18" type="noConversion"/>
  </si>
  <si>
    <t>点击</t>
    <phoneticPr fontId="18" type="noConversion"/>
  </si>
  <si>
    <t>用户</t>
    <phoneticPr fontId="18" type="noConversion"/>
  </si>
  <si>
    <t>程序员1</t>
    <phoneticPr fontId="18" type="noConversion"/>
  </si>
  <si>
    <t>程序员2</t>
    <phoneticPr fontId="18" type="noConversion"/>
  </si>
  <si>
    <t>程序员3</t>
    <phoneticPr fontId="18" type="noConversion"/>
  </si>
  <si>
    <t>发布费</t>
    <phoneticPr fontId="18" type="noConversion"/>
  </si>
  <si>
    <t>服务器</t>
    <phoneticPr fontId="18" type="noConversion"/>
  </si>
  <si>
    <t>广告</t>
    <phoneticPr fontId="18" type="noConversion"/>
  </si>
  <si>
    <t>营收</t>
    <phoneticPr fontId="18" type="noConversion"/>
  </si>
  <si>
    <t>销售1</t>
    <phoneticPr fontId="18" type="noConversion"/>
  </si>
  <si>
    <t>销售2</t>
    <phoneticPr fontId="18" type="noConversion"/>
  </si>
  <si>
    <t>程序员5</t>
    <phoneticPr fontId="18" type="noConversion"/>
  </si>
  <si>
    <t>程序员6</t>
    <phoneticPr fontId="18" type="noConversion"/>
  </si>
  <si>
    <t>利润</t>
    <phoneticPr fontId="18" type="noConversion"/>
  </si>
  <si>
    <t>办公场所</t>
    <phoneticPr fontId="18" type="noConversion"/>
  </si>
  <si>
    <t>programmer</t>
  </si>
  <si>
    <t>Marketing</t>
    <phoneticPr fontId="18" type="noConversion"/>
  </si>
  <si>
    <t>office</t>
  </si>
  <si>
    <t>Software release fee</t>
  </si>
  <si>
    <t>Server leasing</t>
  </si>
  <si>
    <t>ad</t>
  </si>
  <si>
    <t>Profit</t>
  </si>
  <si>
    <t>Profit margin</t>
    <phoneticPr fontId="18" type="noConversion"/>
  </si>
  <si>
    <t>广告收入</t>
    <phoneticPr fontId="18" type="noConversion"/>
  </si>
  <si>
    <t>订阅收入</t>
    <phoneticPr fontId="18" type="noConversion"/>
  </si>
  <si>
    <t>Subscription revenue</t>
    <phoneticPr fontId="18" type="noConversion"/>
  </si>
  <si>
    <t>Advertisement revenue</t>
    <phoneticPr fontId="18" type="noConversion"/>
  </si>
  <si>
    <t>Monthly active user accumulation</t>
    <phoneticPr fontId="18" type="noConversion"/>
  </si>
  <si>
    <t>Year-end users</t>
    <phoneticPr fontId="18" type="noConversion"/>
  </si>
  <si>
    <t>Year</t>
    <phoneticPr fontId="18" type="noConversion"/>
  </si>
  <si>
    <t>user</t>
  </si>
  <si>
    <t>month</t>
  </si>
  <si>
    <t>User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</si>
</sst>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$#,##0.00;\-\$#,##0.00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48118533890809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33" borderId="0" xfId="0" applyFill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未命名的表单!$F$6</c:f>
              <c:strCache>
                <c:ptCount val="1"/>
                <c:pt idx="0">
                  <c:v>拖延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未命名的表单!$F$7:$F$28</c:f>
              <c:numCache>
                <c:formatCode>General</c:formatCode>
                <c:ptCount val="22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3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8</c:v>
                </c:pt>
                <c:pt idx="14">
                  <c:v>9</c:v>
                </c:pt>
                <c:pt idx="15">
                  <c:v>3</c:v>
                </c:pt>
                <c:pt idx="16">
                  <c:v>9</c:v>
                </c:pt>
                <c:pt idx="17">
                  <c:v>3</c:v>
                </c:pt>
                <c:pt idx="18">
                  <c:v>5</c:v>
                </c:pt>
                <c:pt idx="19">
                  <c:v>8</c:v>
                </c:pt>
                <c:pt idx="20">
                  <c:v>4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A-4839-A84C-27E977ECC395}"/>
            </c:ext>
          </c:extLst>
        </c:ser>
        <c:ser>
          <c:idx val="4"/>
          <c:order val="4"/>
          <c:tx>
            <c:strRef>
              <c:f>未命名的表单!$J$6</c:f>
              <c:strCache>
                <c:ptCount val="1"/>
                <c:pt idx="0">
                  <c:v>不确定足够时间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未命名的表单!$J$7:$J$28</c:f>
              <c:numCache>
                <c:formatCode>General</c:formatCode>
                <c:ptCount val="22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5</c:v>
                </c:pt>
                <c:pt idx="15">
                  <c:v>4</c:v>
                </c:pt>
                <c:pt idx="16">
                  <c:v>7</c:v>
                </c:pt>
                <c:pt idx="17">
                  <c:v>8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4A-4839-A84C-27E977ECC395}"/>
            </c:ext>
          </c:extLst>
        </c:ser>
        <c:ser>
          <c:idx val="5"/>
          <c:order val="5"/>
          <c:tx>
            <c:strRef>
              <c:f>未命名的表单!$K$6</c:f>
              <c:strCache>
                <c:ptCount val="1"/>
                <c:pt idx="0">
                  <c:v>想到太多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未命名的表单!$K$7:$K$28</c:f>
              <c:numCache>
                <c:formatCode>General</c:formatCode>
                <c:ptCount val="22"/>
                <c:pt idx="0">
                  <c:v>6</c:v>
                </c:pt>
                <c:pt idx="1">
                  <c:v>5</c:v>
                </c:pt>
                <c:pt idx="2">
                  <c:v>9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9</c:v>
                </c:pt>
                <c:pt idx="17">
                  <c:v>8</c:v>
                </c:pt>
                <c:pt idx="18">
                  <c:v>5</c:v>
                </c:pt>
                <c:pt idx="19">
                  <c:v>4</c:v>
                </c:pt>
                <c:pt idx="20">
                  <c:v>6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4A-4839-A84C-27E977ECC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010720"/>
        <c:axId val="6510169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未命名的表单!$G$6</c15:sqref>
                        </c15:formulaRef>
                      </c:ext>
                    </c:extLst>
                    <c:strCache>
                      <c:ptCount val="1"/>
                      <c:pt idx="0">
                        <c:v>优先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未命名的表单!$G$7:$G$28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4</c:v>
                      </c:pt>
                      <c:pt idx="1">
                        <c:v>9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7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7</c:v>
                      </c:pt>
                      <c:pt idx="13">
                        <c:v>6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10</c:v>
                      </c:pt>
                      <c:pt idx="17">
                        <c:v>4</c:v>
                      </c:pt>
                      <c:pt idx="18">
                        <c:v>7</c:v>
                      </c:pt>
                      <c:pt idx="19">
                        <c:v>8</c:v>
                      </c:pt>
                      <c:pt idx="20">
                        <c:v>7</c:v>
                      </c:pt>
                      <c:pt idx="21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B4A-4839-A84C-27E977ECC39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未命名的表单!$H$6</c15:sqref>
                        </c15:formulaRef>
                      </c:ext>
                    </c:extLst>
                    <c:strCache>
                      <c:ptCount val="1"/>
                      <c:pt idx="0">
                        <c:v>错误估计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未命名的表单!$H$7:$H$28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6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9</c:v>
                      </c:pt>
                      <c:pt idx="10">
                        <c:v>6</c:v>
                      </c:pt>
                      <c:pt idx="11">
                        <c:v>5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8</c:v>
                      </c:pt>
                      <c:pt idx="17">
                        <c:v>6</c:v>
                      </c:pt>
                      <c:pt idx="18">
                        <c:v>7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B4A-4839-A84C-27E977ECC39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未命名的表单!$I$6</c15:sqref>
                        </c15:formulaRef>
                      </c:ext>
                    </c:extLst>
                    <c:strCache>
                      <c:ptCount val="1"/>
                      <c:pt idx="0">
                        <c:v>不知道什么时候才能完成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未命名的表单!$I$7:$I$28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5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7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8</c:v>
                      </c:pt>
                      <c:pt idx="13">
                        <c:v>7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6</c:v>
                      </c:pt>
                      <c:pt idx="21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4A-4839-A84C-27E977ECC39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未命名的表单!$L$6</c15:sqref>
                        </c15:formulaRef>
                      </c:ext>
                    </c:extLst>
                    <c:strCache>
                      <c:ptCount val="1"/>
                      <c:pt idx="0">
                        <c:v>满意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未命名的表单!$L$7:$L$28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6</c:v>
                      </c:pt>
                      <c:pt idx="1">
                        <c:v>8</c:v>
                      </c:pt>
                      <c:pt idx="2">
                        <c:v>4</c:v>
                      </c:pt>
                      <c:pt idx="3">
                        <c:v>10</c:v>
                      </c:pt>
                      <c:pt idx="4">
                        <c:v>4</c:v>
                      </c:pt>
                      <c:pt idx="5">
                        <c:v>7</c:v>
                      </c:pt>
                      <c:pt idx="6">
                        <c:v>10</c:v>
                      </c:pt>
                      <c:pt idx="7">
                        <c:v>9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6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5</c:v>
                      </c:pt>
                      <c:pt idx="14">
                        <c:v>1</c:v>
                      </c:pt>
                      <c:pt idx="15">
                        <c:v>10</c:v>
                      </c:pt>
                      <c:pt idx="16">
                        <c:v>3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9</c:v>
                      </c:pt>
                      <c:pt idx="20">
                        <c:v>6</c:v>
                      </c:pt>
                      <c:pt idx="21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B4A-4839-A84C-27E977ECC395}"/>
                  </c:ext>
                </c:extLst>
              </c15:ser>
            </c15:filteredLineSeries>
          </c:ext>
        </c:extLst>
      </c:lineChart>
      <c:catAx>
        <c:axId val="6510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016952"/>
        <c:crosses val="autoZero"/>
        <c:auto val="1"/>
        <c:lblAlgn val="ctr"/>
        <c:lblOffset val="100"/>
        <c:noMultiLvlLbl val="0"/>
      </c:catAx>
      <c:valAx>
        <c:axId val="65101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01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User quantity model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Sheet1!$A$18</c:f>
              <c:strCache>
                <c:ptCount val="1"/>
                <c:pt idx="0">
                  <c:v>user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Sheet1!$B$16:$BI$16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Sheet1!$B$18:$BI$18</c:f>
              <c:numCache>
                <c:formatCode>General</c:formatCode>
                <c:ptCount val="60"/>
                <c:pt idx="0">
                  <c:v>0</c:v>
                </c:pt>
                <c:pt idx="1">
                  <c:v>550</c:v>
                </c:pt>
                <c:pt idx="2">
                  <c:v>1045</c:v>
                </c:pt>
                <c:pt idx="3">
                  <c:v>1501.5</c:v>
                </c:pt>
                <c:pt idx="4">
                  <c:v>1933.25</c:v>
                </c:pt>
                <c:pt idx="5">
                  <c:v>2351.8550000000005</c:v>
                </c:pt>
                <c:pt idx="6">
                  <c:v>2767.2645000000007</c:v>
                </c:pt>
                <c:pt idx="7">
                  <c:v>3188.1701500000008</c:v>
                </c:pt>
                <c:pt idx="8">
                  <c:v>3622.3305250000012</c:v>
                </c:pt>
                <c:pt idx="9">
                  <c:v>4076.8382655000014</c:v>
                </c:pt>
                <c:pt idx="10">
                  <c:v>4558.3418424500014</c:v>
                </c:pt>
                <c:pt idx="11">
                  <c:v>5073.2318270150026</c:v>
                </c:pt>
                <c:pt idx="12">
                  <c:v>5627.7996499725032</c:v>
                </c:pt>
                <c:pt idx="13">
                  <c:v>6228.3753271745536</c:v>
                </c:pt>
                <c:pt idx="14">
                  <c:v>6881.4494296558496</c:v>
                </c:pt>
                <c:pt idx="15">
                  <c:v>7593.7836284325067</c:v>
                </c:pt>
                <c:pt idx="16">
                  <c:v>8372.5133959246159</c:v>
                </c:pt>
                <c:pt idx="17">
                  <c:v>9225.2458592361636</c:v>
                </c:pt>
                <c:pt idx="18">
                  <c:v>10160.15534413505</c:v>
                </c:pt>
                <c:pt idx="19">
                  <c:v>11186.078797728771</c:v>
                </c:pt>
                <c:pt idx="20">
                  <c:v>12312.613012845821</c:v>
                </c:pt>
                <c:pt idx="21">
                  <c:v>13550.215382405742</c:v>
                </c:pt>
                <c:pt idx="22">
                  <c:v>14910.309775266587</c:v>
                </c:pt>
                <c:pt idx="23">
                  <c:v>16405.399036489463</c:v>
                </c:pt>
                <c:pt idx="24">
                  <c:v>18049.185567095385</c:v>
                </c:pt>
                <c:pt idx="25">
                  <c:v>19856.701425370502</c:v>
                </c:pt>
                <c:pt idx="26">
                  <c:v>21844.449409160014</c:v>
                </c:pt>
                <c:pt idx="27">
                  <c:v>24030.556623077988</c:v>
                </c:pt>
                <c:pt idx="28">
                  <c:v>26434.942103787362</c:v>
                </c:pt>
                <c:pt idx="29">
                  <c:v>29079.50016888736</c:v>
                </c:pt>
                <c:pt idx="30">
                  <c:v>31988.301269553107</c:v>
                </c:pt>
                <c:pt idx="31">
                  <c:v>35187.812263530024</c:v>
                </c:pt>
                <c:pt idx="32">
                  <c:v>38707.138183500319</c:v>
                </c:pt>
                <c:pt idx="33">
                  <c:v>42578.287756744183</c:v>
                </c:pt>
                <c:pt idx="34">
                  <c:v>46836.465136333667</c:v>
                </c:pt>
                <c:pt idx="35">
                  <c:v>51520.390533099097</c:v>
                </c:pt>
                <c:pt idx="36">
                  <c:v>56672.652692914649</c:v>
                </c:pt>
                <c:pt idx="37">
                  <c:v>62340.096447410629</c:v>
                </c:pt>
                <c:pt idx="38">
                  <c:v>68574.24888031531</c:v>
                </c:pt>
                <c:pt idx="39">
                  <c:v>75431.787998877742</c:v>
                </c:pt>
                <c:pt idx="40">
                  <c:v>82975.058183190238</c:v>
                </c:pt>
                <c:pt idx="41">
                  <c:v>91272.637109049043</c:v>
                </c:pt>
                <c:pt idx="42">
                  <c:v>100399.95930598577</c:v>
                </c:pt>
                <c:pt idx="43">
                  <c:v>110440.00202540981</c:v>
                </c:pt>
                <c:pt idx="44">
                  <c:v>121484.03965901115</c:v>
                </c:pt>
                <c:pt idx="45">
                  <c:v>133632.47356976056</c:v>
                </c:pt>
                <c:pt idx="46">
                  <c:v>146995.74488261525</c:v>
                </c:pt>
                <c:pt idx="47">
                  <c:v>161695.33853557968</c:v>
                </c:pt>
                <c:pt idx="48">
                  <c:v>177864.88772090001</c:v>
                </c:pt>
                <c:pt idx="49">
                  <c:v>195651.38875839987</c:v>
                </c:pt>
                <c:pt idx="50">
                  <c:v>215216.53744656776</c:v>
                </c:pt>
                <c:pt idx="51">
                  <c:v>236738.19904108689</c:v>
                </c:pt>
                <c:pt idx="52">
                  <c:v>260412.02522508547</c:v>
                </c:pt>
                <c:pt idx="53">
                  <c:v>286453.23277150595</c:v>
                </c:pt>
                <c:pt idx="54">
                  <c:v>315098.56006778608</c:v>
                </c:pt>
                <c:pt idx="55">
                  <c:v>346608.41928986832</c:v>
                </c:pt>
                <c:pt idx="56">
                  <c:v>381269.26379109803</c:v>
                </c:pt>
                <c:pt idx="57">
                  <c:v>419396.19222800212</c:v>
                </c:pt>
                <c:pt idx="58">
                  <c:v>461335.81309703784</c:v>
                </c:pt>
                <c:pt idx="59">
                  <c:v>507469.39572373003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0-4E95-9CD1-E76444AD8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20024"/>
        <c:axId val="447120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User growth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Sheet1!$B$16:$BI$16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Sheet1!$B$17:$BI$17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500</c:v>
                      </c:pt>
                      <c:pt idx="1">
                        <c:v>550</c:v>
                      </c:pt>
                      <c:pt idx="2">
                        <c:v>605</c:v>
                      </c:pt>
                      <c:pt idx="3">
                        <c:v>665.5</c:v>
                      </c:pt>
                      <c:pt idx="4">
                        <c:v>732.05000000000007</c:v>
                      </c:pt>
                      <c:pt idx="5">
                        <c:v>805.25500000000011</c:v>
                      </c:pt>
                      <c:pt idx="6">
                        <c:v>885.78050000000019</c:v>
                      </c:pt>
                      <c:pt idx="7">
                        <c:v>974.35855000000026</c:v>
                      </c:pt>
                      <c:pt idx="8">
                        <c:v>1071.7944050000003</c:v>
                      </c:pt>
                      <c:pt idx="9">
                        <c:v>1178.9738455000004</c:v>
                      </c:pt>
                      <c:pt idx="10">
                        <c:v>1296.8712300500006</c:v>
                      </c:pt>
                      <c:pt idx="11">
                        <c:v>1426.5583530550007</c:v>
                      </c:pt>
                      <c:pt idx="12">
                        <c:v>1569.2141883605009</c:v>
                      </c:pt>
                      <c:pt idx="13">
                        <c:v>1726.1356071965511</c:v>
                      </c:pt>
                      <c:pt idx="14">
                        <c:v>1898.7491679162063</c:v>
                      </c:pt>
                      <c:pt idx="15">
                        <c:v>2088.624084707827</c:v>
                      </c:pt>
                      <c:pt idx="16">
                        <c:v>2297.4864931786101</c:v>
                      </c:pt>
                      <c:pt idx="17">
                        <c:v>2527.2351424964713</c:v>
                      </c:pt>
                      <c:pt idx="18">
                        <c:v>2779.9586567461188</c:v>
                      </c:pt>
                      <c:pt idx="19">
                        <c:v>3057.9545224207309</c:v>
                      </c:pt>
                      <c:pt idx="20">
                        <c:v>3363.7499746628041</c:v>
                      </c:pt>
                      <c:pt idx="21">
                        <c:v>3700.1249721290847</c:v>
                      </c:pt>
                      <c:pt idx="22">
                        <c:v>4070.1374693419934</c:v>
                      </c:pt>
                      <c:pt idx="23">
                        <c:v>4477.1512162761928</c:v>
                      </c:pt>
                      <c:pt idx="24">
                        <c:v>4924.8663379038126</c:v>
                      </c:pt>
                      <c:pt idx="25">
                        <c:v>5417.3529716941939</c:v>
                      </c:pt>
                      <c:pt idx="26">
                        <c:v>5959.0882688636138</c:v>
                      </c:pt>
                      <c:pt idx="27">
                        <c:v>6554.9970957499754</c:v>
                      </c:pt>
                      <c:pt idx="28">
                        <c:v>7210.4968053249731</c:v>
                      </c:pt>
                      <c:pt idx="29">
                        <c:v>7931.5464858574715</c:v>
                      </c:pt>
                      <c:pt idx="30">
                        <c:v>8724.7011344432194</c:v>
                      </c:pt>
                      <c:pt idx="31">
                        <c:v>9597.1712478875415</c:v>
                      </c:pt>
                      <c:pt idx="32">
                        <c:v>10556.888372676296</c:v>
                      </c:pt>
                      <c:pt idx="33">
                        <c:v>11612.577209943927</c:v>
                      </c:pt>
                      <c:pt idx="34">
                        <c:v>12773.834930938321</c:v>
                      </c:pt>
                      <c:pt idx="35">
                        <c:v>14051.218424032155</c:v>
                      </c:pt>
                      <c:pt idx="36">
                        <c:v>15456.340266435371</c:v>
                      </c:pt>
                      <c:pt idx="37">
                        <c:v>17001.974293078911</c:v>
                      </c:pt>
                      <c:pt idx="38">
                        <c:v>18702.171722386804</c:v>
                      </c:pt>
                      <c:pt idx="39">
                        <c:v>20572.388894625485</c:v>
                      </c:pt>
                      <c:pt idx="40">
                        <c:v>22629.627784088036</c:v>
                      </c:pt>
                      <c:pt idx="41">
                        <c:v>24892.59056249684</c:v>
                      </c:pt>
                      <c:pt idx="42">
                        <c:v>27381.849618746528</c:v>
                      </c:pt>
                      <c:pt idx="43">
                        <c:v>30120.034580621184</c:v>
                      </c:pt>
                      <c:pt idx="44">
                        <c:v>33132.038038683306</c:v>
                      </c:pt>
                      <c:pt idx="45">
                        <c:v>36445.241842551637</c:v>
                      </c:pt>
                      <c:pt idx="46">
                        <c:v>40089.766026806807</c:v>
                      </c:pt>
                      <c:pt idx="47">
                        <c:v>44098.742629487489</c:v>
                      </c:pt>
                      <c:pt idx="48">
                        <c:v>48508.616892436243</c:v>
                      </c:pt>
                      <c:pt idx="49">
                        <c:v>53359.478581679869</c:v>
                      </c:pt>
                      <c:pt idx="50">
                        <c:v>58695.426439847863</c:v>
                      </c:pt>
                      <c:pt idx="51">
                        <c:v>64564.969083832657</c:v>
                      </c:pt>
                      <c:pt idx="52">
                        <c:v>71021.465992215934</c:v>
                      </c:pt>
                      <c:pt idx="53">
                        <c:v>78123.61259143753</c:v>
                      </c:pt>
                      <c:pt idx="54">
                        <c:v>85935.973850581286</c:v>
                      </c:pt>
                      <c:pt idx="55">
                        <c:v>94529.571235639422</c:v>
                      </c:pt>
                      <c:pt idx="56">
                        <c:v>103982.52835920337</c:v>
                      </c:pt>
                      <c:pt idx="57">
                        <c:v>114380.78119512371</c:v>
                      </c:pt>
                      <c:pt idx="58">
                        <c:v>125818.85931463609</c:v>
                      </c:pt>
                      <c:pt idx="59">
                        <c:v>138400.74524609972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060-4E95-9CD1-E76444AD8ED7}"/>
                  </c:ext>
                </c:extLst>
              </c15:ser>
            </c15:filteredLineSeries>
          </c:ext>
        </c:extLst>
      </c:lineChart>
      <c:catAx>
        <c:axId val="44712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120352"/>
        <c:crosses val="autoZero"/>
        <c:auto val="1"/>
        <c:lblAlgn val="ctr"/>
        <c:lblOffset val="100"/>
        <c:noMultiLvlLbl val="0"/>
      </c:catAx>
      <c:valAx>
        <c:axId val="4471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12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16</xdr:row>
      <xdr:rowOff>1766887</xdr:rowOff>
    </xdr:from>
    <xdr:to>
      <xdr:col>17</xdr:col>
      <xdr:colOff>304800</xdr:colOff>
      <xdr:row>20</xdr:row>
      <xdr:rowOff>166687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AB8FFA7-D1FA-4863-AD36-8EE3BD606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447675</xdr:colOff>
      <xdr:row>21</xdr:row>
      <xdr:rowOff>152400</xdr:rowOff>
    </xdr:from>
    <xdr:to>
      <xdr:col>53</xdr:col>
      <xdr:colOff>219075</xdr:colOff>
      <xdr:row>37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627FD25-147D-49C6-B245-D9C1FE377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2"/>
  <sheetViews>
    <sheetView topLeftCell="A4" workbookViewId="0">
      <selection activeCell="K1" sqref="K1"/>
    </sheetView>
  </sheetViews>
  <sheetFormatPr defaultRowHeight="14.25" x14ac:dyDescent="0.2"/>
  <cols>
    <col min="2" max="2" width="18.25" customWidth="1"/>
    <col min="9" max="9" width="20.625" customWidth="1"/>
    <col min="11" max="11" width="22.875" customWidth="1"/>
    <col min="12" max="12" width="12.375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97</v>
      </c>
      <c r="I1" t="s">
        <v>98</v>
      </c>
      <c r="J1" t="s">
        <v>7</v>
      </c>
      <c r="K1" t="s">
        <v>8</v>
      </c>
      <c r="L1" t="s">
        <v>100</v>
      </c>
      <c r="M1" t="s">
        <v>9</v>
      </c>
    </row>
    <row r="2" spans="1:35" x14ac:dyDescent="0.2">
      <c r="A2" t="s">
        <v>10</v>
      </c>
      <c r="B2">
        <v>26</v>
      </c>
      <c r="C2" t="s">
        <v>11</v>
      </c>
      <c r="D2" t="s">
        <v>12</v>
      </c>
      <c r="F2" t="s">
        <v>13</v>
      </c>
      <c r="G2" t="s">
        <v>14</v>
      </c>
      <c r="I2" t="s">
        <v>13</v>
      </c>
      <c r="J2" t="s">
        <v>13</v>
      </c>
      <c r="N2" t="s">
        <v>15</v>
      </c>
      <c r="O2" t="s">
        <v>16</v>
      </c>
      <c r="P2" t="s">
        <v>13</v>
      </c>
      <c r="Q2" t="s">
        <v>17</v>
      </c>
      <c r="R2" t="s">
        <v>17</v>
      </c>
      <c r="S2" t="s">
        <v>18</v>
      </c>
      <c r="T2" t="s">
        <v>14</v>
      </c>
      <c r="U2" t="s">
        <v>19</v>
      </c>
      <c r="V2" t="s">
        <v>20</v>
      </c>
      <c r="W2" t="s">
        <v>17</v>
      </c>
      <c r="X2" t="s">
        <v>21</v>
      </c>
      <c r="Y2" t="s">
        <v>22</v>
      </c>
      <c r="Z2" t="s">
        <v>17</v>
      </c>
      <c r="AA2" t="s">
        <v>23</v>
      </c>
      <c r="AB2" t="s">
        <v>24</v>
      </c>
      <c r="AC2" t="s">
        <v>25</v>
      </c>
      <c r="AD2" t="s">
        <v>19</v>
      </c>
      <c r="AE2" t="s">
        <v>14</v>
      </c>
      <c r="AF2" t="s">
        <v>26</v>
      </c>
      <c r="AG2" t="s">
        <v>27</v>
      </c>
      <c r="AH2" t="s">
        <v>28</v>
      </c>
      <c r="AI2" t="s">
        <v>29</v>
      </c>
    </row>
    <row r="3" spans="1:35" x14ac:dyDescent="0.2">
      <c r="A3" t="s">
        <v>30</v>
      </c>
      <c r="B3">
        <v>25</v>
      </c>
      <c r="C3" t="s">
        <v>11</v>
      </c>
      <c r="D3" t="s">
        <v>12</v>
      </c>
      <c r="F3" t="s">
        <v>19</v>
      </c>
      <c r="G3" t="s">
        <v>13</v>
      </c>
      <c r="I3" t="s">
        <v>19</v>
      </c>
      <c r="J3" t="s">
        <v>13</v>
      </c>
      <c r="N3" t="s">
        <v>31</v>
      </c>
      <c r="O3" t="s">
        <v>32</v>
      </c>
      <c r="P3" t="s">
        <v>14</v>
      </c>
      <c r="Q3" t="s">
        <v>18</v>
      </c>
      <c r="R3" t="s">
        <v>18</v>
      </c>
      <c r="S3" t="s">
        <v>17</v>
      </c>
      <c r="T3" t="s">
        <v>13</v>
      </c>
      <c r="U3" t="s">
        <v>19</v>
      </c>
      <c r="V3" t="s">
        <v>20</v>
      </c>
      <c r="W3" t="s">
        <v>17</v>
      </c>
      <c r="X3" t="s">
        <v>21</v>
      </c>
      <c r="Y3" t="s">
        <v>33</v>
      </c>
      <c r="Z3" t="s">
        <v>17</v>
      </c>
      <c r="AA3" t="s">
        <v>34</v>
      </c>
      <c r="AB3" t="s">
        <v>35</v>
      </c>
      <c r="AC3" t="s">
        <v>36</v>
      </c>
      <c r="AD3" t="s">
        <v>14</v>
      </c>
      <c r="AE3" t="s">
        <v>14</v>
      </c>
      <c r="AF3" t="s">
        <v>37</v>
      </c>
      <c r="AG3" t="s">
        <v>38</v>
      </c>
      <c r="AH3" t="s">
        <v>39</v>
      </c>
      <c r="AI3" t="s">
        <v>40</v>
      </c>
    </row>
    <row r="4" spans="1:35" x14ac:dyDescent="0.2">
      <c r="A4" t="s">
        <v>41</v>
      </c>
      <c r="B4">
        <v>27</v>
      </c>
      <c r="C4" t="s">
        <v>42</v>
      </c>
      <c r="D4" t="s">
        <v>43</v>
      </c>
      <c r="F4" t="s">
        <v>19</v>
      </c>
      <c r="G4" t="s">
        <v>19</v>
      </c>
      <c r="I4" t="s">
        <v>14</v>
      </c>
      <c r="J4" t="s">
        <v>19</v>
      </c>
      <c r="N4" t="s">
        <v>44</v>
      </c>
      <c r="O4" t="s">
        <v>45</v>
      </c>
      <c r="P4" t="s">
        <v>14</v>
      </c>
      <c r="Q4" t="s">
        <v>18</v>
      </c>
      <c r="R4" t="s">
        <v>18</v>
      </c>
      <c r="S4" t="s">
        <v>46</v>
      </c>
      <c r="T4" t="s">
        <v>13</v>
      </c>
      <c r="U4" t="s">
        <v>19</v>
      </c>
      <c r="V4" t="s">
        <v>20</v>
      </c>
      <c r="W4" t="s">
        <v>21</v>
      </c>
      <c r="X4" t="s">
        <v>17</v>
      </c>
      <c r="Y4" t="s">
        <v>47</v>
      </c>
      <c r="Z4" t="s">
        <v>18</v>
      </c>
      <c r="AA4" t="s">
        <v>48</v>
      </c>
      <c r="AB4" t="s">
        <v>49</v>
      </c>
      <c r="AC4" t="s">
        <v>50</v>
      </c>
      <c r="AD4" t="s">
        <v>14</v>
      </c>
      <c r="AE4" t="s">
        <v>14</v>
      </c>
      <c r="AF4" t="s">
        <v>37</v>
      </c>
      <c r="AG4" t="s">
        <v>51</v>
      </c>
      <c r="AH4" t="s">
        <v>52</v>
      </c>
      <c r="AI4" t="s">
        <v>29</v>
      </c>
    </row>
    <row r="5" spans="1:35" x14ac:dyDescent="0.2">
      <c r="A5" t="s">
        <v>53</v>
      </c>
      <c r="B5">
        <v>40</v>
      </c>
      <c r="C5" t="s">
        <v>11</v>
      </c>
      <c r="D5" t="s">
        <v>54</v>
      </c>
      <c r="F5" t="s">
        <v>19</v>
      </c>
      <c r="G5" t="s">
        <v>19</v>
      </c>
      <c r="I5" t="s">
        <v>19</v>
      </c>
      <c r="J5" t="s">
        <v>19</v>
      </c>
      <c r="N5" t="s">
        <v>55</v>
      </c>
      <c r="O5" t="s">
        <v>56</v>
      </c>
      <c r="P5" t="s">
        <v>13</v>
      </c>
      <c r="Q5" t="s">
        <v>57</v>
      </c>
      <c r="R5" t="s">
        <v>18</v>
      </c>
      <c r="S5" t="s">
        <v>46</v>
      </c>
      <c r="T5" t="s">
        <v>13</v>
      </c>
      <c r="U5" t="s">
        <v>19</v>
      </c>
      <c r="V5" t="s">
        <v>20</v>
      </c>
      <c r="W5" t="s">
        <v>21</v>
      </c>
      <c r="X5" t="s">
        <v>17</v>
      </c>
      <c r="Y5" t="s">
        <v>58</v>
      </c>
      <c r="Z5" t="s">
        <v>46</v>
      </c>
      <c r="AA5" t="s">
        <v>59</v>
      </c>
      <c r="AB5" t="s">
        <v>60</v>
      </c>
      <c r="AC5" t="s">
        <v>61</v>
      </c>
      <c r="AD5" t="s">
        <v>14</v>
      </c>
      <c r="AE5" t="s">
        <v>13</v>
      </c>
      <c r="AF5" t="s">
        <v>62</v>
      </c>
      <c r="AG5" t="s">
        <v>63</v>
      </c>
      <c r="AH5" t="s">
        <v>64</v>
      </c>
      <c r="AI5" t="s">
        <v>65</v>
      </c>
    </row>
    <row r="6" spans="1:35" x14ac:dyDescent="0.2">
      <c r="F6" t="s">
        <v>95</v>
      </c>
      <c r="G6" t="s">
        <v>96</v>
      </c>
      <c r="H6" t="s">
        <v>102</v>
      </c>
      <c r="I6" t="s">
        <v>103</v>
      </c>
      <c r="J6" t="s">
        <v>104</v>
      </c>
      <c r="K6" t="s">
        <v>99</v>
      </c>
      <c r="L6" t="s">
        <v>101</v>
      </c>
    </row>
    <row r="7" spans="1:35" x14ac:dyDescent="0.2">
      <c r="A7" t="s">
        <v>66</v>
      </c>
      <c r="B7">
        <v>22</v>
      </c>
      <c r="C7" t="s">
        <v>42</v>
      </c>
      <c r="D7" t="s">
        <v>12</v>
      </c>
      <c r="E7" t="s">
        <v>31</v>
      </c>
      <c r="F7">
        <v>4</v>
      </c>
      <c r="G7">
        <v>4</v>
      </c>
      <c r="H7">
        <v>6</v>
      </c>
      <c r="I7">
        <v>5</v>
      </c>
      <c r="J7">
        <v>7</v>
      </c>
      <c r="K7">
        <v>6</v>
      </c>
      <c r="L7">
        <v>6</v>
      </c>
    </row>
    <row r="8" spans="1:35" x14ac:dyDescent="0.2">
      <c r="A8" t="s">
        <v>67</v>
      </c>
      <c r="B8">
        <v>26</v>
      </c>
      <c r="C8" t="s">
        <v>11</v>
      </c>
      <c r="D8" t="s">
        <v>12</v>
      </c>
      <c r="E8" t="s">
        <v>31</v>
      </c>
      <c r="F8">
        <v>8</v>
      </c>
      <c r="G8">
        <v>9</v>
      </c>
      <c r="H8">
        <v>4</v>
      </c>
      <c r="I8">
        <v>5</v>
      </c>
      <c r="J8">
        <v>5</v>
      </c>
      <c r="K8">
        <v>5</v>
      </c>
      <c r="L8">
        <v>8</v>
      </c>
    </row>
    <row r="9" spans="1:35" x14ac:dyDescent="0.2">
      <c r="A9" t="s">
        <v>68</v>
      </c>
      <c r="B9">
        <v>21</v>
      </c>
      <c r="C9" t="s">
        <v>11</v>
      </c>
      <c r="D9" t="s">
        <v>69</v>
      </c>
      <c r="E9" t="s">
        <v>31</v>
      </c>
      <c r="F9">
        <v>8</v>
      </c>
      <c r="G9">
        <v>5</v>
      </c>
      <c r="H9">
        <v>6</v>
      </c>
      <c r="I9">
        <v>3</v>
      </c>
      <c r="J9">
        <v>3</v>
      </c>
      <c r="K9">
        <v>9</v>
      </c>
      <c r="L9">
        <v>4</v>
      </c>
    </row>
    <row r="10" spans="1:35" x14ac:dyDescent="0.2">
      <c r="A10" t="s">
        <v>70</v>
      </c>
      <c r="B10">
        <v>22</v>
      </c>
      <c r="C10" t="s">
        <v>11</v>
      </c>
      <c r="D10" t="s">
        <v>71</v>
      </c>
      <c r="E10" t="s">
        <v>31</v>
      </c>
      <c r="F10">
        <v>5</v>
      </c>
      <c r="G10">
        <v>4</v>
      </c>
      <c r="H10">
        <v>4</v>
      </c>
      <c r="I10">
        <v>4</v>
      </c>
      <c r="J10">
        <v>4</v>
      </c>
      <c r="K10">
        <v>7</v>
      </c>
      <c r="L10">
        <v>10</v>
      </c>
    </row>
    <row r="11" spans="1:35" x14ac:dyDescent="0.2">
      <c r="A11" t="s">
        <v>72</v>
      </c>
      <c r="B11">
        <v>20</v>
      </c>
      <c r="C11" t="s">
        <v>11</v>
      </c>
      <c r="D11" t="s">
        <v>69</v>
      </c>
      <c r="E11" t="s">
        <v>31</v>
      </c>
      <c r="F11">
        <v>3</v>
      </c>
      <c r="G11">
        <v>2</v>
      </c>
      <c r="H11">
        <v>1</v>
      </c>
      <c r="I11">
        <v>4</v>
      </c>
      <c r="J11">
        <v>4</v>
      </c>
      <c r="K11">
        <v>4</v>
      </c>
      <c r="L11">
        <v>4</v>
      </c>
    </row>
    <row r="12" spans="1:35" x14ac:dyDescent="0.2">
      <c r="A12" t="s">
        <v>73</v>
      </c>
      <c r="B12">
        <v>21</v>
      </c>
      <c r="C12" t="s">
        <v>11</v>
      </c>
      <c r="D12" t="s">
        <v>69</v>
      </c>
      <c r="E12" t="s">
        <v>31</v>
      </c>
      <c r="F12">
        <v>7</v>
      </c>
      <c r="G12">
        <v>8</v>
      </c>
      <c r="H12">
        <v>5</v>
      </c>
      <c r="I12">
        <v>8</v>
      </c>
      <c r="J12">
        <v>7</v>
      </c>
      <c r="K12">
        <v>7</v>
      </c>
      <c r="L12">
        <v>7</v>
      </c>
      <c r="M12" t="s">
        <v>74</v>
      </c>
    </row>
    <row r="13" spans="1:35" x14ac:dyDescent="0.2">
      <c r="A13" t="s">
        <v>75</v>
      </c>
      <c r="B13">
        <v>20</v>
      </c>
      <c r="C13" t="s">
        <v>42</v>
      </c>
      <c r="D13" t="s">
        <v>69</v>
      </c>
      <c r="E13" t="s">
        <v>31</v>
      </c>
      <c r="F13">
        <v>9</v>
      </c>
      <c r="G13">
        <v>9</v>
      </c>
      <c r="H13">
        <v>3</v>
      </c>
      <c r="I13">
        <v>9</v>
      </c>
      <c r="J13">
        <v>2</v>
      </c>
      <c r="K13">
        <v>3</v>
      </c>
      <c r="L13">
        <v>10</v>
      </c>
      <c r="M13" t="s">
        <v>76</v>
      </c>
    </row>
    <row r="14" spans="1:35" x14ac:dyDescent="0.2">
      <c r="A14" t="s">
        <v>77</v>
      </c>
      <c r="B14">
        <v>18</v>
      </c>
      <c r="C14" t="s">
        <v>42</v>
      </c>
      <c r="D14" t="s">
        <v>69</v>
      </c>
      <c r="E14" t="s">
        <v>31</v>
      </c>
      <c r="F14">
        <v>6</v>
      </c>
      <c r="G14">
        <v>7</v>
      </c>
      <c r="H14">
        <v>4</v>
      </c>
      <c r="I14">
        <v>7</v>
      </c>
      <c r="J14">
        <v>3</v>
      </c>
      <c r="K14">
        <v>6</v>
      </c>
      <c r="L14">
        <v>9</v>
      </c>
    </row>
    <row r="15" spans="1:35" x14ac:dyDescent="0.2">
      <c r="A15" t="s">
        <v>78</v>
      </c>
      <c r="B15">
        <v>27</v>
      </c>
      <c r="C15" t="s">
        <v>11</v>
      </c>
      <c r="D15" t="s">
        <v>12</v>
      </c>
      <c r="E15" t="s">
        <v>31</v>
      </c>
      <c r="F15">
        <v>7</v>
      </c>
      <c r="G15">
        <v>4</v>
      </c>
      <c r="H15">
        <v>5</v>
      </c>
      <c r="I15">
        <v>5</v>
      </c>
      <c r="J15">
        <v>4</v>
      </c>
      <c r="K15">
        <v>3</v>
      </c>
      <c r="L15">
        <v>6</v>
      </c>
    </row>
    <row r="16" spans="1:35" x14ac:dyDescent="0.2">
      <c r="A16" t="s">
        <v>79</v>
      </c>
      <c r="B16">
        <v>18</v>
      </c>
      <c r="C16" t="s">
        <v>42</v>
      </c>
      <c r="D16" t="s">
        <v>69</v>
      </c>
      <c r="E16" t="s">
        <v>31</v>
      </c>
      <c r="F16">
        <v>3</v>
      </c>
      <c r="G16">
        <v>5</v>
      </c>
      <c r="H16">
        <v>9</v>
      </c>
      <c r="I16">
        <v>2</v>
      </c>
      <c r="J16">
        <v>5</v>
      </c>
      <c r="K16">
        <v>9</v>
      </c>
      <c r="L16">
        <v>3</v>
      </c>
    </row>
    <row r="17" spans="1:13" ht="299.25" x14ac:dyDescent="0.2">
      <c r="A17" t="s">
        <v>80</v>
      </c>
      <c r="B17">
        <v>20</v>
      </c>
      <c r="C17" t="s">
        <v>11</v>
      </c>
      <c r="D17" t="s">
        <v>71</v>
      </c>
      <c r="E17" t="s">
        <v>31</v>
      </c>
      <c r="F17">
        <v>6</v>
      </c>
      <c r="G17">
        <v>4</v>
      </c>
      <c r="H17">
        <v>6</v>
      </c>
      <c r="I17">
        <v>3</v>
      </c>
      <c r="J17">
        <v>3</v>
      </c>
      <c r="K17">
        <v>7</v>
      </c>
      <c r="L17">
        <v>6</v>
      </c>
      <c r="M17" s="1" t="s">
        <v>81</v>
      </c>
    </row>
    <row r="18" spans="1:13" x14ac:dyDescent="0.2">
      <c r="A18" t="s">
        <v>82</v>
      </c>
      <c r="B18">
        <v>21</v>
      </c>
      <c r="C18" t="s">
        <v>11</v>
      </c>
      <c r="D18" t="s">
        <v>71</v>
      </c>
      <c r="E18" t="s">
        <v>31</v>
      </c>
      <c r="F18">
        <v>8</v>
      </c>
      <c r="G18">
        <v>4</v>
      </c>
      <c r="H18">
        <v>5</v>
      </c>
      <c r="I18">
        <v>5</v>
      </c>
      <c r="J18">
        <v>6</v>
      </c>
      <c r="K18">
        <v>7</v>
      </c>
      <c r="L18">
        <v>4</v>
      </c>
    </row>
    <row r="19" spans="1:13" x14ac:dyDescent="0.2">
      <c r="A19" t="s">
        <v>83</v>
      </c>
      <c r="B19">
        <v>19</v>
      </c>
      <c r="C19" t="s">
        <v>11</v>
      </c>
      <c r="D19" t="s">
        <v>71</v>
      </c>
      <c r="E19" t="s">
        <v>31</v>
      </c>
      <c r="F19">
        <v>10</v>
      </c>
      <c r="G19">
        <v>7</v>
      </c>
      <c r="H19">
        <v>8</v>
      </c>
      <c r="I19">
        <v>8</v>
      </c>
      <c r="J19">
        <v>8</v>
      </c>
      <c r="K19">
        <v>5</v>
      </c>
      <c r="L19">
        <v>4</v>
      </c>
    </row>
    <row r="20" spans="1:13" x14ac:dyDescent="0.2">
      <c r="A20" t="s">
        <v>84</v>
      </c>
      <c r="B20">
        <v>18</v>
      </c>
      <c r="C20" t="s">
        <v>42</v>
      </c>
      <c r="D20" t="s">
        <v>69</v>
      </c>
      <c r="E20" t="s">
        <v>31</v>
      </c>
      <c r="F20">
        <v>8</v>
      </c>
      <c r="G20">
        <v>6</v>
      </c>
      <c r="H20">
        <v>8</v>
      </c>
      <c r="I20">
        <v>7</v>
      </c>
      <c r="J20">
        <v>8</v>
      </c>
      <c r="K20">
        <v>7</v>
      </c>
      <c r="L20">
        <v>5</v>
      </c>
    </row>
    <row r="21" spans="1:13" x14ac:dyDescent="0.2">
      <c r="A21" t="s">
        <v>85</v>
      </c>
      <c r="B21">
        <v>20</v>
      </c>
      <c r="C21" t="s">
        <v>42</v>
      </c>
      <c r="D21" t="s">
        <v>69</v>
      </c>
      <c r="E21" t="s">
        <v>86</v>
      </c>
      <c r="F21">
        <v>9</v>
      </c>
      <c r="G21">
        <v>1</v>
      </c>
      <c r="H21">
        <v>3</v>
      </c>
      <c r="I21">
        <v>1</v>
      </c>
      <c r="J21">
        <v>5</v>
      </c>
      <c r="K21">
        <v>6</v>
      </c>
      <c r="L21">
        <v>1</v>
      </c>
    </row>
    <row r="22" spans="1:13" x14ac:dyDescent="0.2">
      <c r="A22" t="s">
        <v>87</v>
      </c>
      <c r="B22">
        <v>19</v>
      </c>
      <c r="C22" t="s">
        <v>42</v>
      </c>
      <c r="D22" t="s">
        <v>69</v>
      </c>
      <c r="E22" t="s">
        <v>31</v>
      </c>
      <c r="F22">
        <v>3</v>
      </c>
      <c r="G22">
        <v>1</v>
      </c>
      <c r="H22">
        <v>4</v>
      </c>
      <c r="I22">
        <v>2</v>
      </c>
      <c r="J22">
        <v>4</v>
      </c>
      <c r="K22">
        <v>6</v>
      </c>
      <c r="L22">
        <v>10</v>
      </c>
    </row>
    <row r="23" spans="1:13" x14ac:dyDescent="0.2">
      <c r="A23" t="s">
        <v>88</v>
      </c>
      <c r="B23">
        <v>19</v>
      </c>
      <c r="C23" t="s">
        <v>42</v>
      </c>
      <c r="D23" t="s">
        <v>71</v>
      </c>
      <c r="E23" t="s">
        <v>31</v>
      </c>
      <c r="F23">
        <v>9</v>
      </c>
      <c r="G23">
        <v>10</v>
      </c>
      <c r="H23">
        <v>8</v>
      </c>
      <c r="I23">
        <v>8</v>
      </c>
      <c r="J23">
        <v>7</v>
      </c>
      <c r="K23">
        <v>9</v>
      </c>
      <c r="L23">
        <v>3</v>
      </c>
    </row>
    <row r="24" spans="1:13" x14ac:dyDescent="0.2">
      <c r="A24" t="s">
        <v>89</v>
      </c>
      <c r="B24">
        <v>18</v>
      </c>
      <c r="C24" t="s">
        <v>42</v>
      </c>
      <c r="D24" t="s">
        <v>69</v>
      </c>
      <c r="E24" t="s">
        <v>31</v>
      </c>
      <c r="F24">
        <v>3</v>
      </c>
      <c r="G24">
        <v>4</v>
      </c>
      <c r="H24">
        <v>6</v>
      </c>
      <c r="I24">
        <v>8</v>
      </c>
      <c r="J24">
        <v>8</v>
      </c>
      <c r="K24">
        <v>8</v>
      </c>
      <c r="L24">
        <v>8</v>
      </c>
    </row>
    <row r="25" spans="1:13" ht="28.5" x14ac:dyDescent="0.2">
      <c r="A25" t="s">
        <v>90</v>
      </c>
      <c r="B25">
        <v>19</v>
      </c>
      <c r="C25" t="s">
        <v>42</v>
      </c>
      <c r="D25" t="s">
        <v>69</v>
      </c>
      <c r="E25" t="s">
        <v>31</v>
      </c>
      <c r="F25">
        <v>5</v>
      </c>
      <c r="G25">
        <v>7</v>
      </c>
      <c r="H25">
        <v>7</v>
      </c>
      <c r="I25">
        <v>6</v>
      </c>
      <c r="J25">
        <v>4</v>
      </c>
      <c r="K25">
        <v>5</v>
      </c>
      <c r="L25">
        <v>8</v>
      </c>
      <c r="M25" s="1" t="s">
        <v>91</v>
      </c>
    </row>
    <row r="26" spans="1:13" x14ac:dyDescent="0.2">
      <c r="A26" t="s">
        <v>92</v>
      </c>
      <c r="B26">
        <v>34</v>
      </c>
      <c r="C26" t="s">
        <v>42</v>
      </c>
      <c r="D26" t="s">
        <v>12</v>
      </c>
      <c r="E26" t="s">
        <v>31</v>
      </c>
      <c r="F26">
        <v>8</v>
      </c>
      <c r="G26">
        <v>8</v>
      </c>
      <c r="H26">
        <v>3</v>
      </c>
      <c r="I26">
        <v>7</v>
      </c>
      <c r="J26">
        <v>3</v>
      </c>
      <c r="K26">
        <v>4</v>
      </c>
      <c r="L26">
        <v>9</v>
      </c>
    </row>
    <row r="27" spans="1:13" x14ac:dyDescent="0.2">
      <c r="A27" t="s">
        <v>93</v>
      </c>
      <c r="B27">
        <v>18</v>
      </c>
      <c r="C27" t="s">
        <v>42</v>
      </c>
      <c r="D27" t="s">
        <v>69</v>
      </c>
      <c r="E27" t="s">
        <v>31</v>
      </c>
      <c r="F27">
        <v>4</v>
      </c>
      <c r="G27">
        <v>7</v>
      </c>
      <c r="H27">
        <v>3</v>
      </c>
      <c r="I27">
        <v>6</v>
      </c>
      <c r="J27">
        <v>3</v>
      </c>
      <c r="K27">
        <v>6</v>
      </c>
      <c r="L27">
        <v>6</v>
      </c>
    </row>
    <row r="28" spans="1:13" ht="28.5" x14ac:dyDescent="0.2">
      <c r="A28" t="s">
        <v>94</v>
      </c>
      <c r="B28">
        <v>19</v>
      </c>
      <c r="C28" t="s">
        <v>42</v>
      </c>
      <c r="D28" t="s">
        <v>69</v>
      </c>
      <c r="E28" t="s">
        <v>31</v>
      </c>
      <c r="F28">
        <v>5</v>
      </c>
      <c r="G28">
        <v>7</v>
      </c>
      <c r="H28">
        <v>7</v>
      </c>
      <c r="I28">
        <v>6</v>
      </c>
      <c r="J28">
        <v>4</v>
      </c>
      <c r="K28">
        <v>5</v>
      </c>
      <c r="L28">
        <v>8</v>
      </c>
      <c r="M28" s="1" t="s">
        <v>91</v>
      </c>
    </row>
    <row r="32" spans="1:13" x14ac:dyDescent="0.2">
      <c r="B32" t="s">
        <v>105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W25"/>
  <sheetViews>
    <sheetView topLeftCell="AO7" workbookViewId="0">
      <selection activeCell="BD27" sqref="BD27"/>
    </sheetView>
  </sheetViews>
  <sheetFormatPr defaultRowHeight="14.25" x14ac:dyDescent="0.2"/>
  <cols>
    <col min="3" max="3" width="9.5" bestFit="1" customWidth="1"/>
  </cols>
  <sheetData>
    <row r="1" spans="1:127" x14ac:dyDescent="0.2">
      <c r="C1">
        <v>2013</v>
      </c>
      <c r="D1">
        <v>2014</v>
      </c>
      <c r="E1">
        <v>2015</v>
      </c>
      <c r="F1">
        <v>2016</v>
      </c>
      <c r="G1">
        <v>2017</v>
      </c>
    </row>
    <row r="2" spans="1:127" x14ac:dyDescent="0.2">
      <c r="A2" t="s">
        <v>106</v>
      </c>
      <c r="C2">
        <v>100000</v>
      </c>
      <c r="D2">
        <v>200000</v>
      </c>
      <c r="E2">
        <v>600000</v>
      </c>
      <c r="F2">
        <v>2200000</v>
      </c>
      <c r="G2">
        <v>4000000</v>
      </c>
    </row>
    <row r="3" spans="1:127" x14ac:dyDescent="0.2">
      <c r="A3" s="2"/>
      <c r="B3" s="2">
        <v>0.1</v>
      </c>
      <c r="C3">
        <f>C2/10</f>
        <v>10000</v>
      </c>
      <c r="D3">
        <f>D2/10</f>
        <v>20000</v>
      </c>
      <c r="E3">
        <f>E2/10</f>
        <v>60000</v>
      </c>
      <c r="F3">
        <f>F2/10</f>
        <v>220000</v>
      </c>
      <c r="G3">
        <f>G2/10</f>
        <v>400000</v>
      </c>
    </row>
    <row r="4" spans="1:127" x14ac:dyDescent="0.2">
      <c r="A4" t="s">
        <v>107</v>
      </c>
      <c r="B4" t="s">
        <v>109</v>
      </c>
      <c r="C4">
        <v>2</v>
      </c>
      <c r="D4">
        <v>2</v>
      </c>
      <c r="E4">
        <v>2</v>
      </c>
      <c r="F4">
        <v>2</v>
      </c>
      <c r="G4">
        <v>2</v>
      </c>
    </row>
    <row r="5" spans="1:127" x14ac:dyDescent="0.2">
      <c r="A5" t="s">
        <v>108</v>
      </c>
      <c r="C5">
        <v>10</v>
      </c>
      <c r="D5">
        <v>10</v>
      </c>
      <c r="E5">
        <v>10</v>
      </c>
      <c r="F5">
        <v>10</v>
      </c>
      <c r="G5">
        <v>10</v>
      </c>
    </row>
    <row r="6" spans="1:127" x14ac:dyDescent="0.2">
      <c r="A6" t="s">
        <v>110</v>
      </c>
      <c r="C6">
        <v>365</v>
      </c>
      <c r="D6">
        <v>365</v>
      </c>
      <c r="E6">
        <v>365</v>
      </c>
      <c r="F6">
        <v>365</v>
      </c>
      <c r="G6">
        <v>365</v>
      </c>
    </row>
    <row r="7" spans="1:127" x14ac:dyDescent="0.2">
      <c r="A7" t="s">
        <v>111</v>
      </c>
      <c r="C7">
        <f>C3*C4*C5*C6/1000</f>
        <v>73000</v>
      </c>
      <c r="D7">
        <f>D3*D4*D5*D6/1000</f>
        <v>146000</v>
      </c>
      <c r="E7">
        <f>E3*E4*E5*E6/1000</f>
        <v>438000</v>
      </c>
      <c r="F7">
        <f>F3*F4*F5*F6/1000</f>
        <v>1606000</v>
      </c>
      <c r="G7">
        <f>G3*G4*G5*G6/1000</f>
        <v>2920000</v>
      </c>
    </row>
    <row r="8" spans="1:127" x14ac:dyDescent="0.2">
      <c r="A8" t="s">
        <v>112</v>
      </c>
      <c r="C8">
        <v>0.01</v>
      </c>
      <c r="D8">
        <v>0.01</v>
      </c>
      <c r="E8">
        <v>0.01</v>
      </c>
      <c r="F8">
        <v>0.01</v>
      </c>
      <c r="G8">
        <v>0.01</v>
      </c>
    </row>
    <row r="9" spans="1:127" x14ac:dyDescent="0.2">
      <c r="A9" t="s">
        <v>113</v>
      </c>
      <c r="C9">
        <v>1</v>
      </c>
      <c r="D9">
        <v>1</v>
      </c>
      <c r="E9">
        <v>1</v>
      </c>
      <c r="F9">
        <v>1</v>
      </c>
      <c r="G9">
        <v>1</v>
      </c>
    </row>
    <row r="10" spans="1:127" x14ac:dyDescent="0.2">
      <c r="A10" t="s">
        <v>111</v>
      </c>
      <c r="C10">
        <f>C3*C8*C9*C6</f>
        <v>36500</v>
      </c>
      <c r="D10">
        <f>D3*D8*D9*D6</f>
        <v>73000</v>
      </c>
      <c r="E10">
        <f>E3*E8*E9*E6</f>
        <v>219000</v>
      </c>
      <c r="F10">
        <f>F3*F8*F9*F6</f>
        <v>803000</v>
      </c>
      <c r="G10">
        <f>G3*G8*G9*G6</f>
        <v>1460000</v>
      </c>
    </row>
    <row r="11" spans="1:127" x14ac:dyDescent="0.2">
      <c r="C11">
        <f>C7+C10</f>
        <v>109500</v>
      </c>
      <c r="D11">
        <f>D7+D10</f>
        <v>219000</v>
      </c>
      <c r="E11">
        <f>E7+E10</f>
        <v>657000</v>
      </c>
      <c r="F11">
        <f>F7+F10</f>
        <v>2409000</v>
      </c>
      <c r="G11">
        <f>G7+G10</f>
        <v>4380000</v>
      </c>
    </row>
    <row r="16" spans="1:127" x14ac:dyDescent="0.2">
      <c r="A16" t="s">
        <v>144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>
        <v>13</v>
      </c>
      <c r="O16">
        <v>14</v>
      </c>
      <c r="P16">
        <v>15</v>
      </c>
      <c r="Q16">
        <v>16</v>
      </c>
      <c r="R16">
        <v>17</v>
      </c>
      <c r="S16">
        <v>18</v>
      </c>
      <c r="T16">
        <v>19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  <c r="CW16">
        <v>100</v>
      </c>
      <c r="CX16">
        <v>101</v>
      </c>
      <c r="CY16">
        <v>102</v>
      </c>
      <c r="CZ16">
        <v>103</v>
      </c>
      <c r="DA16">
        <v>104</v>
      </c>
      <c r="DB16">
        <v>105</v>
      </c>
      <c r="DC16">
        <v>106</v>
      </c>
      <c r="DD16">
        <v>107</v>
      </c>
      <c r="DE16">
        <v>108</v>
      </c>
      <c r="DF16">
        <v>109</v>
      </c>
      <c r="DG16">
        <v>110</v>
      </c>
      <c r="DH16">
        <v>111</v>
      </c>
      <c r="DI16">
        <v>112</v>
      </c>
      <c r="DJ16">
        <v>113</v>
      </c>
      <c r="DK16">
        <v>114</v>
      </c>
      <c r="DL16">
        <v>115</v>
      </c>
      <c r="DM16">
        <v>116</v>
      </c>
      <c r="DN16">
        <v>117</v>
      </c>
      <c r="DO16">
        <v>118</v>
      </c>
      <c r="DP16">
        <v>119</v>
      </c>
      <c r="DQ16">
        <v>120</v>
      </c>
      <c r="DR16">
        <v>121</v>
      </c>
      <c r="DS16">
        <v>122</v>
      </c>
      <c r="DT16">
        <v>123</v>
      </c>
      <c r="DU16">
        <v>124</v>
      </c>
      <c r="DV16">
        <v>125</v>
      </c>
      <c r="DW16">
        <v>126</v>
      </c>
    </row>
    <row r="17" spans="1:127" x14ac:dyDescent="0.2">
      <c r="A17" t="s">
        <v>145</v>
      </c>
      <c r="B17">
        <v>500</v>
      </c>
      <c r="C17">
        <f>B17*1.1</f>
        <v>550</v>
      </c>
      <c r="D17">
        <f t="shared" ref="D17:BO17" si="0">C17*1.1</f>
        <v>605</v>
      </c>
      <c r="E17">
        <f t="shared" si="0"/>
        <v>665.5</v>
      </c>
      <c r="F17">
        <f t="shared" si="0"/>
        <v>732.05000000000007</v>
      </c>
      <c r="G17">
        <f t="shared" si="0"/>
        <v>805.25500000000011</v>
      </c>
      <c r="H17">
        <f t="shared" si="0"/>
        <v>885.78050000000019</v>
      </c>
      <c r="I17">
        <f t="shared" si="0"/>
        <v>974.35855000000026</v>
      </c>
      <c r="J17">
        <f t="shared" si="0"/>
        <v>1071.7944050000003</v>
      </c>
      <c r="K17">
        <f t="shared" si="0"/>
        <v>1178.9738455000004</v>
      </c>
      <c r="L17">
        <f t="shared" si="0"/>
        <v>1296.8712300500006</v>
      </c>
      <c r="M17">
        <f t="shared" si="0"/>
        <v>1426.5583530550007</v>
      </c>
      <c r="N17">
        <f t="shared" si="0"/>
        <v>1569.2141883605009</v>
      </c>
      <c r="O17">
        <f t="shared" si="0"/>
        <v>1726.1356071965511</v>
      </c>
      <c r="P17">
        <f t="shared" si="0"/>
        <v>1898.7491679162063</v>
      </c>
      <c r="Q17">
        <f t="shared" si="0"/>
        <v>2088.624084707827</v>
      </c>
      <c r="R17">
        <f t="shared" si="0"/>
        <v>2297.4864931786101</v>
      </c>
      <c r="S17">
        <f t="shared" si="0"/>
        <v>2527.2351424964713</v>
      </c>
      <c r="T17">
        <f t="shared" si="0"/>
        <v>2779.9586567461188</v>
      </c>
      <c r="U17">
        <f t="shared" si="0"/>
        <v>3057.9545224207309</v>
      </c>
      <c r="V17">
        <f t="shared" si="0"/>
        <v>3363.7499746628041</v>
      </c>
      <c r="W17">
        <f t="shared" si="0"/>
        <v>3700.1249721290847</v>
      </c>
      <c r="X17">
        <f t="shared" si="0"/>
        <v>4070.1374693419934</v>
      </c>
      <c r="Y17">
        <f t="shared" si="0"/>
        <v>4477.1512162761928</v>
      </c>
      <c r="Z17">
        <f t="shared" si="0"/>
        <v>4924.8663379038126</v>
      </c>
      <c r="AA17">
        <f t="shared" si="0"/>
        <v>5417.3529716941939</v>
      </c>
      <c r="AB17">
        <f t="shared" si="0"/>
        <v>5959.0882688636138</v>
      </c>
      <c r="AC17">
        <f t="shared" si="0"/>
        <v>6554.9970957499754</v>
      </c>
      <c r="AD17">
        <f t="shared" si="0"/>
        <v>7210.4968053249731</v>
      </c>
      <c r="AE17">
        <f t="shared" si="0"/>
        <v>7931.5464858574715</v>
      </c>
      <c r="AF17">
        <f t="shared" si="0"/>
        <v>8724.7011344432194</v>
      </c>
      <c r="AG17">
        <f t="shared" si="0"/>
        <v>9597.1712478875415</v>
      </c>
      <c r="AH17">
        <f t="shared" si="0"/>
        <v>10556.888372676296</v>
      </c>
      <c r="AI17">
        <f t="shared" si="0"/>
        <v>11612.577209943927</v>
      </c>
      <c r="AJ17">
        <f t="shared" si="0"/>
        <v>12773.834930938321</v>
      </c>
      <c r="AK17">
        <f t="shared" si="0"/>
        <v>14051.218424032155</v>
      </c>
      <c r="AL17">
        <f t="shared" si="0"/>
        <v>15456.340266435371</v>
      </c>
      <c r="AM17">
        <f t="shared" si="0"/>
        <v>17001.974293078911</v>
      </c>
      <c r="AN17">
        <f t="shared" si="0"/>
        <v>18702.171722386804</v>
      </c>
      <c r="AO17">
        <f t="shared" si="0"/>
        <v>20572.388894625485</v>
      </c>
      <c r="AP17">
        <f t="shared" si="0"/>
        <v>22629.627784088036</v>
      </c>
      <c r="AQ17">
        <f t="shared" si="0"/>
        <v>24892.59056249684</v>
      </c>
      <c r="AR17">
        <f t="shared" si="0"/>
        <v>27381.849618746528</v>
      </c>
      <c r="AS17">
        <f t="shared" si="0"/>
        <v>30120.034580621184</v>
      </c>
      <c r="AT17">
        <f t="shared" si="0"/>
        <v>33132.038038683306</v>
      </c>
      <c r="AU17">
        <f t="shared" si="0"/>
        <v>36445.241842551637</v>
      </c>
      <c r="AV17">
        <f t="shared" si="0"/>
        <v>40089.766026806807</v>
      </c>
      <c r="AW17">
        <f t="shared" si="0"/>
        <v>44098.742629487489</v>
      </c>
      <c r="AX17">
        <f t="shared" si="0"/>
        <v>48508.616892436243</v>
      </c>
      <c r="AY17">
        <f t="shared" si="0"/>
        <v>53359.478581679869</v>
      </c>
      <c r="AZ17">
        <f t="shared" si="0"/>
        <v>58695.426439847863</v>
      </c>
      <c r="BA17">
        <f t="shared" si="0"/>
        <v>64564.969083832657</v>
      </c>
      <c r="BB17">
        <f t="shared" si="0"/>
        <v>71021.465992215934</v>
      </c>
      <c r="BC17">
        <f t="shared" si="0"/>
        <v>78123.61259143753</v>
      </c>
      <c r="BD17">
        <f t="shared" si="0"/>
        <v>85935.973850581286</v>
      </c>
      <c r="BE17">
        <f t="shared" si="0"/>
        <v>94529.571235639422</v>
      </c>
      <c r="BF17">
        <f t="shared" si="0"/>
        <v>103982.52835920337</v>
      </c>
      <c r="BG17">
        <f t="shared" si="0"/>
        <v>114380.78119512371</v>
      </c>
      <c r="BH17">
        <f t="shared" si="0"/>
        <v>125818.85931463609</v>
      </c>
      <c r="BI17">
        <f t="shared" si="0"/>
        <v>138400.74524609972</v>
      </c>
      <c r="BJ17">
        <f t="shared" si="0"/>
        <v>152240.8197707097</v>
      </c>
      <c r="BK17">
        <f t="shared" si="0"/>
        <v>167464.90174778068</v>
      </c>
      <c r="BL17">
        <f t="shared" si="0"/>
        <v>184211.39192255877</v>
      </c>
      <c r="BM17">
        <f t="shared" si="0"/>
        <v>202632.53111481466</v>
      </c>
      <c r="BN17">
        <f t="shared" si="0"/>
        <v>222895.78422629615</v>
      </c>
      <c r="BO17">
        <f t="shared" si="0"/>
        <v>245185.36264892577</v>
      </c>
      <c r="BP17">
        <f t="shared" ref="BP17:DW17" si="1">BO17*1.1</f>
        <v>269703.89891381835</v>
      </c>
      <c r="BQ17">
        <f t="shared" si="1"/>
        <v>296674.28880520019</v>
      </c>
      <c r="BR17">
        <f t="shared" si="1"/>
        <v>326341.71768572024</v>
      </c>
      <c r="BS17">
        <f t="shared" si="1"/>
        <v>358975.88945429231</v>
      </c>
      <c r="BT17">
        <f t="shared" si="1"/>
        <v>394873.47839972156</v>
      </c>
      <c r="BU17">
        <f t="shared" si="1"/>
        <v>434360.82623969374</v>
      </c>
      <c r="BV17">
        <f t="shared" si="1"/>
        <v>477796.90886366315</v>
      </c>
      <c r="BW17">
        <f t="shared" si="1"/>
        <v>525576.59975002951</v>
      </c>
      <c r="BX17">
        <f t="shared" si="1"/>
        <v>578134.25972503249</v>
      </c>
      <c r="BY17">
        <f t="shared" si="1"/>
        <v>635947.68569753575</v>
      </c>
      <c r="BZ17">
        <f t="shared" si="1"/>
        <v>699542.45426728937</v>
      </c>
      <c r="CA17">
        <f t="shared" si="1"/>
        <v>769496.69969401835</v>
      </c>
      <c r="CB17">
        <f t="shared" si="1"/>
        <v>846446.36966342025</v>
      </c>
      <c r="CC17">
        <f t="shared" si="1"/>
        <v>931091.00662976236</v>
      </c>
      <c r="CD17">
        <f t="shared" si="1"/>
        <v>1024200.1072927386</v>
      </c>
      <c r="CE17">
        <f t="shared" si="1"/>
        <v>1126620.1180220125</v>
      </c>
      <c r="CF17">
        <f t="shared" si="1"/>
        <v>1239282.1298242139</v>
      </c>
      <c r="CG17">
        <f t="shared" si="1"/>
        <v>1363210.3428066354</v>
      </c>
      <c r="CH17">
        <f t="shared" si="1"/>
        <v>1499531.377087299</v>
      </c>
      <c r="CI17">
        <f t="shared" si="1"/>
        <v>1649484.5147960291</v>
      </c>
      <c r="CJ17">
        <f t="shared" si="1"/>
        <v>1814432.9662756321</v>
      </c>
      <c r="CK17">
        <f t="shared" si="1"/>
        <v>1995876.2629031956</v>
      </c>
      <c r="CL17">
        <f t="shared" si="1"/>
        <v>2195463.8891935153</v>
      </c>
      <c r="CM17">
        <f t="shared" si="1"/>
        <v>2415010.2781128669</v>
      </c>
      <c r="CN17">
        <f t="shared" si="1"/>
        <v>2656511.3059241539</v>
      </c>
      <c r="CO17">
        <f t="shared" si="1"/>
        <v>2922162.4365165695</v>
      </c>
      <c r="CP17">
        <f t="shared" si="1"/>
        <v>3214378.6801682268</v>
      </c>
      <c r="CQ17">
        <f t="shared" si="1"/>
        <v>3535816.54818505</v>
      </c>
      <c r="CR17">
        <f t="shared" si="1"/>
        <v>3889398.2030035555</v>
      </c>
      <c r="CS17">
        <f t="shared" si="1"/>
        <v>4278338.0233039111</v>
      </c>
      <c r="CT17">
        <f t="shared" si="1"/>
        <v>4706171.8256343026</v>
      </c>
      <c r="CU17">
        <f t="shared" si="1"/>
        <v>5176789.0081977332</v>
      </c>
      <c r="CV17">
        <f t="shared" si="1"/>
        <v>5694467.909017507</v>
      </c>
      <c r="CW17">
        <f t="shared" si="1"/>
        <v>6263914.6999192582</v>
      </c>
      <c r="CX17">
        <f t="shared" si="1"/>
        <v>6890306.1699111843</v>
      </c>
      <c r="CY17">
        <f t="shared" si="1"/>
        <v>7579336.7869023038</v>
      </c>
      <c r="CZ17">
        <f t="shared" si="1"/>
        <v>8337270.4655925352</v>
      </c>
      <c r="DA17">
        <f t="shared" si="1"/>
        <v>9170997.5121517889</v>
      </c>
      <c r="DB17">
        <f t="shared" si="1"/>
        <v>10088097.263366969</v>
      </c>
      <c r="DC17">
        <f t="shared" si="1"/>
        <v>11096906.989703666</v>
      </c>
      <c r="DD17">
        <f t="shared" si="1"/>
        <v>12206597.688674035</v>
      </c>
      <c r="DE17">
        <f t="shared" si="1"/>
        <v>13427257.45754144</v>
      </c>
      <c r="DF17">
        <f t="shared" si="1"/>
        <v>14769983.203295585</v>
      </c>
      <c r="DG17">
        <f t="shared" si="1"/>
        <v>16246981.523625145</v>
      </c>
      <c r="DH17">
        <f t="shared" si="1"/>
        <v>17871679.675987661</v>
      </c>
      <c r="DI17">
        <f t="shared" si="1"/>
        <v>19658847.643586427</v>
      </c>
      <c r="DJ17">
        <f t="shared" si="1"/>
        <v>21624732.40794507</v>
      </c>
      <c r="DK17">
        <f t="shared" si="1"/>
        <v>23787205.64873958</v>
      </c>
      <c r="DL17">
        <f t="shared" si="1"/>
        <v>26165926.21361354</v>
      </c>
      <c r="DM17">
        <f t="shared" si="1"/>
        <v>28782518.834974896</v>
      </c>
      <c r="DN17">
        <f t="shared" si="1"/>
        <v>31660770.718472388</v>
      </c>
      <c r="DO17">
        <f t="shared" si="1"/>
        <v>34826847.790319629</v>
      </c>
      <c r="DP17">
        <f t="shared" si="1"/>
        <v>38309532.569351599</v>
      </c>
      <c r="DQ17">
        <f t="shared" si="1"/>
        <v>42140485.826286763</v>
      </c>
      <c r="DR17">
        <f t="shared" si="1"/>
        <v>46354534.408915445</v>
      </c>
      <c r="DS17">
        <f t="shared" si="1"/>
        <v>50989987.849806994</v>
      </c>
      <c r="DT17">
        <f t="shared" si="1"/>
        <v>56088986.634787701</v>
      </c>
      <c r="DU17">
        <f t="shared" si="1"/>
        <v>61697885.298266478</v>
      </c>
      <c r="DV17">
        <f t="shared" si="1"/>
        <v>67867673.828093126</v>
      </c>
      <c r="DW17">
        <f t="shared" si="1"/>
        <v>74654441.210902452</v>
      </c>
    </row>
    <row r="18" spans="1:127" x14ac:dyDescent="0.2">
      <c r="A18" t="s">
        <v>143</v>
      </c>
      <c r="B18">
        <v>0</v>
      </c>
      <c r="C18">
        <f>B18*0.8+C17</f>
        <v>550</v>
      </c>
      <c r="D18">
        <f t="shared" ref="D18:BO18" si="2">C18*0.8+D17</f>
        <v>1045</v>
      </c>
      <c r="E18">
        <f t="shared" si="2"/>
        <v>1501.5</v>
      </c>
      <c r="F18">
        <f t="shared" si="2"/>
        <v>1933.25</v>
      </c>
      <c r="G18">
        <f t="shared" si="2"/>
        <v>2351.8550000000005</v>
      </c>
      <c r="H18">
        <f t="shared" si="2"/>
        <v>2767.2645000000007</v>
      </c>
      <c r="I18">
        <f t="shared" si="2"/>
        <v>3188.1701500000008</v>
      </c>
      <c r="J18">
        <f t="shared" si="2"/>
        <v>3622.3305250000012</v>
      </c>
      <c r="K18">
        <f t="shared" si="2"/>
        <v>4076.8382655000014</v>
      </c>
      <c r="L18">
        <f t="shared" si="2"/>
        <v>4558.3418424500014</v>
      </c>
      <c r="M18">
        <f t="shared" si="2"/>
        <v>5073.2318270150026</v>
      </c>
      <c r="N18">
        <f t="shared" si="2"/>
        <v>5627.7996499725032</v>
      </c>
      <c r="O18">
        <f t="shared" si="2"/>
        <v>6228.3753271745536</v>
      </c>
      <c r="P18">
        <f t="shared" si="2"/>
        <v>6881.4494296558496</v>
      </c>
      <c r="Q18">
        <f t="shared" si="2"/>
        <v>7593.7836284325067</v>
      </c>
      <c r="R18">
        <f t="shared" si="2"/>
        <v>8372.5133959246159</v>
      </c>
      <c r="S18">
        <f t="shared" si="2"/>
        <v>9225.2458592361636</v>
      </c>
      <c r="T18">
        <f t="shared" si="2"/>
        <v>10160.15534413505</v>
      </c>
      <c r="U18">
        <f t="shared" si="2"/>
        <v>11186.078797728771</v>
      </c>
      <c r="V18">
        <f t="shared" si="2"/>
        <v>12312.613012845821</v>
      </c>
      <c r="W18">
        <f t="shared" si="2"/>
        <v>13550.215382405742</v>
      </c>
      <c r="X18">
        <f t="shared" si="2"/>
        <v>14910.309775266587</v>
      </c>
      <c r="Y18">
        <f t="shared" si="2"/>
        <v>16405.399036489463</v>
      </c>
      <c r="Z18">
        <f t="shared" si="2"/>
        <v>18049.185567095385</v>
      </c>
      <c r="AA18">
        <f t="shared" si="2"/>
        <v>19856.701425370502</v>
      </c>
      <c r="AB18">
        <f t="shared" si="2"/>
        <v>21844.449409160014</v>
      </c>
      <c r="AC18">
        <f t="shared" si="2"/>
        <v>24030.556623077988</v>
      </c>
      <c r="AD18">
        <f t="shared" si="2"/>
        <v>26434.942103787362</v>
      </c>
      <c r="AE18">
        <f t="shared" si="2"/>
        <v>29079.50016888736</v>
      </c>
      <c r="AF18">
        <f t="shared" si="2"/>
        <v>31988.301269553107</v>
      </c>
      <c r="AG18">
        <f t="shared" si="2"/>
        <v>35187.812263530024</v>
      </c>
      <c r="AH18">
        <f t="shared" si="2"/>
        <v>38707.138183500319</v>
      </c>
      <c r="AI18">
        <f t="shared" si="2"/>
        <v>42578.287756744183</v>
      </c>
      <c r="AJ18">
        <f t="shared" si="2"/>
        <v>46836.465136333667</v>
      </c>
      <c r="AK18">
        <f t="shared" si="2"/>
        <v>51520.390533099097</v>
      </c>
      <c r="AL18">
        <f t="shared" si="2"/>
        <v>56672.652692914649</v>
      </c>
      <c r="AM18">
        <f t="shared" si="2"/>
        <v>62340.096447410629</v>
      </c>
      <c r="AN18">
        <f t="shared" si="2"/>
        <v>68574.24888031531</v>
      </c>
      <c r="AO18">
        <f t="shared" si="2"/>
        <v>75431.787998877742</v>
      </c>
      <c r="AP18">
        <f t="shared" si="2"/>
        <v>82975.058183190238</v>
      </c>
      <c r="AQ18">
        <f t="shared" si="2"/>
        <v>91272.637109049043</v>
      </c>
      <c r="AR18">
        <f t="shared" si="2"/>
        <v>100399.95930598577</v>
      </c>
      <c r="AS18">
        <f t="shared" si="2"/>
        <v>110440.00202540981</v>
      </c>
      <c r="AT18">
        <f t="shared" si="2"/>
        <v>121484.03965901115</v>
      </c>
      <c r="AU18">
        <f t="shared" si="2"/>
        <v>133632.47356976056</v>
      </c>
      <c r="AV18">
        <f t="shared" si="2"/>
        <v>146995.74488261525</v>
      </c>
      <c r="AW18">
        <f t="shared" si="2"/>
        <v>161695.33853557968</v>
      </c>
      <c r="AX18">
        <f t="shared" si="2"/>
        <v>177864.88772090001</v>
      </c>
      <c r="AY18">
        <f t="shared" si="2"/>
        <v>195651.38875839987</v>
      </c>
      <c r="AZ18">
        <f t="shared" si="2"/>
        <v>215216.53744656776</v>
      </c>
      <c r="BA18">
        <f t="shared" si="2"/>
        <v>236738.19904108689</v>
      </c>
      <c r="BB18">
        <f t="shared" si="2"/>
        <v>260412.02522508547</v>
      </c>
      <c r="BC18">
        <f t="shared" si="2"/>
        <v>286453.23277150595</v>
      </c>
      <c r="BD18">
        <f t="shared" si="2"/>
        <v>315098.56006778608</v>
      </c>
      <c r="BE18">
        <f t="shared" si="2"/>
        <v>346608.41928986832</v>
      </c>
      <c r="BF18">
        <f t="shared" si="2"/>
        <v>381269.26379109803</v>
      </c>
      <c r="BG18">
        <f t="shared" si="2"/>
        <v>419396.19222800212</v>
      </c>
      <c r="BH18">
        <f t="shared" si="2"/>
        <v>461335.81309703784</v>
      </c>
      <c r="BI18">
        <f t="shared" si="2"/>
        <v>507469.39572373003</v>
      </c>
      <c r="BJ18">
        <f t="shared" si="2"/>
        <v>558216.33634969371</v>
      </c>
      <c r="BK18">
        <f t="shared" si="2"/>
        <v>614037.97082753573</v>
      </c>
      <c r="BL18">
        <f t="shared" si="2"/>
        <v>675441.76858458738</v>
      </c>
      <c r="BM18">
        <f t="shared" si="2"/>
        <v>742985.94598248461</v>
      </c>
      <c r="BN18">
        <f t="shared" si="2"/>
        <v>817284.54101228388</v>
      </c>
      <c r="BO18">
        <f t="shared" si="2"/>
        <v>899012.99545875285</v>
      </c>
      <c r="BP18">
        <f t="shared" ref="BP18:DW18" si="3">BO18*0.8+BP17</f>
        <v>988914.29528082069</v>
      </c>
      <c r="BQ18">
        <f t="shared" si="3"/>
        <v>1087805.7250298569</v>
      </c>
      <c r="BR18">
        <f t="shared" si="3"/>
        <v>1196586.2977096059</v>
      </c>
      <c r="BS18">
        <f t="shared" si="3"/>
        <v>1316244.9276219772</v>
      </c>
      <c r="BT18">
        <f t="shared" si="3"/>
        <v>1447869.4204973034</v>
      </c>
      <c r="BU18">
        <f t="shared" si="3"/>
        <v>1592656.3626375364</v>
      </c>
      <c r="BV18">
        <f t="shared" si="3"/>
        <v>1751921.9989736923</v>
      </c>
      <c r="BW18">
        <f t="shared" si="3"/>
        <v>1927114.1989289834</v>
      </c>
      <c r="BX18">
        <f t="shared" si="3"/>
        <v>2119825.6188682192</v>
      </c>
      <c r="BY18">
        <f t="shared" si="3"/>
        <v>2331808.180792111</v>
      </c>
      <c r="BZ18">
        <f t="shared" si="3"/>
        <v>2564988.9989009784</v>
      </c>
      <c r="CA18">
        <f t="shared" si="3"/>
        <v>2821487.8988148011</v>
      </c>
      <c r="CB18">
        <f t="shared" si="3"/>
        <v>3103636.6887152609</v>
      </c>
      <c r="CC18">
        <f t="shared" si="3"/>
        <v>3414000.3576019709</v>
      </c>
      <c r="CD18">
        <f t="shared" si="3"/>
        <v>3755400.3933743155</v>
      </c>
      <c r="CE18">
        <f t="shared" si="3"/>
        <v>4130940.4327214649</v>
      </c>
      <c r="CF18">
        <f t="shared" si="3"/>
        <v>4544034.4760013856</v>
      </c>
      <c r="CG18">
        <f t="shared" si="3"/>
        <v>4998437.9236077443</v>
      </c>
      <c r="CH18">
        <f t="shared" si="3"/>
        <v>5498281.7159734946</v>
      </c>
      <c r="CI18">
        <f t="shared" si="3"/>
        <v>6048109.8875748245</v>
      </c>
      <c r="CJ18">
        <f t="shared" si="3"/>
        <v>6652920.8763354924</v>
      </c>
      <c r="CK18">
        <f t="shared" si="3"/>
        <v>7318212.9639715897</v>
      </c>
      <c r="CL18">
        <f t="shared" si="3"/>
        <v>8050034.2603707872</v>
      </c>
      <c r="CM18">
        <f t="shared" si="3"/>
        <v>8855037.6864094958</v>
      </c>
      <c r="CN18">
        <f t="shared" si="3"/>
        <v>9740541.4550517499</v>
      </c>
      <c r="CO18">
        <f t="shared" si="3"/>
        <v>10714595.60055797</v>
      </c>
      <c r="CP18">
        <f t="shared" si="3"/>
        <v>11786055.160614602</v>
      </c>
      <c r="CQ18">
        <f t="shared" si="3"/>
        <v>12964660.676676733</v>
      </c>
      <c r="CR18">
        <f t="shared" si="3"/>
        <v>14261126.744344942</v>
      </c>
      <c r="CS18">
        <f t="shared" si="3"/>
        <v>15687239.418779865</v>
      </c>
      <c r="CT18">
        <f t="shared" si="3"/>
        <v>17255963.360658195</v>
      </c>
      <c r="CU18">
        <f t="shared" si="3"/>
        <v>18981559.696724288</v>
      </c>
      <c r="CV18">
        <f t="shared" si="3"/>
        <v>20879715.666396938</v>
      </c>
      <c r="CW18">
        <f t="shared" si="3"/>
        <v>22967687.233036809</v>
      </c>
      <c r="CX18">
        <f t="shared" si="3"/>
        <v>25264455.95634063</v>
      </c>
      <c r="CY18">
        <f t="shared" si="3"/>
        <v>27790901.551974811</v>
      </c>
      <c r="CZ18">
        <f t="shared" si="3"/>
        <v>30569991.707172386</v>
      </c>
      <c r="DA18">
        <f t="shared" si="3"/>
        <v>33626990.8778897</v>
      </c>
      <c r="DB18">
        <f t="shared" si="3"/>
        <v>36989689.965678729</v>
      </c>
      <c r="DC18">
        <f t="shared" si="3"/>
        <v>40688658.962246656</v>
      </c>
      <c r="DD18">
        <f t="shared" si="3"/>
        <v>44757524.858471364</v>
      </c>
      <c r="DE18">
        <f t="shared" si="3"/>
        <v>49233277.344318539</v>
      </c>
      <c r="DF18">
        <f t="shared" si="3"/>
        <v>54156605.078750417</v>
      </c>
      <c r="DG18">
        <f t="shared" si="3"/>
        <v>59572265.586625479</v>
      </c>
      <c r="DH18">
        <f t="shared" si="3"/>
        <v>65529492.14528805</v>
      </c>
      <c r="DI18">
        <f t="shared" si="3"/>
        <v>72082441.359816879</v>
      </c>
      <c r="DJ18">
        <f t="shared" si="3"/>
        <v>79290685.495798573</v>
      </c>
      <c r="DK18">
        <f t="shared" si="3"/>
        <v>87219754.045378447</v>
      </c>
      <c r="DL18">
        <f t="shared" si="3"/>
        <v>95941729.449916303</v>
      </c>
      <c r="DM18">
        <f t="shared" si="3"/>
        <v>105535902.39490795</v>
      </c>
      <c r="DN18">
        <f t="shared" si="3"/>
        <v>116089492.63439876</v>
      </c>
      <c r="DO18">
        <f t="shared" si="3"/>
        <v>127698441.89783865</v>
      </c>
      <c r="DP18">
        <f t="shared" si="3"/>
        <v>140468286.08762252</v>
      </c>
      <c r="DQ18">
        <f t="shared" si="3"/>
        <v>154515114.69638479</v>
      </c>
      <c r="DR18">
        <f t="shared" si="3"/>
        <v>169966626.16602328</v>
      </c>
      <c r="DS18">
        <f t="shared" si="3"/>
        <v>186963288.78262562</v>
      </c>
      <c r="DT18">
        <f t="shared" si="3"/>
        <v>205659617.6608882</v>
      </c>
      <c r="DU18">
        <f t="shared" si="3"/>
        <v>226225579.42697704</v>
      </c>
      <c r="DV18">
        <f t="shared" si="3"/>
        <v>248848137.36967474</v>
      </c>
      <c r="DW18">
        <f t="shared" si="3"/>
        <v>273732951.10664225</v>
      </c>
    </row>
    <row r="20" spans="1:127" x14ac:dyDescent="0.2">
      <c r="D20">
        <f>SUM(B18:M18)</f>
        <v>30667.78210996501</v>
      </c>
    </row>
    <row r="21" spans="1:127" x14ac:dyDescent="0.2">
      <c r="D21">
        <f>SUM(N18:Y18)</f>
        <v>122453.93863926764</v>
      </c>
    </row>
    <row r="22" spans="1:127" x14ac:dyDescent="0.2">
      <c r="D22">
        <f>SUM(Z18:AK18)</f>
        <v>386113.73044013896</v>
      </c>
    </row>
    <row r="23" spans="1:127" x14ac:dyDescent="0.2">
      <c r="D23">
        <f>SUM(AL18:AW18)</f>
        <v>1211914.0392901199</v>
      </c>
    </row>
    <row r="24" spans="1:127" x14ac:dyDescent="0.2">
      <c r="D24">
        <f>SUM(AX18:BI18)</f>
        <v>3803513.9151610681</v>
      </c>
    </row>
    <row r="25" spans="1:127" x14ac:dyDescent="0.2">
      <c r="D25">
        <f t="shared" ref="D25" si="4">SUM(M22:X22)</f>
        <v>0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tabSelected="1" workbookViewId="0">
      <selection activeCell="A2" sqref="A2:XFD2"/>
    </sheetView>
  </sheetViews>
  <sheetFormatPr defaultRowHeight="14.25" x14ac:dyDescent="0.2"/>
  <cols>
    <col min="2" max="2" width="28.5" customWidth="1"/>
    <col min="3" max="4" width="11.375" bestFit="1" customWidth="1"/>
    <col min="5" max="5" width="12.5" bestFit="1" customWidth="1"/>
    <col min="6" max="6" width="12.875" bestFit="1" customWidth="1"/>
    <col min="7" max="7" width="14" bestFit="1" customWidth="1"/>
  </cols>
  <sheetData>
    <row r="1" spans="1:7" x14ac:dyDescent="0.2">
      <c r="B1" t="s">
        <v>142</v>
      </c>
      <c r="C1">
        <v>2019</v>
      </c>
      <c r="D1">
        <v>2020</v>
      </c>
      <c r="E1">
        <v>2021</v>
      </c>
      <c r="F1">
        <v>2023</v>
      </c>
      <c r="G1">
        <v>2024</v>
      </c>
    </row>
    <row r="2" spans="1:7" s="4" customFormat="1" hidden="1" x14ac:dyDescent="0.2">
      <c r="A2" s="4" t="s">
        <v>114</v>
      </c>
      <c r="B2" s="4" t="s">
        <v>141</v>
      </c>
      <c r="C2" s="4">
        <v>5000</v>
      </c>
      <c r="D2" s="4">
        <v>16000</v>
      </c>
      <c r="E2" s="4">
        <v>50000</v>
      </c>
      <c r="F2" s="4">
        <v>160000</v>
      </c>
      <c r="G2" s="4">
        <v>500000</v>
      </c>
    </row>
    <row r="3" spans="1:7" s="4" customFormat="1" x14ac:dyDescent="0.2">
      <c r="B3" s="4" t="s">
        <v>140</v>
      </c>
      <c r="C3" s="4">
        <v>30667</v>
      </c>
      <c r="D3" s="4">
        <v>122453</v>
      </c>
      <c r="E3" s="4">
        <v>386113</v>
      </c>
      <c r="F3" s="4">
        <v>1211914</v>
      </c>
      <c r="G3" s="4">
        <v>3803514</v>
      </c>
    </row>
    <row r="4" spans="1:7" x14ac:dyDescent="0.2">
      <c r="A4" t="s">
        <v>136</v>
      </c>
      <c r="B4" t="s">
        <v>139</v>
      </c>
      <c r="C4" s="5">
        <f>C3*0.95*1.5</f>
        <v>43700.474999999999</v>
      </c>
      <c r="D4" s="5">
        <f t="shared" ref="D4:G4" si="0">D3*0.95*1.5</f>
        <v>174495.52499999999</v>
      </c>
      <c r="E4" s="5">
        <f t="shared" si="0"/>
        <v>550211.02499999991</v>
      </c>
      <c r="F4" s="5">
        <f t="shared" si="0"/>
        <v>1726977.4500000002</v>
      </c>
      <c r="G4" s="5">
        <f t="shared" si="0"/>
        <v>5420007.4499999993</v>
      </c>
    </row>
    <row r="5" spans="1:7" x14ac:dyDescent="0.2">
      <c r="A5" t="s">
        <v>137</v>
      </c>
      <c r="B5" t="s">
        <v>138</v>
      </c>
      <c r="C5" s="5">
        <f>C3*3*0.05</f>
        <v>4600.05</v>
      </c>
      <c r="D5" s="5">
        <f t="shared" ref="D5:G5" si="1">D3*3*0.05</f>
        <v>18367.95</v>
      </c>
      <c r="E5" s="5">
        <f t="shared" si="1"/>
        <v>57916.950000000004</v>
      </c>
      <c r="F5" s="5">
        <f t="shared" si="1"/>
        <v>181787.1</v>
      </c>
      <c r="G5" s="5">
        <f t="shared" si="1"/>
        <v>570527.1</v>
      </c>
    </row>
    <row r="6" spans="1:7" x14ac:dyDescent="0.2">
      <c r="A6" t="s">
        <v>115</v>
      </c>
      <c r="B6" t="s">
        <v>128</v>
      </c>
      <c r="C6" s="5">
        <v>-48000</v>
      </c>
      <c r="D6" s="5">
        <f>C6*1.2</f>
        <v>-57600</v>
      </c>
      <c r="E6" s="5">
        <f>D6*1.2</f>
        <v>-69120</v>
      </c>
      <c r="F6" s="5">
        <f>E6*1.2</f>
        <v>-82944</v>
      </c>
      <c r="G6" s="5">
        <f>F6*1.2</f>
        <v>-99532.800000000003</v>
      </c>
    </row>
    <row r="7" spans="1:7" x14ac:dyDescent="0.2">
      <c r="A7" t="s">
        <v>116</v>
      </c>
      <c r="B7" t="s">
        <v>128</v>
      </c>
      <c r="C7" s="5"/>
      <c r="D7" s="5">
        <f>C6</f>
        <v>-48000</v>
      </c>
      <c r="E7" s="5">
        <f t="shared" ref="E7:G8" si="2">D6</f>
        <v>-57600</v>
      </c>
      <c r="F7" s="5">
        <f t="shared" si="2"/>
        <v>-69120</v>
      </c>
      <c r="G7" s="5">
        <f t="shared" si="2"/>
        <v>-82944</v>
      </c>
    </row>
    <row r="8" spans="1:7" x14ac:dyDescent="0.2">
      <c r="A8" t="s">
        <v>117</v>
      </c>
      <c r="B8" t="s">
        <v>128</v>
      </c>
      <c r="C8" s="5"/>
      <c r="D8" s="5"/>
      <c r="E8" s="5">
        <f>D7</f>
        <v>-48000</v>
      </c>
      <c r="F8" s="5">
        <f t="shared" si="2"/>
        <v>-57600</v>
      </c>
      <c r="G8" s="5">
        <f t="shared" si="2"/>
        <v>-69120</v>
      </c>
    </row>
    <row r="9" spans="1:7" x14ac:dyDescent="0.2">
      <c r="A9" t="s">
        <v>124</v>
      </c>
      <c r="B9" t="s">
        <v>128</v>
      </c>
      <c r="C9" s="5"/>
      <c r="D9" s="5"/>
      <c r="E9" s="5">
        <f>E8</f>
        <v>-48000</v>
      </c>
      <c r="F9" s="5">
        <f>F8</f>
        <v>-57600</v>
      </c>
      <c r="G9" s="5">
        <f>G8</f>
        <v>-69120</v>
      </c>
    </row>
    <row r="10" spans="1:7" x14ac:dyDescent="0.2">
      <c r="A10" t="s">
        <v>125</v>
      </c>
      <c r="B10" t="s">
        <v>128</v>
      </c>
      <c r="C10" s="5"/>
      <c r="D10" s="5"/>
      <c r="E10" s="5"/>
      <c r="F10" s="5">
        <f>-48000</f>
        <v>-48000</v>
      </c>
      <c r="G10" s="5">
        <f>-57600</f>
        <v>-57600</v>
      </c>
    </row>
    <row r="11" spans="1:7" x14ac:dyDescent="0.2">
      <c r="A11" t="s">
        <v>122</v>
      </c>
      <c r="B11" t="s">
        <v>129</v>
      </c>
      <c r="C11" s="5"/>
      <c r="D11" s="5">
        <v>-48000</v>
      </c>
      <c r="E11" s="5">
        <f>D11*1.2</f>
        <v>-57600</v>
      </c>
      <c r="F11" s="5">
        <f>E11*1.2</f>
        <v>-69120</v>
      </c>
      <c r="G11" s="5">
        <f>F11*1.2</f>
        <v>-82944</v>
      </c>
    </row>
    <row r="12" spans="1:7" x14ac:dyDescent="0.2">
      <c r="A12" t="s">
        <v>123</v>
      </c>
      <c r="B12" t="s">
        <v>129</v>
      </c>
      <c r="C12" s="5"/>
      <c r="D12" s="5"/>
      <c r="E12" s="5">
        <f>-48000</f>
        <v>-48000</v>
      </c>
      <c r="F12" s="5">
        <f>E12*1.2</f>
        <v>-57600</v>
      </c>
      <c r="G12" s="5">
        <f>F12*1.2</f>
        <v>-69120</v>
      </c>
    </row>
    <row r="13" spans="1:7" x14ac:dyDescent="0.2">
      <c r="A13" t="s">
        <v>127</v>
      </c>
      <c r="B13" t="s">
        <v>130</v>
      </c>
      <c r="C13" s="5"/>
      <c r="D13" s="5"/>
      <c r="E13" s="5">
        <v>-60000</v>
      </c>
      <c r="F13" s="5">
        <v>-60000</v>
      </c>
      <c r="G13" s="5">
        <v>-60000</v>
      </c>
    </row>
    <row r="14" spans="1:7" x14ac:dyDescent="0.2">
      <c r="A14" t="s">
        <v>118</v>
      </c>
      <c r="B14" t="s">
        <v>131</v>
      </c>
      <c r="C14" s="5">
        <v>-200</v>
      </c>
      <c r="D14" s="5">
        <v>-200</v>
      </c>
      <c r="E14" s="5">
        <v>-200</v>
      </c>
      <c r="F14" s="5">
        <v>-200</v>
      </c>
      <c r="G14" s="5">
        <v>-200</v>
      </c>
    </row>
    <row r="15" spans="1:7" x14ac:dyDescent="0.2">
      <c r="A15" t="s">
        <v>119</v>
      </c>
      <c r="B15" t="s">
        <v>132</v>
      </c>
      <c r="C15" s="5">
        <f>-C2*0.2</f>
        <v>-1000</v>
      </c>
      <c r="D15" s="5">
        <f>-D2*0.2</f>
        <v>-3200</v>
      </c>
      <c r="E15" s="5">
        <f>-E2*0.2</f>
        <v>-10000</v>
      </c>
      <c r="F15" s="5">
        <f>-F2*0.2</f>
        <v>-32000</v>
      </c>
      <c r="G15" s="5">
        <f>-G2*0.2</f>
        <v>-100000</v>
      </c>
    </row>
    <row r="16" spans="1:7" x14ac:dyDescent="0.2">
      <c r="A16" t="s">
        <v>120</v>
      </c>
      <c r="B16" t="s">
        <v>133</v>
      </c>
      <c r="C16" s="5">
        <f>-(C4+C5)*0.15</f>
        <v>-7245.0787499999997</v>
      </c>
      <c r="D16" s="5">
        <f t="shared" ref="D16:G16" si="3">-(D4+D5)*0.15</f>
        <v>-28929.521250000002</v>
      </c>
      <c r="E16" s="5">
        <f t="shared" si="3"/>
        <v>-91219.196249999979</v>
      </c>
      <c r="F16" s="5">
        <f t="shared" si="3"/>
        <v>-286314.68250000005</v>
      </c>
      <c r="G16" s="5">
        <f t="shared" si="3"/>
        <v>-898580.18249999976</v>
      </c>
    </row>
    <row r="19" spans="1:7" x14ac:dyDescent="0.2">
      <c r="A19" t="s">
        <v>121</v>
      </c>
      <c r="B19" t="s">
        <v>134</v>
      </c>
      <c r="C19">
        <f>SUM(C4:C18)</f>
        <v>-8144.5537499999982</v>
      </c>
      <c r="D19">
        <f>SUM(D4:D18)</f>
        <v>6933.9537500000042</v>
      </c>
      <c r="E19">
        <f>SUM(E4:E18)</f>
        <v>118388.77874999988</v>
      </c>
      <c r="F19">
        <f>SUM(F4:F18)</f>
        <v>1088265.8675000002</v>
      </c>
      <c r="G19">
        <f>SUM(G4:G18)</f>
        <v>4401373.567499999</v>
      </c>
    </row>
    <row r="20" spans="1:7" x14ac:dyDescent="0.2">
      <c r="A20" t="s">
        <v>126</v>
      </c>
      <c r="B20" t="s">
        <v>135</v>
      </c>
      <c r="C20" s="3">
        <f>C19/C4</f>
        <v>-0.18637220190398385</v>
      </c>
      <c r="D20" s="3">
        <f>D19/D4</f>
        <v>3.9737143688928438E-2</v>
      </c>
      <c r="E20" s="3">
        <f>E19/E4</f>
        <v>0.21516976827209142</v>
      </c>
      <c r="F20" s="3">
        <f>F19/F4</f>
        <v>0.63015638536565721</v>
      </c>
      <c r="G20" s="3">
        <f>G19/G4</f>
        <v>0.81206042761066677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未命名的表单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Boning</dc:creator>
  <cp:lastModifiedBy>Li Boning</cp:lastModifiedBy>
  <cp:lastPrinted>2019-01-06T14:20:10Z</cp:lastPrinted>
  <dcterms:modified xsi:type="dcterms:W3CDTF">2019-01-06T22:56:38Z</dcterms:modified>
</cp:coreProperties>
</file>