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15475\Desktop\"/>
    </mc:Choice>
  </mc:AlternateContent>
  <xr:revisionPtr revIDLastSave="0" documentId="13_ncr:1_{EFF596D4-274F-46A3-96A5-D29BFEFDDCC6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draft" sheetId="1" r:id="rId1"/>
    <sheet name="video" sheetId="2" r:id="rId2"/>
    <sheet name="toggle" sheetId="3" r:id="rId3"/>
    <sheet name="Sheet1" sheetId="4" r:id="rId4"/>
    <sheet name="5.4" sheetId="5" r:id="rId5"/>
    <sheet name="accurac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6" l="1"/>
  <c r="Q30" i="6"/>
  <c r="O30" i="6"/>
  <c r="P29" i="6"/>
  <c r="Q29" i="6"/>
  <c r="O29" i="6"/>
  <c r="I29" i="6"/>
  <c r="J29" i="6"/>
  <c r="K29" i="6"/>
  <c r="D29" i="6"/>
  <c r="E29" i="6"/>
  <c r="C29" i="6"/>
  <c r="Q16" i="6"/>
  <c r="Q17" i="6"/>
  <c r="Q18" i="6"/>
  <c r="Q19" i="6"/>
  <c r="Q20" i="6"/>
  <c r="Q21" i="6"/>
  <c r="Q22" i="6"/>
  <c r="Q23" i="6"/>
  <c r="Q24" i="6"/>
  <c r="Q15" i="6"/>
  <c r="Q14" i="6"/>
  <c r="Q13" i="6"/>
  <c r="Q12" i="6"/>
  <c r="Q11" i="6"/>
  <c r="Q10" i="6"/>
  <c r="Q9" i="6"/>
  <c r="Q8" i="6"/>
  <c r="K24" i="6"/>
  <c r="K23" i="6"/>
  <c r="K22" i="6"/>
  <c r="K21" i="6"/>
  <c r="K20" i="6"/>
  <c r="K19" i="6"/>
  <c r="K18" i="6"/>
  <c r="K17" i="6"/>
  <c r="E17" i="6"/>
  <c r="E18" i="6"/>
  <c r="E19" i="6"/>
  <c r="E20" i="6"/>
  <c r="E21" i="6"/>
  <c r="E22" i="6"/>
  <c r="E23" i="6"/>
  <c r="E24" i="6"/>
  <c r="K9" i="6"/>
  <c r="K10" i="6"/>
  <c r="K11" i="6"/>
  <c r="K12" i="6"/>
  <c r="K13" i="6"/>
  <c r="K14" i="6"/>
  <c r="K15" i="6"/>
  <c r="K8" i="6"/>
  <c r="E8" i="6"/>
  <c r="E9" i="6"/>
  <c r="E10" i="6"/>
  <c r="E11" i="6"/>
  <c r="E12" i="6"/>
  <c r="E13" i="6"/>
  <c r="E14" i="6"/>
  <c r="E15" i="6"/>
  <c r="C29" i="2"/>
  <c r="C28" i="2"/>
  <c r="C27" i="2"/>
  <c r="B119" i="1"/>
  <c r="B118" i="1"/>
  <c r="B117" i="1"/>
  <c r="B105" i="1"/>
  <c r="B104" i="1"/>
  <c r="B103" i="1"/>
  <c r="B80" i="1"/>
  <c r="B79" i="1"/>
  <c r="B78" i="1"/>
  <c r="B68" i="1"/>
  <c r="B67" i="1"/>
  <c r="B66" i="1"/>
  <c r="B58" i="1"/>
  <c r="B57" i="1"/>
  <c r="B56" i="1"/>
  <c r="F30" i="1"/>
  <c r="F29" i="1"/>
  <c r="Q13" i="1"/>
  <c r="N13" i="1"/>
  <c r="Q12" i="1"/>
  <c r="N12" i="1"/>
  <c r="H12" i="1"/>
  <c r="G12" i="1"/>
  <c r="C12" i="1"/>
  <c r="B12" i="1"/>
  <c r="Q11" i="1"/>
  <c r="N11" i="1"/>
  <c r="H11" i="1"/>
  <c r="G11" i="1"/>
  <c r="C11" i="1"/>
  <c r="B11" i="1"/>
  <c r="H10" i="1"/>
  <c r="G10" i="1"/>
  <c r="C10" i="1"/>
  <c r="B10" i="1"/>
  <c r="F5" i="1"/>
  <c r="E5" i="1"/>
</calcChain>
</file>

<file path=xl/sharedStrings.xml><?xml version="1.0" encoding="utf-8"?>
<sst xmlns="http://schemas.openxmlformats.org/spreadsheetml/2006/main" count="423" uniqueCount="166">
  <si>
    <t>first_Kp_input</t>
  </si>
  <si>
    <t>max_error</t>
  </si>
  <si>
    <t>min_error</t>
  </si>
  <si>
    <t>diff_error</t>
  </si>
  <si>
    <t>"=0"</t>
  </si>
  <si>
    <t>Ku:</t>
  </si>
  <si>
    <t>Tu:</t>
  </si>
  <si>
    <t>new</t>
  </si>
  <si>
    <t>code</t>
  </si>
  <si>
    <t>Kp:</t>
  </si>
  <si>
    <t>Ki:</t>
  </si>
  <si>
    <t>Kd:</t>
  </si>
  <si>
    <t>no -</t>
  </si>
  <si>
    <t>current kp</t>
  </si>
  <si>
    <t>error</t>
  </si>
  <si>
    <t>adjust kp</t>
  </si>
  <si>
    <t>add -</t>
  </si>
  <si>
    <t>kp</t>
  </si>
  <si>
    <t>error_diff</t>
  </si>
  <si>
    <t>Kp</t>
  </si>
  <si>
    <t>time</t>
  </si>
  <si>
    <t>Start kp: 0.1</t>
  </si>
  <si>
    <t>Error Difference</t>
  </si>
  <si>
    <t>no - scale factor</t>
  </si>
  <si>
    <t>increasing kp</t>
  </si>
  <si>
    <t>ku</t>
  </si>
  <si>
    <t>decreeasing error</t>
  </si>
  <si>
    <t>ki</t>
  </si>
  <si>
    <t>decreasing kp</t>
  </si>
  <si>
    <t>kd</t>
  </si>
  <si>
    <t>increasing error</t>
  </si>
  <si>
    <t>4.14：</t>
  </si>
  <si>
    <t>result in regular oscilation around left of target</t>
  </si>
  <si>
    <t>Start Timer for Oscillation</t>
  </si>
  <si>
    <t>Error Difference: 0.0014894768519733148</t>
  </si>
  <si>
    <t>Oscillation Detected with Kp=0.2920076730439681, Tu=3.133333333333489. Testing Complete. Please end the simulation.</t>
  </si>
  <si>
    <t>note</t>
  </si>
  <si>
    <t>offset down</t>
  </si>
  <si>
    <t>overshot, take time to balance</t>
  </si>
  <si>
    <t>new code</t>
  </si>
  <si>
    <t>semi-auto Y</t>
  </si>
  <si>
    <t>manual Y</t>
  </si>
  <si>
    <t>from (4,4) to (4,4)</t>
  </si>
  <si>
    <t>semi-auto</t>
  </si>
  <si>
    <t>error_diff is sum of error_max and error_min in one oscillation</t>
  </si>
  <si>
    <t>manual</t>
  </si>
  <si>
    <t>first, we hope drone can bounce back to target point as soon as possible</t>
  </si>
  <si>
    <t>now test (4,4) to (4,2) and (4,4) to (4,6)</t>
  </si>
  <si>
    <t>error_max</t>
  </si>
  <si>
    <t>(4,2)</t>
  </si>
  <si>
    <t>overshot to error=-1.1, balance in 15s</t>
  </si>
  <si>
    <t>overshot to error=-1; balance in 17s</t>
  </si>
  <si>
    <t>by tuning manual to</t>
  </si>
  <si>
    <t>it overshot to -0.47 and balance in 10s</t>
  </si>
  <si>
    <t>why choose manual instead of semi-auto?</t>
  </si>
  <si>
    <t>for (4,4) to (3,3), manual perform more stable in Y direction moving</t>
  </si>
  <si>
    <t>5;1.8;2:</t>
  </si>
  <si>
    <t>0.175,0.112,0.068:</t>
  </si>
  <si>
    <t>after increasing kp to 5, keep increasing kp doesn't have efficient response</t>
  </si>
  <si>
    <t>set kp=5, the an obvious overshot will be observed</t>
  </si>
  <si>
    <t>increasing kd to brake it</t>
  </si>
  <si>
    <t>now we hope drone can stop near target point</t>
  </si>
  <si>
    <t>Ziegler-Nichols</t>
  </si>
  <si>
    <t>error_min</t>
  </si>
  <si>
    <r>
      <rPr>
        <sz val="11"/>
        <color theme="1"/>
        <rFont val="等线"/>
        <charset val="134"/>
        <scheme val="minor"/>
      </rPr>
      <t>oscillation with</t>
    </r>
    <r>
      <rPr>
        <b/>
        <sz val="11"/>
        <color theme="1"/>
        <rFont val="等线"/>
        <charset val="134"/>
        <scheme val="minor"/>
      </rPr>
      <t xml:space="preserve"> increasing</t>
    </r>
    <r>
      <rPr>
        <sz val="11"/>
        <color theme="1"/>
        <rFont val="等线"/>
        <charset val="134"/>
        <scheme val="minor"/>
      </rPr>
      <t xml:space="preserve"> range</t>
    </r>
  </si>
  <si>
    <r>
      <rPr>
        <sz val="11"/>
        <color theme="1"/>
        <rFont val="等线"/>
        <charset val="134"/>
        <scheme val="minor"/>
      </rPr>
      <t xml:space="preserve">oscillation with </t>
    </r>
    <r>
      <rPr>
        <b/>
        <sz val="11"/>
        <color theme="1"/>
        <rFont val="等线"/>
        <charset val="134"/>
        <scheme val="minor"/>
      </rPr>
      <t>increasing</t>
    </r>
    <r>
      <rPr>
        <sz val="11"/>
        <color theme="1"/>
        <rFont val="等线"/>
        <charset val="134"/>
        <scheme val="minor"/>
      </rPr>
      <t xml:space="preserve"> range</t>
    </r>
  </si>
  <si>
    <r>
      <rPr>
        <sz val="11"/>
        <color theme="1"/>
        <rFont val="等线"/>
        <charset val="134"/>
        <scheme val="minor"/>
      </rPr>
      <t>oscillation with</t>
    </r>
    <r>
      <rPr>
        <b/>
        <sz val="11"/>
        <color theme="1"/>
        <rFont val="等线"/>
        <charset val="134"/>
        <scheme val="minor"/>
      </rPr>
      <t xml:space="preserve"> fix</t>
    </r>
    <r>
      <rPr>
        <sz val="11"/>
        <color theme="1"/>
        <rFont val="等线"/>
        <charset val="134"/>
        <scheme val="minor"/>
      </rPr>
      <t xml:space="preserve"> range</t>
    </r>
  </si>
  <si>
    <t>oscillate, balance in error=0.06</t>
  </si>
  <si>
    <t>&gt;&gt;&gt;&gt;</t>
  </si>
  <si>
    <t>…</t>
  </si>
  <si>
    <t>no oscllation, slightly sink down and balance in error=0.06</t>
  </si>
  <si>
    <t>keep kp = 5; kd = 1.7</t>
  </si>
  <si>
    <t>now we hope ki can make up the 0.06 gap</t>
  </si>
  <si>
    <t>run 10s, then rocord y error</t>
  </si>
  <si>
    <t>1.2,0.1,1.05</t>
  </si>
  <si>
    <t>we hope by increasing kp, influence of wind can be weeker</t>
  </si>
  <si>
    <t>wind direction</t>
  </si>
  <si>
    <t>error in 5s</t>
  </si>
  <si>
    <t>right</t>
  </si>
  <si>
    <t>left</t>
  </si>
  <si>
    <t>weak wind</t>
  </si>
  <si>
    <t>balance</t>
  </si>
  <si>
    <t>oscillate around -0.1</t>
  </si>
  <si>
    <t>right down</t>
  </si>
  <si>
    <t>oscillate around 0.1</t>
  </si>
  <si>
    <t>keep kp = 7, adjust ki</t>
  </si>
  <si>
    <t>alpha = -0.5</t>
  </si>
  <si>
    <t>oscillate</t>
  </si>
  <si>
    <t>alpha = -0.07</t>
  </si>
  <si>
    <t>good bracking</t>
  </si>
  <si>
    <t>tunning method</t>
    <phoneticPr fontId="2" type="noConversion"/>
  </si>
  <si>
    <t>1. show NZ method</t>
    <phoneticPr fontId="2" type="noConversion"/>
  </si>
  <si>
    <t>2. manual tune Y no wind</t>
    <phoneticPr fontId="2" type="noConversion"/>
  </si>
  <si>
    <t>3. manual tune Y+X+A no wind</t>
    <phoneticPr fontId="2" type="noConversion"/>
  </si>
  <si>
    <t>4. keep PID value, switch to wind</t>
    <phoneticPr fontId="2" type="noConversion"/>
  </si>
  <si>
    <t>5. further modify Y</t>
    <phoneticPr fontId="2" type="noConversion"/>
  </si>
  <si>
    <t>6. further modify X+A</t>
    <phoneticPr fontId="2" type="noConversion"/>
  </si>
  <si>
    <t>kp</t>
    <phoneticPr fontId="2" type="noConversion"/>
  </si>
  <si>
    <t>errorY</t>
    <phoneticPr fontId="2" type="noConversion"/>
  </si>
  <si>
    <t>kd</t>
    <phoneticPr fontId="2" type="noConversion"/>
  </si>
  <si>
    <t>time</t>
    <phoneticPr fontId="2" type="noConversion"/>
  </si>
  <si>
    <t>ki</t>
    <phoneticPr fontId="2" type="noConversion"/>
  </si>
  <si>
    <t>static error</t>
    <phoneticPr fontId="2" type="noConversion"/>
  </si>
  <si>
    <t>p</t>
    <phoneticPr fontId="2" type="noConversion"/>
  </si>
  <si>
    <t>i</t>
    <phoneticPr fontId="2" type="noConversion"/>
  </si>
  <si>
    <t>d</t>
    <phoneticPr fontId="2" type="noConversion"/>
  </si>
  <si>
    <t>overshot</t>
    <phoneticPr fontId="2" type="noConversion"/>
  </si>
  <si>
    <t>final result:</t>
    <phoneticPr fontId="2" type="noConversion"/>
  </si>
  <si>
    <t>errorY = 0.01 in 10s</t>
    <phoneticPr fontId="2" type="noConversion"/>
  </si>
  <si>
    <t>now, test from (4,4) to (4,0)</t>
    <phoneticPr fontId="2" type="noConversion"/>
  </si>
  <si>
    <t>from (4,4) to (4,6)</t>
    <phoneticPr fontId="2" type="noConversion"/>
  </si>
  <si>
    <t>without overshot</t>
    <phoneticPr fontId="2" type="noConversion"/>
  </si>
  <si>
    <t>kp5</t>
    <phoneticPr fontId="2" type="noConversion"/>
  </si>
  <si>
    <t>10s</t>
    <phoneticPr fontId="2" type="noConversion"/>
  </si>
  <si>
    <t>for x and attitude, cascade controller is applied</t>
    <phoneticPr fontId="2" type="noConversion"/>
  </si>
  <si>
    <t>P</t>
    <phoneticPr fontId="4" type="noConversion"/>
  </si>
  <si>
    <t>I</t>
    <phoneticPr fontId="4" type="noConversion"/>
  </si>
  <si>
    <t>D</t>
    <phoneticPr fontId="4" type="noConversion"/>
  </si>
  <si>
    <t>Y</t>
    <phoneticPr fontId="4" type="noConversion"/>
  </si>
  <si>
    <t>X</t>
    <phoneticPr fontId="4" type="noConversion"/>
  </si>
  <si>
    <t>A</t>
    <phoneticPr fontId="4" type="noConversion"/>
  </si>
  <si>
    <t>from</t>
    <phoneticPr fontId="4" type="noConversion"/>
  </si>
  <si>
    <t>to</t>
    <phoneticPr fontId="4" type="noConversion"/>
  </si>
  <si>
    <t>errorX</t>
    <phoneticPr fontId="4" type="noConversion"/>
  </si>
  <si>
    <t>errorY</t>
    <phoneticPr fontId="4" type="noConversion"/>
  </si>
  <si>
    <t>wind</t>
    <phoneticPr fontId="4" type="noConversion"/>
  </si>
  <si>
    <t>4,4</t>
    <phoneticPr fontId="4" type="noConversion"/>
  </si>
  <si>
    <t>8,8</t>
    <phoneticPr fontId="4" type="noConversion"/>
  </si>
  <si>
    <t>8,4</t>
    <phoneticPr fontId="4" type="noConversion"/>
  </si>
  <si>
    <t>0,8</t>
    <phoneticPr fontId="4" type="noConversion"/>
  </si>
  <si>
    <t>4,8</t>
    <phoneticPr fontId="4" type="noConversion"/>
  </si>
  <si>
    <t>0,4</t>
    <phoneticPr fontId="4" type="noConversion"/>
  </si>
  <si>
    <t>8,0</t>
    <phoneticPr fontId="4" type="noConversion"/>
  </si>
  <si>
    <t>error_magnitude</t>
    <phoneticPr fontId="4" type="noConversion"/>
  </si>
  <si>
    <t>6,2</t>
    <phoneticPr fontId="4" type="noConversion"/>
  </si>
  <si>
    <t>4,2</t>
    <phoneticPr fontId="4" type="noConversion"/>
  </si>
  <si>
    <t>2,6</t>
    <phoneticPr fontId="4" type="noConversion"/>
  </si>
  <si>
    <t>4,6</t>
    <phoneticPr fontId="4" type="noConversion"/>
  </si>
  <si>
    <t>2,4</t>
    <phoneticPr fontId="4" type="noConversion"/>
  </si>
  <si>
    <t>6,4</t>
    <phoneticPr fontId="4" type="noConversion"/>
  </si>
  <si>
    <t>wind direction</t>
    <phoneticPr fontId="4" type="noConversion"/>
  </si>
  <si>
    <t>strength</t>
    <phoneticPr fontId="4" type="noConversion"/>
  </si>
  <si>
    <t>SE</t>
    <phoneticPr fontId="4" type="noConversion"/>
  </si>
  <si>
    <t>middle</t>
    <phoneticPr fontId="4" type="noConversion"/>
  </si>
  <si>
    <t>NE</t>
    <phoneticPr fontId="4" type="noConversion"/>
  </si>
  <si>
    <t>strong</t>
    <phoneticPr fontId="4" type="noConversion"/>
  </si>
  <si>
    <t>N</t>
    <phoneticPr fontId="4" type="noConversion"/>
  </si>
  <si>
    <t>weak</t>
    <phoneticPr fontId="4" type="noConversion"/>
  </si>
  <si>
    <t>S</t>
    <phoneticPr fontId="4" type="noConversion"/>
  </si>
  <si>
    <t>NW</t>
    <phoneticPr fontId="4" type="noConversion"/>
  </si>
  <si>
    <t>W</t>
    <phoneticPr fontId="4" type="noConversion"/>
  </si>
  <si>
    <t>1,3</t>
    <phoneticPr fontId="4" type="noConversion"/>
  </si>
  <si>
    <t>E</t>
    <phoneticPr fontId="4" type="noConversion"/>
  </si>
  <si>
    <t>no wind</t>
    <phoneticPr fontId="4" type="noConversion"/>
  </si>
  <si>
    <t>different direction and distance covered</t>
    <phoneticPr fontId="4" type="noConversion"/>
  </si>
  <si>
    <t>average errorX</t>
    <phoneticPr fontId="4" type="noConversion"/>
  </si>
  <si>
    <t>average errorY</t>
    <phoneticPr fontId="4" type="noConversion"/>
  </si>
  <si>
    <t>average error_magnitude</t>
    <phoneticPr fontId="4" type="noConversion"/>
  </si>
  <si>
    <t>two different target point</t>
    <phoneticPr fontId="4" type="noConversion"/>
  </si>
  <si>
    <t>wind with different strength</t>
    <phoneticPr fontId="4" type="noConversion"/>
  </si>
  <si>
    <t>SD_X</t>
    <phoneticPr fontId="4" type="noConversion"/>
  </si>
  <si>
    <t>SD_Y</t>
    <phoneticPr fontId="4" type="noConversion"/>
  </si>
  <si>
    <t>SD_magnititude</t>
    <phoneticPr fontId="4" type="noConversion"/>
  </si>
  <si>
    <t>average error with wind</t>
    <phoneticPr fontId="4" type="noConversion"/>
  </si>
  <si>
    <t>average error without wind</t>
    <phoneticPr fontId="4" type="noConversion"/>
  </si>
  <si>
    <t>standard deviation with different wind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</si>
</sst>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#,##0.000_ "/>
    <numFmt numFmtId="179" formatCode="0.000"/>
    <numFmt numFmtId="180" formatCode="0.000_ "/>
    <numFmt numFmtId="181" formatCode="0.0000_ "/>
    <numFmt numFmtId="187" formatCode="0.00000"/>
  </numFmts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178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87" fontId="0" fillId="0" borderId="0" xfId="0" applyNumberFormat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187" fontId="0" fillId="4" borderId="0" xfId="0" applyNumberFormat="1" applyFill="1">
      <alignment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9" fontId="0" fillId="4" borderId="0" xfId="0" applyNumberFormat="1" applyFill="1" applyAlignment="1">
      <alignment horizontal="center" vertical="center"/>
    </xf>
    <xf numFmtId="179" fontId="3" fillId="4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87" fontId="0" fillId="4" borderId="1" xfId="0" applyNumberForma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79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9" fontId="0" fillId="4" borderId="6" xfId="0" applyNumberForma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179" fontId="0" fillId="4" borderId="5" xfId="0" applyNumberFormat="1" applyFill="1" applyBorder="1" applyAlignment="1">
      <alignment horizontal="center" vertical="center"/>
    </xf>
    <xf numFmtId="179" fontId="0" fillId="4" borderId="7" xfId="0" applyNumberFormat="1" applyFill="1" applyBorder="1" applyAlignment="1">
      <alignment horizontal="center" vertical="center"/>
    </xf>
    <xf numFmtId="0" fontId="5" fillId="4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error_diff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draft!$Y$20:$Y$35</c:f>
              <c:numCache>
                <c:formatCode>General</c:formatCode>
                <c:ptCount val="16"/>
                <c:pt idx="0">
                  <c:v>0.1</c:v>
                </c:pt>
                <c:pt idx="1">
                  <c:v>0.20960000000000001</c:v>
                </c:pt>
                <c:pt idx="2">
                  <c:v>0.245</c:v>
                </c:pt>
                <c:pt idx="3">
                  <c:v>0.25929999999999997</c:v>
                </c:pt>
                <c:pt idx="4">
                  <c:v>0.27200000000000002</c:v>
                </c:pt>
                <c:pt idx="5">
                  <c:v>0.2797</c:v>
                </c:pt>
                <c:pt idx="6">
                  <c:v>0.28439999999999999</c:v>
                </c:pt>
                <c:pt idx="7">
                  <c:v>0.28720000000000001</c:v>
                </c:pt>
                <c:pt idx="8">
                  <c:v>0.2888</c:v>
                </c:pt>
                <c:pt idx="9">
                  <c:v>0.28999999999999998</c:v>
                </c:pt>
                <c:pt idx="10">
                  <c:v>0.2908</c:v>
                </c:pt>
                <c:pt idx="11">
                  <c:v>0.2913</c:v>
                </c:pt>
                <c:pt idx="12">
                  <c:v>0.29160000000000003</c:v>
                </c:pt>
                <c:pt idx="13">
                  <c:v>0.2918</c:v>
                </c:pt>
                <c:pt idx="14">
                  <c:v>0.29189999999999999</c:v>
                </c:pt>
                <c:pt idx="15">
                  <c:v>0.29199999999999998</c:v>
                </c:pt>
              </c:numCache>
            </c:numRef>
          </c:cat>
          <c:val>
            <c:numRef>
              <c:f>draft!$Z$20:$Z$35</c:f>
              <c:numCache>
                <c:formatCode>General</c:formatCode>
                <c:ptCount val="16"/>
                <c:pt idx="0">
                  <c:v>5.4790999999999999</c:v>
                </c:pt>
                <c:pt idx="1">
                  <c:v>1.7715000000000001</c:v>
                </c:pt>
                <c:pt idx="2">
                  <c:v>0.71379999999999999</c:v>
                </c:pt>
                <c:pt idx="3">
                  <c:v>0.63719999999999999</c:v>
                </c:pt>
                <c:pt idx="4">
                  <c:v>0.38350000000000001</c:v>
                </c:pt>
                <c:pt idx="5">
                  <c:v>0.2334</c:v>
                </c:pt>
                <c:pt idx="6">
                  <c:v>0.14360000000000001</c:v>
                </c:pt>
                <c:pt idx="7">
                  <c:v>7.9500000000000001E-2</c:v>
                </c:pt>
                <c:pt idx="8">
                  <c:v>6.0600000000000001E-2</c:v>
                </c:pt>
                <c:pt idx="9">
                  <c:v>3.78E-2</c:v>
                </c:pt>
                <c:pt idx="10">
                  <c:v>2.3800000000000002E-2</c:v>
                </c:pt>
                <c:pt idx="11">
                  <c:v>1.49E-2</c:v>
                </c:pt>
                <c:pt idx="12">
                  <c:v>9.4000000000000004E-3</c:v>
                </c:pt>
                <c:pt idx="13">
                  <c:v>6.0000000000000001E-3</c:v>
                </c:pt>
                <c:pt idx="14">
                  <c:v>3.8E-3</c:v>
                </c:pt>
                <c:pt idx="15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F66-AF1D-A9DDC254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11071"/>
        <c:axId val="492711551"/>
      </c:lineChart>
      <c:catAx>
        <c:axId val="4927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11551"/>
        <c:crosses val="autoZero"/>
        <c:auto val="1"/>
        <c:lblAlgn val="ctr"/>
        <c:lblOffset val="100"/>
        <c:noMultiLvlLbl val="0"/>
      </c:catAx>
      <c:valAx>
        <c:axId val="4927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semi-auto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video!$C$5</c:f>
              <c:strCache>
                <c:ptCount val="1"/>
                <c:pt idx="0">
                  <c:v>error_diff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video!$B$6:$B$21</c:f>
              <c:numCache>
                <c:formatCode>General</c:formatCode>
                <c:ptCount val="16"/>
                <c:pt idx="0">
                  <c:v>0.1</c:v>
                </c:pt>
                <c:pt idx="1">
                  <c:v>0.20960000000000001</c:v>
                </c:pt>
                <c:pt idx="2">
                  <c:v>0.245</c:v>
                </c:pt>
                <c:pt idx="3">
                  <c:v>0.25929999999999997</c:v>
                </c:pt>
                <c:pt idx="4">
                  <c:v>0.27200000000000002</c:v>
                </c:pt>
                <c:pt idx="5">
                  <c:v>0.2797</c:v>
                </c:pt>
                <c:pt idx="6">
                  <c:v>0.28439999999999999</c:v>
                </c:pt>
                <c:pt idx="7">
                  <c:v>0.28720000000000001</c:v>
                </c:pt>
                <c:pt idx="8">
                  <c:v>0.2888</c:v>
                </c:pt>
                <c:pt idx="9">
                  <c:v>0.28999999999999998</c:v>
                </c:pt>
                <c:pt idx="10">
                  <c:v>0.2908</c:v>
                </c:pt>
                <c:pt idx="11">
                  <c:v>0.2913</c:v>
                </c:pt>
                <c:pt idx="12">
                  <c:v>0.29160000000000003</c:v>
                </c:pt>
                <c:pt idx="13">
                  <c:v>0.2918</c:v>
                </c:pt>
                <c:pt idx="14">
                  <c:v>0.29189999999999999</c:v>
                </c:pt>
                <c:pt idx="15">
                  <c:v>0.29199999999999998</c:v>
                </c:pt>
              </c:numCache>
            </c:numRef>
          </c:xVal>
          <c:yVal>
            <c:numRef>
              <c:f>video!$C$6:$C$21</c:f>
              <c:numCache>
                <c:formatCode>General</c:formatCode>
                <c:ptCount val="16"/>
                <c:pt idx="0">
                  <c:v>5.4790999999999999</c:v>
                </c:pt>
                <c:pt idx="1">
                  <c:v>1.7715000000000001</c:v>
                </c:pt>
                <c:pt idx="2">
                  <c:v>0.71379999999999999</c:v>
                </c:pt>
                <c:pt idx="3">
                  <c:v>0.63719999999999999</c:v>
                </c:pt>
                <c:pt idx="4">
                  <c:v>0.38350000000000001</c:v>
                </c:pt>
                <c:pt idx="5">
                  <c:v>0.2334</c:v>
                </c:pt>
                <c:pt idx="6">
                  <c:v>0.14360000000000001</c:v>
                </c:pt>
                <c:pt idx="7">
                  <c:v>7.9500000000000001E-2</c:v>
                </c:pt>
                <c:pt idx="8">
                  <c:v>6.0600000000000001E-2</c:v>
                </c:pt>
                <c:pt idx="9">
                  <c:v>3.78E-2</c:v>
                </c:pt>
                <c:pt idx="10">
                  <c:v>2.3800000000000002E-2</c:v>
                </c:pt>
                <c:pt idx="11">
                  <c:v>1.49E-2</c:v>
                </c:pt>
                <c:pt idx="12">
                  <c:v>9.4000000000000004E-3</c:v>
                </c:pt>
                <c:pt idx="13">
                  <c:v>6.0000000000000001E-3</c:v>
                </c:pt>
                <c:pt idx="14">
                  <c:v>3.8E-3</c:v>
                </c:pt>
                <c:pt idx="15">
                  <c:v>2.3999999999999998E-3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D-4A81-8368-7731D5E5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556639"/>
        <c:axId val="1561558079"/>
      </c:scatterChart>
      <c:valAx>
        <c:axId val="156155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558079"/>
        <c:crosses val="autoZero"/>
        <c:crossBetween val="midCat"/>
      </c:valAx>
      <c:valAx>
        <c:axId val="15615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error_diff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semi-auto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video!$C$5</c:f>
              <c:strCache>
                <c:ptCount val="1"/>
                <c:pt idx="0">
                  <c:v>error_diff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video!$M$7:$M$17</c:f>
              <c:numCache>
                <c:formatCode>General</c:formatCode>
                <c:ptCount val="11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video!$N$7:$N$17</c:f>
              <c:numCache>
                <c:formatCode>General</c:formatCode>
                <c:ptCount val="11"/>
                <c:pt idx="0">
                  <c:v>5.4</c:v>
                </c:pt>
                <c:pt idx="1">
                  <c:v>1.3</c:v>
                </c:pt>
                <c:pt idx="2">
                  <c:v>0.71</c:v>
                </c:pt>
                <c:pt idx="3">
                  <c:v>0.5</c:v>
                </c:pt>
                <c:pt idx="4">
                  <c:v>0.41</c:v>
                </c:pt>
                <c:pt idx="5">
                  <c:v>0.28999999999999998</c:v>
                </c:pt>
                <c:pt idx="6">
                  <c:v>0.23</c:v>
                </c:pt>
                <c:pt idx="7">
                  <c:v>0.2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B-442F-9C46-FA66B2251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556639"/>
        <c:axId val="1561558079"/>
      </c:scatterChart>
      <c:valAx>
        <c:axId val="156155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558079"/>
        <c:crosses val="autoZero"/>
        <c:crossBetween val="midCat"/>
      </c:valAx>
      <c:valAx>
        <c:axId val="15615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error_diff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'5.4'!$D$2</c:f>
              <c:strCache>
                <c:ptCount val="1"/>
                <c:pt idx="0">
                  <c:v>errorY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'5.4'!$C$3:$C$8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'5.4'!$D$3:$D$8</c:f>
              <c:numCache>
                <c:formatCode>General</c:formatCode>
                <c:ptCount val="6"/>
                <c:pt idx="0">
                  <c:v>1.38</c:v>
                </c:pt>
                <c:pt idx="1">
                  <c:v>1.05</c:v>
                </c:pt>
                <c:pt idx="2">
                  <c:v>0.95</c:v>
                </c:pt>
                <c:pt idx="3">
                  <c:v>0.9</c:v>
                </c:pt>
                <c:pt idx="4">
                  <c:v>0.86</c:v>
                </c:pt>
                <c:pt idx="5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B-4E20-8752-A3FB91E9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371487"/>
        <c:axId val="1056379167"/>
      </c:scatterChart>
      <c:valAx>
        <c:axId val="105637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379167"/>
        <c:crosses val="autoZero"/>
        <c:crossBetween val="midCat"/>
      </c:valAx>
      <c:valAx>
        <c:axId val="10563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37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'5.4'!$D$19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'5.4'!$C$20:$C$22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'5.4'!$D$20:$D$22</c:f>
              <c:numCache>
                <c:formatCode>General</c:formatCode>
                <c:ptCount val="3"/>
                <c:pt idx="0">
                  <c:v>2.7</c:v>
                </c:pt>
                <c:pt idx="1">
                  <c:v>1.7</c:v>
                </c:pt>
                <c:pt idx="2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6-44F3-9DEE-A6F2F6D6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41135"/>
        <c:axId val="1044933935"/>
      </c:scatterChart>
      <c:valAx>
        <c:axId val="104494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933935"/>
        <c:crosses val="autoZero"/>
        <c:crossBetween val="midCat"/>
      </c:valAx>
      <c:valAx>
        <c:axId val="10449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94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'5.4'!$D$28</c:f>
              <c:strCache>
                <c:ptCount val="1"/>
                <c:pt idx="0">
                  <c:v>static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'5.4'!$C$29:$C$32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'5.4'!$D$29:$D$32</c:f>
              <c:numCache>
                <c:formatCode>General</c:formatCode>
                <c:ptCount val="4"/>
                <c:pt idx="0">
                  <c:v>0.05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7-4B89-A375-CBDB036C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39695"/>
        <c:axId val="1514660384"/>
      </c:scatterChart>
      <c:valAx>
        <c:axId val="10449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660384"/>
        <c:crosses val="autoZero"/>
        <c:crossBetween val="midCat"/>
      </c:valAx>
      <c:valAx>
        <c:axId val="15146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93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'5.4'!$D$38:$D$42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'5.4'!$E$38:$E$42</c:f>
              <c:numCache>
                <c:formatCode>General</c:formatCode>
                <c:ptCount val="5"/>
                <c:pt idx="0">
                  <c:v>-4.34</c:v>
                </c:pt>
                <c:pt idx="1">
                  <c:v>-2.64</c:v>
                </c:pt>
                <c:pt idx="2">
                  <c:v>-1.29</c:v>
                </c:pt>
                <c:pt idx="3">
                  <c:v>-0.4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7-42D4-A2D5-0D449E4C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682608"/>
        <c:axId val="1766684528"/>
      </c:scatterChart>
      <c:valAx>
        <c:axId val="17666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684528"/>
        <c:crosses val="autoZero"/>
        <c:crossBetween val="midCat"/>
      </c:valAx>
      <c:valAx>
        <c:axId val="17666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6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</xdr:colOff>
      <xdr:row>8</xdr:row>
      <xdr:rowOff>31115</xdr:rowOff>
    </xdr:from>
    <xdr:to>
      <xdr:col>11</xdr:col>
      <xdr:colOff>494030</xdr:colOff>
      <xdr:row>15</xdr:row>
      <xdr:rowOff>145415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7705" y="1453515"/>
          <a:ext cx="1806575" cy="1358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9</xdr:col>
      <xdr:colOff>114300</xdr:colOff>
      <xdr:row>51</xdr:row>
      <xdr:rowOff>107950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7092950" cy="1530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289560</xdr:colOff>
      <xdr:row>55</xdr:row>
      <xdr:rowOff>24765</xdr:rowOff>
    </xdr:from>
    <xdr:to>
      <xdr:col>9</xdr:col>
      <xdr:colOff>35560</xdr:colOff>
      <xdr:row>69</xdr:row>
      <xdr:rowOff>160655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7460" y="9803765"/>
          <a:ext cx="3206750" cy="2625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179705</xdr:colOff>
      <xdr:row>73</xdr:row>
      <xdr:rowOff>88265</xdr:rowOff>
    </xdr:from>
    <xdr:to>
      <xdr:col>9</xdr:col>
      <xdr:colOff>325755</xdr:colOff>
      <xdr:row>93</xdr:row>
      <xdr:rowOff>158115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7605" y="13067665"/>
          <a:ext cx="3606800" cy="362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658495</xdr:colOff>
      <xdr:row>96</xdr:row>
      <xdr:rowOff>73660</xdr:rowOff>
    </xdr:from>
    <xdr:to>
      <xdr:col>8</xdr:col>
      <xdr:colOff>455295</xdr:colOff>
      <xdr:row>112</xdr:row>
      <xdr:rowOff>29210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6395" y="17142460"/>
          <a:ext cx="2571750" cy="2800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26</xdr:col>
      <xdr:colOff>276411</xdr:colOff>
      <xdr:row>17</xdr:row>
      <xdr:rowOff>159870</xdr:rowOff>
    </xdr:from>
    <xdr:to>
      <xdr:col>30</xdr:col>
      <xdr:colOff>605117</xdr:colOff>
      <xdr:row>38</xdr:row>
      <xdr:rowOff>22411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168275</xdr:rowOff>
    </xdr:from>
    <xdr:to>
      <xdr:col>11</xdr:col>
      <xdr:colOff>57150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4</xdr:row>
      <xdr:rowOff>139700</xdr:rowOff>
    </xdr:from>
    <xdr:to>
      <xdr:col>20</xdr:col>
      <xdr:colOff>647700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643453</xdr:colOff>
      <xdr:row>19</xdr:row>
      <xdr:rowOff>163285</xdr:rowOff>
    </xdr:from>
    <xdr:to>
      <xdr:col>20</xdr:col>
      <xdr:colOff>635728</xdr:colOff>
      <xdr:row>36</xdr:row>
      <xdr:rowOff>60343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79655" y="3541395"/>
          <a:ext cx="2633980" cy="2919730"/>
        </a:xfrm>
        <a:prstGeom prst="rect">
          <a:avLst/>
        </a:prstGeom>
      </xdr:spPr>
    </xdr:pic>
    <xdr:clientData/>
  </xdr:twoCellAnchor>
  <xdr:twoCellAnchor editAs="oneCell">
    <xdr:from>
      <xdr:col>22</xdr:col>
      <xdr:colOff>69415</xdr:colOff>
      <xdr:row>18</xdr:row>
      <xdr:rowOff>16564</xdr:rowOff>
    </xdr:from>
    <xdr:to>
      <xdr:col>24</xdr:col>
      <xdr:colOff>563483</xdr:colOff>
      <xdr:row>27</xdr:row>
      <xdr:rowOff>44595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01515" y="3216910"/>
          <a:ext cx="1814830" cy="1628140"/>
        </a:xfrm>
        <a:prstGeom prst="rect">
          <a:avLst/>
        </a:prstGeom>
      </xdr:spPr>
    </xdr:pic>
    <xdr:clientData/>
  </xdr:twoCellAnchor>
  <xdr:twoCellAnchor editAs="oneCell">
    <xdr:from>
      <xdr:col>24</xdr:col>
      <xdr:colOff>640522</xdr:colOff>
      <xdr:row>17</xdr:row>
      <xdr:rowOff>82826</xdr:rowOff>
    </xdr:from>
    <xdr:to>
      <xdr:col>27</xdr:col>
      <xdr:colOff>323909</xdr:colOff>
      <xdr:row>35</xdr:row>
      <xdr:rowOff>158395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93180" y="3105150"/>
          <a:ext cx="1664970" cy="32759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1</xdr:row>
      <xdr:rowOff>60325</xdr:rowOff>
    </xdr:from>
    <xdr:to>
      <xdr:col>9</xdr:col>
      <xdr:colOff>38100</xdr:colOff>
      <xdr:row>11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8A090-A1A3-A24C-897B-F52A6CB4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622300</xdr:colOff>
      <xdr:row>14</xdr:row>
      <xdr:rowOff>130175</xdr:rowOff>
    </xdr:from>
    <xdr:to>
      <xdr:col>8</xdr:col>
      <xdr:colOff>355600</xdr:colOff>
      <xdr:row>22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92F0F-BE65-84CB-3CA6-5B2D45669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635000</xdr:colOff>
      <xdr:row>25</xdr:row>
      <xdr:rowOff>9525</xdr:rowOff>
    </xdr:from>
    <xdr:to>
      <xdr:col>8</xdr:col>
      <xdr:colOff>95250</xdr:colOff>
      <xdr:row>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A255E5-406A-19C4-0BF9-503F1A221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36</xdr:row>
      <xdr:rowOff>165099</xdr:rowOff>
    </xdr:from>
    <xdr:to>
      <xdr:col>10</xdr:col>
      <xdr:colOff>266700</xdr:colOff>
      <xdr:row>46</xdr:row>
      <xdr:rowOff>130174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C87809-367B-F674-5F3C-36CC52DCE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19"/>
  <sheetViews>
    <sheetView zoomScale="55" zoomScaleNormal="55" workbookViewId="0">
      <selection activeCell="A7" sqref="A7:B12"/>
    </sheetView>
  </sheetViews>
  <sheetFormatPr defaultColWidth="9" defaultRowHeight="14" x14ac:dyDescent="0.3"/>
  <cols>
    <col min="1" max="1" width="11.83203125" customWidth="1"/>
    <col min="2" max="3" width="12.6640625"/>
    <col min="6" max="6" width="9.4140625"/>
    <col min="17" max="17" width="6.4140625" customWidth="1"/>
    <col min="18" max="18" width="7.4140625" customWidth="1"/>
    <col min="21" max="21" width="27" customWidth="1"/>
    <col min="23" max="23" width="33.58203125" customWidth="1"/>
    <col min="26" max="26" width="8.4140625" customWidth="1"/>
    <col min="28" max="28" width="37.75" customWidth="1"/>
  </cols>
  <sheetData>
    <row r="2" spans="1:17" x14ac:dyDescent="0.3">
      <c r="A2" t="s">
        <v>0</v>
      </c>
      <c r="B2">
        <v>0</v>
      </c>
      <c r="C2">
        <v>0.5</v>
      </c>
      <c r="D2">
        <v>0.3</v>
      </c>
      <c r="E2">
        <v>0.29499999999999998</v>
      </c>
      <c r="F2">
        <v>0.29299999999999998</v>
      </c>
      <c r="G2">
        <v>0.29249999999999998</v>
      </c>
      <c r="H2">
        <v>0.2923</v>
      </c>
      <c r="I2">
        <v>0.29215000000000002</v>
      </c>
      <c r="J2">
        <v>0.29210000000000003</v>
      </c>
      <c r="K2">
        <v>0.29207</v>
      </c>
      <c r="L2">
        <v>0.29208499999999998</v>
      </c>
    </row>
    <row r="3" spans="1:17" x14ac:dyDescent="0.3">
      <c r="A3" t="s">
        <v>1</v>
      </c>
      <c r="E3">
        <v>-3.1480000000000001</v>
      </c>
      <c r="F3">
        <v>-3.121</v>
      </c>
    </row>
    <row r="4" spans="1:17" x14ac:dyDescent="0.3">
      <c r="A4" t="s">
        <v>2</v>
      </c>
      <c r="E4">
        <v>3.0960000000000001</v>
      </c>
      <c r="F4">
        <v>3.1040000000000001</v>
      </c>
    </row>
    <row r="5" spans="1:17" x14ac:dyDescent="0.3">
      <c r="A5" t="s">
        <v>3</v>
      </c>
      <c r="E5">
        <f>E3+E4</f>
        <v>-5.1999999999999998E-2</v>
      </c>
      <c r="F5">
        <f>F3+F4</f>
        <v>-1.6999999999999901E-2</v>
      </c>
      <c r="G5">
        <v>-7.0000000000000001E-3</v>
      </c>
      <c r="H5">
        <v>-3.8E-3</v>
      </c>
      <c r="I5">
        <v>-1.1000000000000001E-3</v>
      </c>
      <c r="J5">
        <v>-2.9999999999999997E-4</v>
      </c>
      <c r="K5">
        <v>2.0000000000000001E-4</v>
      </c>
      <c r="L5">
        <v>6.9999999999999994E-5</v>
      </c>
      <c r="M5" t="s">
        <v>4</v>
      </c>
    </row>
    <row r="7" spans="1:17" x14ac:dyDescent="0.3">
      <c r="A7" t="s">
        <v>5</v>
      </c>
      <c r="B7">
        <v>0.29199999999999998</v>
      </c>
      <c r="F7" t="s">
        <v>5</v>
      </c>
      <c r="G7">
        <v>0.2</v>
      </c>
    </row>
    <row r="8" spans="1:17" x14ac:dyDescent="0.3">
      <c r="A8" t="s">
        <v>6</v>
      </c>
      <c r="B8">
        <v>3.12</v>
      </c>
      <c r="F8" t="s">
        <v>6</v>
      </c>
      <c r="G8">
        <v>6</v>
      </c>
      <c r="M8" t="s">
        <v>5</v>
      </c>
      <c r="N8">
        <v>0.19800000000000001</v>
      </c>
      <c r="P8" t="s">
        <v>5</v>
      </c>
      <c r="Q8">
        <v>1</v>
      </c>
    </row>
    <row r="9" spans="1:17" x14ac:dyDescent="0.3">
      <c r="C9" t="s">
        <v>7</v>
      </c>
      <c r="D9" t="s">
        <v>8</v>
      </c>
      <c r="H9" t="s">
        <v>7</v>
      </c>
      <c r="I9" t="s">
        <v>8</v>
      </c>
      <c r="M9" t="s">
        <v>6</v>
      </c>
      <c r="N9">
        <v>6.5</v>
      </c>
      <c r="P9" t="s">
        <v>6</v>
      </c>
      <c r="Q9">
        <v>15</v>
      </c>
    </row>
    <row r="10" spans="1:17" x14ac:dyDescent="0.3">
      <c r="A10" t="s">
        <v>9</v>
      </c>
      <c r="B10" s="6">
        <f>0.6*B7</f>
        <v>0.17519999999999999</v>
      </c>
      <c r="C10" s="9">
        <f>0.6*B7</f>
        <v>0.17519999999999999</v>
      </c>
      <c r="D10">
        <v>0.17499999999999999</v>
      </c>
      <c r="F10" t="s">
        <v>9</v>
      </c>
      <c r="G10" s="6">
        <f>0.6*G7</f>
        <v>0.12</v>
      </c>
      <c r="H10" s="9">
        <f>0.6*G7</f>
        <v>0.12</v>
      </c>
      <c r="I10">
        <v>0.17499999999999999</v>
      </c>
    </row>
    <row r="11" spans="1:17" x14ac:dyDescent="0.3">
      <c r="A11" t="s">
        <v>10</v>
      </c>
      <c r="B11" s="6">
        <f>1.2*B7/B8</f>
        <v>0.112307692307692</v>
      </c>
      <c r="C11" s="9">
        <f>2*B7/B8</f>
        <v>0.18717948717948699</v>
      </c>
      <c r="D11">
        <v>3.4000000000000002E-2</v>
      </c>
      <c r="F11" t="s">
        <v>10</v>
      </c>
      <c r="G11" s="6">
        <f>1.2*G7/G8</f>
        <v>0.04</v>
      </c>
      <c r="H11" s="9">
        <f>2*G7/G8</f>
        <v>6.6666666666666693E-2</v>
      </c>
      <c r="I11">
        <v>3.4000000000000002E-2</v>
      </c>
      <c r="M11" t="s">
        <v>9</v>
      </c>
      <c r="N11" s="6">
        <f>0.6*N8</f>
        <v>0.1188</v>
      </c>
      <c r="P11" t="s">
        <v>9</v>
      </c>
      <c r="Q11" s="6">
        <f>0.6*Q8</f>
        <v>0.6</v>
      </c>
    </row>
    <row r="12" spans="1:17" x14ac:dyDescent="0.3">
      <c r="A12" t="s">
        <v>11</v>
      </c>
      <c r="B12" s="6">
        <f>3*B7*B8/40</f>
        <v>6.8328E-2</v>
      </c>
      <c r="C12" s="9">
        <f>B7*B8/8</f>
        <v>0.11388</v>
      </c>
      <c r="D12">
        <v>0.22500000000000001</v>
      </c>
      <c r="F12" t="s">
        <v>11</v>
      </c>
      <c r="G12" s="6">
        <f>3*G7*G8/40</f>
        <v>0.09</v>
      </c>
      <c r="H12" s="9">
        <f>G7*G8/8</f>
        <v>0.15</v>
      </c>
      <c r="I12">
        <v>0.22500000000000001</v>
      </c>
      <c r="M12" t="s">
        <v>10</v>
      </c>
      <c r="N12" s="6">
        <f>1.2*N8/N9</f>
        <v>3.6553846153846201E-2</v>
      </c>
      <c r="P12" t="s">
        <v>10</v>
      </c>
      <c r="Q12" s="6">
        <f>1.2*Q8/Q9</f>
        <v>0.08</v>
      </c>
    </row>
    <row r="13" spans="1:17" x14ac:dyDescent="0.3">
      <c r="M13" t="s">
        <v>11</v>
      </c>
      <c r="N13" s="6">
        <f>3*N8*N9/40</f>
        <v>9.6525E-2</v>
      </c>
      <c r="P13" t="s">
        <v>11</v>
      </c>
      <c r="Q13" s="6">
        <f>3*Q8*Q9/40</f>
        <v>1.125</v>
      </c>
    </row>
    <row r="14" spans="1:17" x14ac:dyDescent="0.3">
      <c r="A14" t="s">
        <v>12</v>
      </c>
    </row>
    <row r="15" spans="1:17" x14ac:dyDescent="0.3">
      <c r="A15" t="s">
        <v>13</v>
      </c>
      <c r="B15">
        <v>0.28999999999999998</v>
      </c>
      <c r="C15" s="10">
        <v>0.31</v>
      </c>
      <c r="D15" s="10">
        <v>0.31</v>
      </c>
      <c r="E15" s="10">
        <v>0.31</v>
      </c>
      <c r="F15" s="10">
        <v>0.31</v>
      </c>
      <c r="G15" s="10">
        <v>0.31</v>
      </c>
      <c r="H15" s="10">
        <v>0.31</v>
      </c>
      <c r="I15" s="10">
        <v>0.31</v>
      </c>
    </row>
    <row r="16" spans="1:17" x14ac:dyDescent="0.3">
      <c r="A16" t="s">
        <v>14</v>
      </c>
      <c r="B16">
        <v>0.13070000000000001</v>
      </c>
      <c r="C16">
        <v>-0.39279999999999998</v>
      </c>
      <c r="D16">
        <v>-0.32179999999999997</v>
      </c>
      <c r="E16">
        <v>-0.32119999999999999</v>
      </c>
      <c r="F16">
        <v>-0.32119999999999999</v>
      </c>
      <c r="G16">
        <v>-0.32119999999999999</v>
      </c>
      <c r="H16">
        <v>-0.3211</v>
      </c>
      <c r="I16">
        <v>-0.3211</v>
      </c>
    </row>
    <row r="17" spans="1:26" x14ac:dyDescent="0.3">
      <c r="A17" t="s">
        <v>15</v>
      </c>
      <c r="B17" s="10">
        <v>0.31</v>
      </c>
      <c r="C17" s="10">
        <v>0.31</v>
      </c>
      <c r="D17" s="10">
        <v>0.31</v>
      </c>
      <c r="E17" s="10">
        <v>0.31</v>
      </c>
      <c r="F17" s="10">
        <v>0.31</v>
      </c>
      <c r="G17" s="10">
        <v>0.31</v>
      </c>
      <c r="H17" s="10">
        <v>0.31</v>
      </c>
      <c r="I17" s="10">
        <v>0.31</v>
      </c>
    </row>
    <row r="19" spans="1:26" x14ac:dyDescent="0.3">
      <c r="A19" t="s">
        <v>16</v>
      </c>
      <c r="Y19" t="s">
        <v>17</v>
      </c>
      <c r="Z19" t="s">
        <v>18</v>
      </c>
    </row>
    <row r="20" spans="1:26" x14ac:dyDescent="0.3">
      <c r="A20" t="s">
        <v>13</v>
      </c>
      <c r="B20">
        <v>0.31</v>
      </c>
      <c r="C20">
        <v>0.3</v>
      </c>
      <c r="D20">
        <v>0.29899999999999999</v>
      </c>
      <c r="R20" t="s">
        <v>19</v>
      </c>
      <c r="S20" t="s">
        <v>20</v>
      </c>
      <c r="T20" t="s">
        <v>18</v>
      </c>
      <c r="W20" t="s">
        <v>21</v>
      </c>
      <c r="Y20">
        <v>0.1</v>
      </c>
      <c r="Z20">
        <v>5.4790999999999999</v>
      </c>
    </row>
    <row r="21" spans="1:26" x14ac:dyDescent="0.3">
      <c r="A21" t="s">
        <v>14</v>
      </c>
      <c r="B21">
        <v>-0.22289999999999999</v>
      </c>
      <c r="C21">
        <v>-0.05</v>
      </c>
      <c r="E21">
        <v>-3.2000000000000001E-2</v>
      </c>
      <c r="F21">
        <v>-0.1065</v>
      </c>
      <c r="G21">
        <v>2.9100000000000001E-2</v>
      </c>
      <c r="H21">
        <v>5.7099999999999998E-2</v>
      </c>
      <c r="I21">
        <v>3.8600000000000002E-2</v>
      </c>
      <c r="J21">
        <v>0.02</v>
      </c>
      <c r="K21">
        <v>1.5E-3</v>
      </c>
      <c r="L21">
        <v>1.6000000000000001E-3</v>
      </c>
      <c r="M21">
        <v>1.6000000000000001E-3</v>
      </c>
      <c r="N21">
        <v>1.5E-3</v>
      </c>
      <c r="R21">
        <v>0.1</v>
      </c>
      <c r="T21">
        <v>5.4790999999999999</v>
      </c>
      <c r="Y21">
        <v>0.20960000000000001</v>
      </c>
      <c r="Z21">
        <v>1.7715000000000001</v>
      </c>
    </row>
    <row r="22" spans="1:26" x14ac:dyDescent="0.3">
      <c r="A22" t="s">
        <v>15</v>
      </c>
      <c r="B22">
        <v>0.3</v>
      </c>
      <c r="C22">
        <v>0.29899999999999999</v>
      </c>
      <c r="E22">
        <v>0.29799999999999999</v>
      </c>
      <c r="F22">
        <v>0.28799999999999998</v>
      </c>
      <c r="G22">
        <v>0.28899999999999998</v>
      </c>
      <c r="H22" s="10">
        <v>0.28999999999999998</v>
      </c>
      <c r="I22">
        <v>0.29099999999999998</v>
      </c>
      <c r="J22">
        <v>0.29199999999999998</v>
      </c>
      <c r="K22">
        <v>0.29199999999999998</v>
      </c>
      <c r="L22">
        <v>0.29199999999999998</v>
      </c>
      <c r="M22">
        <v>0.29199999999999998</v>
      </c>
      <c r="N22">
        <v>0.29199999999999998</v>
      </c>
      <c r="R22">
        <v>0.20960000000000001</v>
      </c>
      <c r="T22">
        <v>1.7715000000000001</v>
      </c>
      <c r="W22" t="s">
        <v>22</v>
      </c>
      <c r="Y22">
        <v>0.245</v>
      </c>
      <c r="Z22">
        <v>0.71379999999999999</v>
      </c>
    </row>
    <row r="23" spans="1:26" x14ac:dyDescent="0.3">
      <c r="R23">
        <v>0.245</v>
      </c>
      <c r="T23">
        <v>0.71379999999999999</v>
      </c>
      <c r="Y23">
        <v>0.25929999999999997</v>
      </c>
      <c r="Z23">
        <v>0.63719999999999999</v>
      </c>
    </row>
    <row r="24" spans="1:26" x14ac:dyDescent="0.3">
      <c r="A24" t="s">
        <v>16</v>
      </c>
      <c r="R24">
        <v>0.27200000000000002</v>
      </c>
      <c r="T24">
        <v>0.63719999999999999</v>
      </c>
      <c r="W24" t="s">
        <v>22</v>
      </c>
      <c r="Y24">
        <v>0.27200000000000002</v>
      </c>
      <c r="Z24">
        <v>0.38350000000000001</v>
      </c>
    </row>
    <row r="25" spans="1:26" x14ac:dyDescent="0.3">
      <c r="A25" t="s">
        <v>13</v>
      </c>
      <c r="B25">
        <v>0.28999999999999998</v>
      </c>
      <c r="C25">
        <v>0.31</v>
      </c>
      <c r="D25">
        <v>0.3</v>
      </c>
      <c r="E25">
        <v>0.28999999999999998</v>
      </c>
      <c r="F25">
        <v>0.28899999999999998</v>
      </c>
      <c r="G25">
        <v>0.28999999999999998</v>
      </c>
      <c r="H25">
        <v>0.29099999999999998</v>
      </c>
      <c r="I25">
        <v>0.29199999999999998</v>
      </c>
      <c r="J25">
        <v>0.29199999999999998</v>
      </c>
      <c r="K25">
        <v>0.29199999999999998</v>
      </c>
      <c r="L25">
        <v>0.29199999999999998</v>
      </c>
      <c r="M25">
        <v>0.29199999999999998</v>
      </c>
      <c r="N25">
        <v>0.29199999999999998</v>
      </c>
      <c r="R25">
        <v>0.27</v>
      </c>
      <c r="T25">
        <v>0.38</v>
      </c>
      <c r="Y25">
        <v>0.2797</v>
      </c>
      <c r="Z25">
        <v>0.2334</v>
      </c>
    </row>
    <row r="26" spans="1:26" x14ac:dyDescent="0.3">
      <c r="A26" t="s">
        <v>14</v>
      </c>
      <c r="B26">
        <v>0.13070000000000001</v>
      </c>
      <c r="C26">
        <v>-0.39279999999999998</v>
      </c>
      <c r="D26">
        <v>-0.19</v>
      </c>
      <c r="E26">
        <v>-7.5800000000000006E-2</v>
      </c>
      <c r="F26">
        <v>4.3799999999999999E-2</v>
      </c>
      <c r="G26">
        <v>0.03</v>
      </c>
      <c r="H26">
        <v>2.0199999999999999E-2</v>
      </c>
      <c r="I26">
        <v>1.9E-3</v>
      </c>
      <c r="J26">
        <v>1.5E-3</v>
      </c>
      <c r="K26">
        <v>1.5E-3</v>
      </c>
      <c r="L26">
        <v>1.5E-3</v>
      </c>
      <c r="M26">
        <v>1.6000000000000001E-3</v>
      </c>
      <c r="N26">
        <v>1.6000000000000001E-3</v>
      </c>
      <c r="W26" t="s">
        <v>22</v>
      </c>
      <c r="Y26">
        <v>0.28439999999999999</v>
      </c>
      <c r="Z26">
        <v>0.14360000000000001</v>
      </c>
    </row>
    <row r="27" spans="1:26" x14ac:dyDescent="0.3">
      <c r="A27" t="s">
        <v>15</v>
      </c>
      <c r="B27">
        <v>0.31</v>
      </c>
      <c r="C27">
        <v>0.3</v>
      </c>
      <c r="D27">
        <v>0.28999999999999998</v>
      </c>
      <c r="E27">
        <v>0.28899999999999998</v>
      </c>
      <c r="F27">
        <v>0.28999999999999998</v>
      </c>
      <c r="G27">
        <v>0.29099999999999998</v>
      </c>
      <c r="H27">
        <v>0.29199999999999998</v>
      </c>
      <c r="I27">
        <v>0.29199999999999998</v>
      </c>
      <c r="J27">
        <v>0.29199999999999998</v>
      </c>
      <c r="K27">
        <v>0.29199999999999998</v>
      </c>
      <c r="L27">
        <v>0.29199999999999998</v>
      </c>
      <c r="M27">
        <v>0.29199999999999998</v>
      </c>
      <c r="N27">
        <v>0.29199999999999998</v>
      </c>
      <c r="Y27">
        <v>0.28720000000000001</v>
      </c>
      <c r="Z27">
        <v>7.9500000000000001E-2</v>
      </c>
    </row>
    <row r="28" spans="1:26" x14ac:dyDescent="0.3">
      <c r="B28">
        <v>0.05</v>
      </c>
      <c r="W28" t="s">
        <v>22</v>
      </c>
      <c r="Y28">
        <v>0.2888</v>
      </c>
      <c r="Z28">
        <v>6.0600000000000001E-2</v>
      </c>
    </row>
    <row r="29" spans="1:26" x14ac:dyDescent="0.3">
      <c r="F29">
        <f>B28*F26</f>
        <v>2.1900000000000001E-3</v>
      </c>
      <c r="Y29">
        <v>0.28999999999999998</v>
      </c>
      <c r="Z29">
        <v>3.78E-2</v>
      </c>
    </row>
    <row r="30" spans="1:26" x14ac:dyDescent="0.3">
      <c r="F30">
        <f>F25+F29</f>
        <v>0.29119</v>
      </c>
      <c r="W30" t="s">
        <v>22</v>
      </c>
      <c r="Y30">
        <v>0.2908</v>
      </c>
      <c r="Z30">
        <v>2.3800000000000002E-2</v>
      </c>
    </row>
    <row r="31" spans="1:26" x14ac:dyDescent="0.3">
      <c r="Y31">
        <v>0.2913</v>
      </c>
      <c r="Z31">
        <v>1.49E-2</v>
      </c>
    </row>
    <row r="32" spans="1:26" x14ac:dyDescent="0.3">
      <c r="A32" t="s">
        <v>23</v>
      </c>
      <c r="W32" t="s">
        <v>22</v>
      </c>
      <c r="Y32">
        <v>0.29160000000000003</v>
      </c>
      <c r="Z32">
        <v>9.4000000000000004E-3</v>
      </c>
    </row>
    <row r="33" spans="1:26" x14ac:dyDescent="0.3">
      <c r="A33">
        <v>0.2</v>
      </c>
      <c r="Y33">
        <v>0.2918</v>
      </c>
      <c r="Z33">
        <v>6.0000000000000001E-3</v>
      </c>
    </row>
    <row r="34" spans="1:26" x14ac:dyDescent="0.3">
      <c r="A34">
        <v>-0.48499999999999999</v>
      </c>
      <c r="W34" t="s">
        <v>22</v>
      </c>
      <c r="Y34">
        <v>0.29189999999999999</v>
      </c>
      <c r="Z34">
        <v>3.8E-3</v>
      </c>
    </row>
    <row r="35" spans="1:26" x14ac:dyDescent="0.3">
      <c r="Y35">
        <v>0.29199999999999998</v>
      </c>
      <c r="Z35">
        <v>2.3999999999999998E-3</v>
      </c>
    </row>
    <row r="36" spans="1:26" x14ac:dyDescent="0.3">
      <c r="A36" t="s">
        <v>24</v>
      </c>
      <c r="D36" t="s">
        <v>25</v>
      </c>
      <c r="E36">
        <v>0.1</v>
      </c>
      <c r="G36">
        <v>0.22</v>
      </c>
      <c r="W36" t="s">
        <v>22</v>
      </c>
    </row>
    <row r="37" spans="1:26" x14ac:dyDescent="0.3">
      <c r="A37" t="s">
        <v>26</v>
      </c>
      <c r="D37" t="s">
        <v>17</v>
      </c>
    </row>
    <row r="38" spans="1:26" x14ac:dyDescent="0.3">
      <c r="D38" t="s">
        <v>27</v>
      </c>
      <c r="W38" t="s">
        <v>22</v>
      </c>
    </row>
    <row r="39" spans="1:26" x14ac:dyDescent="0.3">
      <c r="A39" t="s">
        <v>28</v>
      </c>
      <c r="D39" t="s">
        <v>29</v>
      </c>
    </row>
    <row r="40" spans="1:26" x14ac:dyDescent="0.3">
      <c r="A40" t="s">
        <v>30</v>
      </c>
      <c r="W40" t="s">
        <v>22</v>
      </c>
    </row>
    <row r="42" spans="1:26" x14ac:dyDescent="0.3">
      <c r="W42" t="s">
        <v>22</v>
      </c>
    </row>
    <row r="43" spans="1:26" x14ac:dyDescent="0.3">
      <c r="A43" t="s">
        <v>31</v>
      </c>
    </row>
    <row r="44" spans="1:26" x14ac:dyDescent="0.3">
      <c r="K44" t="s">
        <v>32</v>
      </c>
      <c r="W44" t="s">
        <v>22</v>
      </c>
    </row>
    <row r="46" spans="1:26" x14ac:dyDescent="0.3">
      <c r="W46" t="s">
        <v>22</v>
      </c>
    </row>
    <row r="48" spans="1:26" x14ac:dyDescent="0.3">
      <c r="W48" t="s">
        <v>22</v>
      </c>
    </row>
    <row r="50" spans="1:28" x14ac:dyDescent="0.3">
      <c r="W50" t="s">
        <v>22</v>
      </c>
    </row>
    <row r="52" spans="1:28" x14ac:dyDescent="0.3">
      <c r="W52" t="s">
        <v>22</v>
      </c>
    </row>
    <row r="53" spans="1:28" x14ac:dyDescent="0.3">
      <c r="A53" t="s">
        <v>5</v>
      </c>
      <c r="B53">
        <v>0.8</v>
      </c>
    </row>
    <row r="54" spans="1:28" x14ac:dyDescent="0.3">
      <c r="A54" t="s">
        <v>6</v>
      </c>
      <c r="B54">
        <v>16.3</v>
      </c>
      <c r="W54" t="s">
        <v>33</v>
      </c>
      <c r="AB54" t="s">
        <v>34</v>
      </c>
    </row>
    <row r="56" spans="1:28" x14ac:dyDescent="0.3">
      <c r="A56" t="s">
        <v>9</v>
      </c>
      <c r="B56" s="6">
        <f>0.6*B53</f>
        <v>0.48</v>
      </c>
      <c r="W56" t="s">
        <v>35</v>
      </c>
    </row>
    <row r="57" spans="1:28" x14ac:dyDescent="0.3">
      <c r="A57" t="s">
        <v>10</v>
      </c>
      <c r="B57" s="6">
        <f>1.2*B53/B54</f>
        <v>5.88957055214724E-2</v>
      </c>
      <c r="N57">
        <v>-3.8</v>
      </c>
      <c r="Q57" s="6"/>
    </row>
    <row r="58" spans="1:28" x14ac:dyDescent="0.3">
      <c r="A58" t="s">
        <v>11</v>
      </c>
      <c r="B58" s="6">
        <f>3*B53*B54/40</f>
        <v>0.97799999999999998</v>
      </c>
      <c r="N58">
        <v>1.9</v>
      </c>
      <c r="Q58" s="6"/>
    </row>
    <row r="59" spans="1:28" x14ac:dyDescent="0.3">
      <c r="Q59" s="6"/>
    </row>
    <row r="63" spans="1:28" x14ac:dyDescent="0.3">
      <c r="A63" t="s">
        <v>5</v>
      </c>
      <c r="B63">
        <v>1</v>
      </c>
      <c r="Q63" t="s">
        <v>17</v>
      </c>
      <c r="R63" t="s">
        <v>27</v>
      </c>
      <c r="S63" t="s">
        <v>29</v>
      </c>
      <c r="T63" t="s">
        <v>20</v>
      </c>
      <c r="U63" t="s">
        <v>36</v>
      </c>
    </row>
    <row r="64" spans="1:28" x14ac:dyDescent="0.3">
      <c r="A64" t="s">
        <v>6</v>
      </c>
      <c r="B64">
        <v>7.4</v>
      </c>
      <c r="Q64">
        <v>0.17499999999999999</v>
      </c>
      <c r="R64">
        <v>0.112</v>
      </c>
      <c r="S64">
        <v>6.8000000000000005E-2</v>
      </c>
      <c r="T64">
        <v>12.66</v>
      </c>
    </row>
    <row r="65" spans="1:21" x14ac:dyDescent="0.3">
      <c r="Q65">
        <v>5</v>
      </c>
      <c r="R65">
        <v>0.33</v>
      </c>
      <c r="S65">
        <v>2</v>
      </c>
      <c r="T65">
        <v>8.85</v>
      </c>
    </row>
    <row r="66" spans="1:21" x14ac:dyDescent="0.3">
      <c r="A66" t="s">
        <v>9</v>
      </c>
      <c r="B66" s="6">
        <f>0.6*B63</f>
        <v>0.6</v>
      </c>
      <c r="Q66">
        <v>0.8</v>
      </c>
      <c r="R66">
        <v>0.1</v>
      </c>
      <c r="S66">
        <v>0.5</v>
      </c>
      <c r="T66">
        <v>8.85</v>
      </c>
    </row>
    <row r="67" spans="1:21" x14ac:dyDescent="0.3">
      <c r="A67" t="s">
        <v>10</v>
      </c>
      <c r="B67" s="6">
        <f>1.2*B63/B64</f>
        <v>0.162162162162162</v>
      </c>
      <c r="Q67">
        <v>1.2</v>
      </c>
      <c r="R67">
        <v>0.1</v>
      </c>
      <c r="S67">
        <v>0.5</v>
      </c>
      <c r="T67">
        <v>2.2999999999999998</v>
      </c>
      <c r="U67" t="s">
        <v>37</v>
      </c>
    </row>
    <row r="68" spans="1:21" x14ac:dyDescent="0.3">
      <c r="A68" t="s">
        <v>11</v>
      </c>
      <c r="B68" s="6">
        <f>3*B63*B64/40</f>
        <v>0.55500000000000005</v>
      </c>
      <c r="Q68">
        <v>1.2</v>
      </c>
      <c r="R68">
        <v>0.4</v>
      </c>
      <c r="S68">
        <v>0.5</v>
      </c>
      <c r="T68">
        <v>12.23</v>
      </c>
      <c r="U68" t="s">
        <v>38</v>
      </c>
    </row>
    <row r="69" spans="1:21" x14ac:dyDescent="0.3">
      <c r="Q69">
        <v>1.2</v>
      </c>
      <c r="R69">
        <v>0.2</v>
      </c>
      <c r="S69">
        <v>0.5</v>
      </c>
      <c r="T69">
        <v>2</v>
      </c>
      <c r="U69" t="s">
        <v>37</v>
      </c>
    </row>
    <row r="75" spans="1:21" x14ac:dyDescent="0.3">
      <c r="A75" t="s">
        <v>5</v>
      </c>
      <c r="B75">
        <v>0.9</v>
      </c>
    </row>
    <row r="76" spans="1:21" x14ac:dyDescent="0.3">
      <c r="A76" t="s">
        <v>6</v>
      </c>
      <c r="B76">
        <v>17.399999999999999</v>
      </c>
    </row>
    <row r="77" spans="1:21" x14ac:dyDescent="0.3">
      <c r="K77">
        <v>1.73</v>
      </c>
    </row>
    <row r="78" spans="1:21" x14ac:dyDescent="0.3">
      <c r="A78" t="s">
        <v>9</v>
      </c>
      <c r="B78" s="6">
        <f>0.6*B75</f>
        <v>0.54</v>
      </c>
      <c r="K78">
        <v>-1.66</v>
      </c>
    </row>
    <row r="79" spans="1:21" x14ac:dyDescent="0.3">
      <c r="A79" t="s">
        <v>10</v>
      </c>
      <c r="B79" s="6">
        <f>1.2*B75/B76</f>
        <v>6.2068965517241399E-2</v>
      </c>
    </row>
    <row r="80" spans="1:21" x14ac:dyDescent="0.3">
      <c r="A80" t="s">
        <v>11</v>
      </c>
      <c r="B80" s="6">
        <f>3*B75*B76/40</f>
        <v>1.1745000000000001</v>
      </c>
    </row>
    <row r="99" spans="1:11" x14ac:dyDescent="0.3">
      <c r="K99" t="s">
        <v>39</v>
      </c>
    </row>
    <row r="100" spans="1:11" x14ac:dyDescent="0.3">
      <c r="A100" t="s">
        <v>5</v>
      </c>
      <c r="B100">
        <v>1.2</v>
      </c>
    </row>
    <row r="101" spans="1:11" x14ac:dyDescent="0.3">
      <c r="A101" t="s">
        <v>6</v>
      </c>
      <c r="B101">
        <v>10.6</v>
      </c>
      <c r="K101">
        <v>0.6</v>
      </c>
    </row>
    <row r="102" spans="1:11" x14ac:dyDescent="0.3">
      <c r="K102">
        <v>-0.7</v>
      </c>
    </row>
    <row r="103" spans="1:11" x14ac:dyDescent="0.3">
      <c r="A103" t="s">
        <v>9</v>
      </c>
      <c r="B103" s="6">
        <f>0.6*B100</f>
        <v>0.72</v>
      </c>
    </row>
    <row r="104" spans="1:11" x14ac:dyDescent="0.3">
      <c r="A104" t="s">
        <v>10</v>
      </c>
      <c r="B104" s="6">
        <f>1.2*B100/B101</f>
        <v>0.135849056603774</v>
      </c>
    </row>
    <row r="105" spans="1:11" x14ac:dyDescent="0.3">
      <c r="A105" t="s">
        <v>11</v>
      </c>
      <c r="B105" s="6">
        <f>3*B100*B101/40</f>
        <v>0.95399999999999996</v>
      </c>
    </row>
    <row r="114" spans="1:2" x14ac:dyDescent="0.3">
      <c r="A114" t="s">
        <v>5</v>
      </c>
      <c r="B114">
        <v>1</v>
      </c>
    </row>
    <row r="115" spans="1:2" x14ac:dyDescent="0.3">
      <c r="A115" t="s">
        <v>6</v>
      </c>
      <c r="B115">
        <v>12</v>
      </c>
    </row>
    <row r="117" spans="1:2" x14ac:dyDescent="0.3">
      <c r="A117" t="s">
        <v>9</v>
      </c>
      <c r="B117" s="6">
        <f>0.6*B114</f>
        <v>0.6</v>
      </c>
    </row>
    <row r="118" spans="1:2" x14ac:dyDescent="0.3">
      <c r="A118" t="s">
        <v>10</v>
      </c>
      <c r="B118" s="6">
        <f>1.2*B114/B115</f>
        <v>0.1</v>
      </c>
    </row>
    <row r="119" spans="1:2" x14ac:dyDescent="0.3">
      <c r="A119" t="s">
        <v>11</v>
      </c>
      <c r="B119" s="6">
        <f>3*B114*B115/40</f>
        <v>0.9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65"/>
  <sheetViews>
    <sheetView topLeftCell="A19" zoomScale="145" zoomScaleNormal="145" workbookViewId="0">
      <selection activeCell="H27" sqref="H27"/>
    </sheetView>
  </sheetViews>
  <sheetFormatPr defaultColWidth="8.6640625" defaultRowHeight="14" x14ac:dyDescent="0.3"/>
  <cols>
    <col min="12" max="12" width="25.33203125" style="5" customWidth="1"/>
    <col min="22" max="22" width="26.1640625" style="5" customWidth="1"/>
  </cols>
  <sheetData>
    <row r="1" spans="2:26" x14ac:dyDescent="0.3">
      <c r="B1" t="s">
        <v>40</v>
      </c>
      <c r="M1" t="s">
        <v>41</v>
      </c>
      <c r="X1" t="s">
        <v>17</v>
      </c>
      <c r="Y1" t="s">
        <v>27</v>
      </c>
      <c r="Z1" t="s">
        <v>29</v>
      </c>
    </row>
    <row r="2" spans="2:26" x14ac:dyDescent="0.3">
      <c r="B2" t="s">
        <v>42</v>
      </c>
      <c r="M2" t="s">
        <v>42</v>
      </c>
      <c r="W2" t="s">
        <v>43</v>
      </c>
      <c r="X2" s="8">
        <v>0.17519999999999999</v>
      </c>
      <c r="Y2">
        <v>0.112</v>
      </c>
      <c r="Z2">
        <v>6.8000000000000005E-2</v>
      </c>
    </row>
    <row r="3" spans="2:26" x14ac:dyDescent="0.3">
      <c r="B3" t="s">
        <v>44</v>
      </c>
      <c r="W3" t="s">
        <v>45</v>
      </c>
      <c r="X3" s="8">
        <v>5</v>
      </c>
      <c r="Y3">
        <v>2.2000000000000002</v>
      </c>
      <c r="Z3">
        <v>1.7</v>
      </c>
    </row>
    <row r="4" spans="2:26" x14ac:dyDescent="0.3">
      <c r="M4" t="s">
        <v>46</v>
      </c>
      <c r="X4" s="8"/>
    </row>
    <row r="5" spans="2:26" x14ac:dyDescent="0.3">
      <c r="B5" t="s">
        <v>17</v>
      </c>
      <c r="C5" t="s">
        <v>18</v>
      </c>
      <c r="W5" t="s">
        <v>47</v>
      </c>
    </row>
    <row r="6" spans="2:26" x14ac:dyDescent="0.3">
      <c r="B6">
        <v>0.1</v>
      </c>
      <c r="C6">
        <v>5.4790999999999999</v>
      </c>
      <c r="M6" t="s">
        <v>17</v>
      </c>
      <c r="N6" t="s">
        <v>48</v>
      </c>
    </row>
    <row r="7" spans="2:26" x14ac:dyDescent="0.3">
      <c r="B7">
        <v>0.20960000000000001</v>
      </c>
      <c r="C7">
        <v>1.7715000000000001</v>
      </c>
      <c r="M7">
        <v>0.1</v>
      </c>
      <c r="N7">
        <v>5.4</v>
      </c>
      <c r="X7" t="s">
        <v>49</v>
      </c>
    </row>
    <row r="8" spans="2:26" x14ac:dyDescent="0.3">
      <c r="B8">
        <v>0.245</v>
      </c>
      <c r="C8">
        <v>0.71379999999999999</v>
      </c>
      <c r="M8">
        <v>0.5</v>
      </c>
      <c r="N8">
        <v>1.3</v>
      </c>
      <c r="W8" t="s">
        <v>43</v>
      </c>
      <c r="X8" t="s">
        <v>50</v>
      </c>
    </row>
    <row r="9" spans="2:26" x14ac:dyDescent="0.3">
      <c r="B9">
        <v>0.25929999999999997</v>
      </c>
      <c r="C9">
        <v>0.63719999999999999</v>
      </c>
      <c r="M9">
        <v>1</v>
      </c>
      <c r="N9">
        <v>0.71</v>
      </c>
      <c r="W9" t="s">
        <v>45</v>
      </c>
      <c r="X9" t="s">
        <v>51</v>
      </c>
    </row>
    <row r="10" spans="2:26" x14ac:dyDescent="0.3">
      <c r="B10">
        <v>0.27200000000000002</v>
      </c>
      <c r="C10">
        <v>0.38350000000000001</v>
      </c>
      <c r="M10">
        <v>1.5</v>
      </c>
      <c r="N10">
        <v>0.5</v>
      </c>
    </row>
    <row r="11" spans="2:26" x14ac:dyDescent="0.3">
      <c r="B11">
        <v>0.2797</v>
      </c>
      <c r="C11">
        <v>0.2334</v>
      </c>
      <c r="M11">
        <v>2</v>
      </c>
      <c r="N11">
        <v>0.41</v>
      </c>
      <c r="W11" t="s">
        <v>52</v>
      </c>
    </row>
    <row r="12" spans="2:26" x14ac:dyDescent="0.3">
      <c r="B12">
        <v>0.28439999999999999</v>
      </c>
      <c r="C12">
        <v>0.14360000000000001</v>
      </c>
      <c r="M12">
        <v>3</v>
      </c>
      <c r="N12">
        <v>0.28999999999999998</v>
      </c>
      <c r="W12">
        <v>5</v>
      </c>
      <c r="X12">
        <v>1.8</v>
      </c>
      <c r="Y12">
        <v>2</v>
      </c>
    </row>
    <row r="13" spans="2:26" x14ac:dyDescent="0.3">
      <c r="B13">
        <v>0.28720000000000001</v>
      </c>
      <c r="C13">
        <v>7.9500000000000001E-2</v>
      </c>
      <c r="M13">
        <v>4</v>
      </c>
      <c r="N13">
        <v>0.23</v>
      </c>
      <c r="W13" t="s">
        <v>53</v>
      </c>
    </row>
    <row r="14" spans="2:26" x14ac:dyDescent="0.3">
      <c r="B14">
        <v>0.2888</v>
      </c>
      <c r="C14">
        <v>6.0600000000000001E-2</v>
      </c>
      <c r="M14">
        <v>4.5</v>
      </c>
      <c r="N14">
        <v>0.2</v>
      </c>
    </row>
    <row r="15" spans="2:26" x14ac:dyDescent="0.3">
      <c r="B15">
        <v>0.28999999999999998</v>
      </c>
      <c r="C15">
        <v>3.78E-2</v>
      </c>
      <c r="M15" s="1">
        <v>5</v>
      </c>
      <c r="N15" s="1">
        <v>0.17</v>
      </c>
      <c r="W15" t="s">
        <v>54</v>
      </c>
    </row>
    <row r="16" spans="2:26" x14ac:dyDescent="0.3">
      <c r="B16">
        <v>0.2908</v>
      </c>
      <c r="C16">
        <v>2.3800000000000002E-2</v>
      </c>
      <c r="M16">
        <v>5.5</v>
      </c>
      <c r="N16">
        <v>0.16</v>
      </c>
      <c r="W16" t="s">
        <v>55</v>
      </c>
    </row>
    <row r="17" spans="2:26" x14ac:dyDescent="0.3">
      <c r="B17">
        <v>0.2913</v>
      </c>
      <c r="C17">
        <v>1.49E-2</v>
      </c>
      <c r="M17">
        <v>6</v>
      </c>
      <c r="N17">
        <v>0.16</v>
      </c>
      <c r="W17" t="s">
        <v>56</v>
      </c>
      <c r="Z17" t="s">
        <v>57</v>
      </c>
    </row>
    <row r="18" spans="2:26" x14ac:dyDescent="0.3">
      <c r="B18">
        <v>0.29160000000000003</v>
      </c>
      <c r="C18">
        <v>9.4000000000000004E-3</v>
      </c>
    </row>
    <row r="19" spans="2:26" x14ac:dyDescent="0.3">
      <c r="B19">
        <v>0.2918</v>
      </c>
      <c r="C19">
        <v>6.0000000000000001E-3</v>
      </c>
      <c r="M19" t="s">
        <v>58</v>
      </c>
    </row>
    <row r="20" spans="2:26" x14ac:dyDescent="0.3">
      <c r="B20">
        <v>0.29189999999999999</v>
      </c>
      <c r="C20">
        <v>3.8E-3</v>
      </c>
      <c r="M20" t="s">
        <v>59</v>
      </c>
    </row>
    <row r="21" spans="2:26" x14ac:dyDescent="0.3">
      <c r="B21" s="1">
        <v>0.29199999999999998</v>
      </c>
      <c r="C21" s="1">
        <v>2.3999999999999998E-3</v>
      </c>
      <c r="M21" t="s">
        <v>60</v>
      </c>
    </row>
    <row r="22" spans="2:26" x14ac:dyDescent="0.3">
      <c r="B22" s="1"/>
      <c r="M22" t="s">
        <v>61</v>
      </c>
    </row>
    <row r="23" spans="2:26" x14ac:dyDescent="0.3">
      <c r="B23" t="s">
        <v>62</v>
      </c>
    </row>
    <row r="24" spans="2:26" x14ac:dyDescent="0.3">
      <c r="B24" t="s">
        <v>5</v>
      </c>
      <c r="C24">
        <v>0.29199999999999998</v>
      </c>
      <c r="M24" t="s">
        <v>29</v>
      </c>
      <c r="N24" t="s">
        <v>63</v>
      </c>
    </row>
    <row r="25" spans="2:26" x14ac:dyDescent="0.3">
      <c r="B25" t="s">
        <v>6</v>
      </c>
      <c r="C25">
        <v>3.12</v>
      </c>
      <c r="M25" s="2">
        <v>0.1</v>
      </c>
      <c r="N25" t="s">
        <v>64</v>
      </c>
    </row>
    <row r="26" spans="2:26" x14ac:dyDescent="0.3">
      <c r="M26" s="2">
        <v>0.2</v>
      </c>
      <c r="N26" t="s">
        <v>65</v>
      </c>
    </row>
    <row r="27" spans="2:26" x14ac:dyDescent="0.3">
      <c r="B27" t="s">
        <v>9</v>
      </c>
      <c r="C27" s="6">
        <f>0.6*C24</f>
        <v>0.17519999999999999</v>
      </c>
      <c r="M27" s="2">
        <v>0.3</v>
      </c>
      <c r="N27" t="s">
        <v>66</v>
      </c>
    </row>
    <row r="28" spans="2:26" x14ac:dyDescent="0.3">
      <c r="B28" t="s">
        <v>10</v>
      </c>
      <c r="C28" s="6">
        <f>1.2*C24/C25</f>
        <v>0.1123076923076923</v>
      </c>
      <c r="M28" s="2"/>
    </row>
    <row r="29" spans="2:26" x14ac:dyDescent="0.3">
      <c r="B29" t="s">
        <v>11</v>
      </c>
      <c r="C29" s="6">
        <f>3*C24*C25/40</f>
        <v>6.8327999999999986E-2</v>
      </c>
      <c r="M29" s="2">
        <v>0.4</v>
      </c>
      <c r="N29" t="s">
        <v>67</v>
      </c>
      <c r="Q29" t="s">
        <v>68</v>
      </c>
    </row>
    <row r="30" spans="2:26" x14ac:dyDescent="0.3">
      <c r="M30" s="2">
        <v>0.5</v>
      </c>
      <c r="N30" t="s">
        <v>67</v>
      </c>
      <c r="Q30" t="s">
        <v>68</v>
      </c>
    </row>
    <row r="31" spans="2:26" x14ac:dyDescent="0.3">
      <c r="M31" s="2">
        <v>0.6</v>
      </c>
      <c r="N31" t="s">
        <v>67</v>
      </c>
      <c r="Q31" t="s">
        <v>68</v>
      </c>
    </row>
    <row r="32" spans="2:26" x14ac:dyDescent="0.3">
      <c r="M32" s="2" t="s">
        <v>69</v>
      </c>
      <c r="N32" t="s">
        <v>67</v>
      </c>
      <c r="Q32" t="s">
        <v>68</v>
      </c>
    </row>
    <row r="33" spans="13:17" x14ac:dyDescent="0.3">
      <c r="M33" s="2">
        <v>1.6</v>
      </c>
      <c r="N33" t="s">
        <v>67</v>
      </c>
      <c r="Q33" t="s">
        <v>68</v>
      </c>
    </row>
    <row r="34" spans="13:17" x14ac:dyDescent="0.3">
      <c r="M34" s="2"/>
    </row>
    <row r="35" spans="13:17" x14ac:dyDescent="0.3">
      <c r="M35" s="2"/>
    </row>
    <row r="36" spans="13:17" x14ac:dyDescent="0.3">
      <c r="M36" s="2"/>
    </row>
    <row r="37" spans="13:17" x14ac:dyDescent="0.3">
      <c r="M37" s="2"/>
    </row>
    <row r="38" spans="13:17" x14ac:dyDescent="0.3">
      <c r="M38" s="2"/>
    </row>
    <row r="39" spans="13:17" x14ac:dyDescent="0.3">
      <c r="M39" s="2"/>
    </row>
    <row r="40" spans="13:17" x14ac:dyDescent="0.3">
      <c r="M40" s="2"/>
    </row>
    <row r="41" spans="13:17" x14ac:dyDescent="0.3">
      <c r="M41" s="2"/>
    </row>
    <row r="42" spans="13:17" x14ac:dyDescent="0.3">
      <c r="M42" s="7">
        <v>1.7</v>
      </c>
      <c r="N42" t="s">
        <v>70</v>
      </c>
    </row>
    <row r="43" spans="13:17" x14ac:dyDescent="0.3">
      <c r="M43" s="2">
        <v>1.8</v>
      </c>
      <c r="N43" t="s">
        <v>70</v>
      </c>
    </row>
    <row r="44" spans="13:17" x14ac:dyDescent="0.3">
      <c r="M44" s="2">
        <v>1.9</v>
      </c>
      <c r="N44" t="s">
        <v>70</v>
      </c>
    </row>
    <row r="45" spans="13:17" x14ac:dyDescent="0.3">
      <c r="M45" s="2">
        <v>2</v>
      </c>
      <c r="N45" t="s">
        <v>70</v>
      </c>
    </row>
    <row r="47" spans="13:17" x14ac:dyDescent="0.3">
      <c r="M47" t="s">
        <v>71</v>
      </c>
    </row>
    <row r="48" spans="13:17" x14ac:dyDescent="0.3">
      <c r="M48" t="s">
        <v>72</v>
      </c>
    </row>
    <row r="49" spans="13:14" x14ac:dyDescent="0.3">
      <c r="M49" t="s">
        <v>73</v>
      </c>
    </row>
    <row r="50" spans="13:14" x14ac:dyDescent="0.3">
      <c r="M50" t="s">
        <v>27</v>
      </c>
      <c r="N50" t="s">
        <v>14</v>
      </c>
    </row>
    <row r="51" spans="13:14" x14ac:dyDescent="0.3">
      <c r="M51">
        <v>0.1</v>
      </c>
      <c r="N51">
        <v>0.05</v>
      </c>
    </row>
    <row r="52" spans="13:14" x14ac:dyDescent="0.3">
      <c r="M52">
        <v>0.2</v>
      </c>
      <c r="N52">
        <v>0.05</v>
      </c>
    </row>
    <row r="53" spans="13:14" x14ac:dyDescent="0.3">
      <c r="M53">
        <v>0.3</v>
      </c>
      <c r="N53">
        <v>0.05</v>
      </c>
    </row>
    <row r="54" spans="13:14" x14ac:dyDescent="0.3">
      <c r="M54">
        <v>0.4</v>
      </c>
      <c r="N54">
        <v>0.04</v>
      </c>
    </row>
    <row r="55" spans="13:14" x14ac:dyDescent="0.3">
      <c r="M55">
        <v>0.5</v>
      </c>
      <c r="N55">
        <v>0.04</v>
      </c>
    </row>
    <row r="56" spans="13:14" x14ac:dyDescent="0.3">
      <c r="M56">
        <v>0.8</v>
      </c>
      <c r="N56">
        <v>0.03</v>
      </c>
    </row>
    <row r="57" spans="13:14" x14ac:dyDescent="0.3">
      <c r="M57">
        <v>1</v>
      </c>
      <c r="N57">
        <v>0.02</v>
      </c>
    </row>
    <row r="58" spans="13:14" x14ac:dyDescent="0.3">
      <c r="M58">
        <v>1.2</v>
      </c>
      <c r="N58">
        <v>0.02</v>
      </c>
    </row>
    <row r="59" spans="13:14" x14ac:dyDescent="0.3">
      <c r="M59">
        <v>1.5</v>
      </c>
      <c r="N59">
        <v>0.01</v>
      </c>
    </row>
    <row r="60" spans="13:14" x14ac:dyDescent="0.3">
      <c r="M60">
        <v>1.6</v>
      </c>
      <c r="N60">
        <v>0.01</v>
      </c>
    </row>
    <row r="61" spans="13:14" x14ac:dyDescent="0.3">
      <c r="M61">
        <v>1.7</v>
      </c>
      <c r="N61">
        <v>0.01</v>
      </c>
    </row>
    <row r="62" spans="13:14" x14ac:dyDescent="0.3">
      <c r="M62">
        <v>1.8</v>
      </c>
      <c r="N62">
        <v>0.01</v>
      </c>
    </row>
    <row r="63" spans="13:14" x14ac:dyDescent="0.3">
      <c r="M63">
        <v>2</v>
      </c>
      <c r="N63">
        <v>0.01</v>
      </c>
    </row>
    <row r="64" spans="13:14" x14ac:dyDescent="0.3">
      <c r="M64">
        <v>2.1</v>
      </c>
      <c r="N64">
        <v>0.01</v>
      </c>
    </row>
    <row r="65" spans="13:14" x14ac:dyDescent="0.3">
      <c r="M65" s="1">
        <v>2.2000000000000002</v>
      </c>
      <c r="N65">
        <v>0</v>
      </c>
    </row>
  </sheetData>
  <phoneticPr fontId="4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26"/>
  <sheetViews>
    <sheetView workbookViewId="0">
      <selection activeCell="B28" sqref="B28:C29"/>
    </sheetView>
  </sheetViews>
  <sheetFormatPr defaultColWidth="8.6640625" defaultRowHeight="14" x14ac:dyDescent="0.3"/>
  <cols>
    <col min="2" max="2" width="8.6640625" style="2"/>
    <col min="3" max="3" width="12.9140625" style="2" customWidth="1"/>
    <col min="4" max="4" width="9.33203125" style="2" customWidth="1"/>
  </cols>
  <sheetData>
    <row r="1" spans="2:4" x14ac:dyDescent="0.3">
      <c r="B1" s="2" t="s">
        <v>74</v>
      </c>
    </row>
    <row r="2" spans="2:4" x14ac:dyDescent="0.3">
      <c r="B2" s="3" t="s">
        <v>75</v>
      </c>
    </row>
    <row r="3" spans="2:4" x14ac:dyDescent="0.3">
      <c r="B3" s="2" t="s">
        <v>17</v>
      </c>
      <c r="C3" s="2" t="s">
        <v>76</v>
      </c>
      <c r="D3" s="2" t="s">
        <v>77</v>
      </c>
    </row>
    <row r="4" spans="2:4" x14ac:dyDescent="0.3">
      <c r="B4" s="2">
        <v>1.2</v>
      </c>
      <c r="C4" s="2" t="s">
        <v>78</v>
      </c>
      <c r="D4" s="2">
        <v>1.3</v>
      </c>
    </row>
    <row r="5" spans="2:4" x14ac:dyDescent="0.3">
      <c r="B5" s="2">
        <v>1.3</v>
      </c>
      <c r="C5" s="2" t="s">
        <v>78</v>
      </c>
      <c r="D5" s="2">
        <v>0.6</v>
      </c>
    </row>
    <row r="6" spans="2:4" x14ac:dyDescent="0.3">
      <c r="B6" s="2">
        <v>1.4</v>
      </c>
      <c r="C6" s="2" t="s">
        <v>78</v>
      </c>
      <c r="D6" s="2">
        <v>0.6</v>
      </c>
    </row>
    <row r="7" spans="2:4" x14ac:dyDescent="0.3">
      <c r="B7" s="2">
        <v>1.5</v>
      </c>
      <c r="C7" s="2" t="s">
        <v>79</v>
      </c>
      <c r="D7" s="2">
        <v>-0.5</v>
      </c>
    </row>
    <row r="8" spans="2:4" x14ac:dyDescent="0.3">
      <c r="B8" s="2">
        <v>1.6</v>
      </c>
      <c r="C8" s="2" t="s">
        <v>78</v>
      </c>
      <c r="D8" s="2">
        <v>0.5</v>
      </c>
    </row>
    <row r="9" spans="2:4" x14ac:dyDescent="0.3">
      <c r="B9" s="2">
        <v>1.8</v>
      </c>
      <c r="C9" s="2" t="s">
        <v>78</v>
      </c>
      <c r="D9" s="2">
        <v>0.4</v>
      </c>
    </row>
    <row r="10" spans="2:4" x14ac:dyDescent="0.3">
      <c r="B10" s="2">
        <v>2</v>
      </c>
      <c r="C10" s="2" t="s">
        <v>78</v>
      </c>
      <c r="D10" s="2">
        <v>0.44</v>
      </c>
    </row>
    <row r="11" spans="2:4" x14ac:dyDescent="0.3">
      <c r="B11" s="2">
        <v>2.2000000000000002</v>
      </c>
      <c r="C11" s="2" t="s">
        <v>79</v>
      </c>
      <c r="D11" s="2">
        <v>-0.9</v>
      </c>
    </row>
    <row r="13" spans="2:4" x14ac:dyDescent="0.3">
      <c r="B13" s="2">
        <v>3</v>
      </c>
      <c r="C13" s="2" t="s">
        <v>78</v>
      </c>
      <c r="D13" s="2">
        <v>0.36</v>
      </c>
    </row>
    <row r="14" spans="2:4" x14ac:dyDescent="0.3">
      <c r="B14" s="2">
        <v>3.5</v>
      </c>
      <c r="C14" s="2" t="s">
        <v>78</v>
      </c>
      <c r="D14" s="2">
        <v>0.35</v>
      </c>
    </row>
    <row r="15" spans="2:4" x14ac:dyDescent="0.3">
      <c r="B15" s="2">
        <v>4</v>
      </c>
      <c r="C15" s="2" t="s">
        <v>78</v>
      </c>
      <c r="D15" s="2">
        <v>7.0000000000000007E-2</v>
      </c>
    </row>
    <row r="16" spans="2:4" x14ac:dyDescent="0.3">
      <c r="B16" s="2">
        <v>4</v>
      </c>
      <c r="C16" s="2" t="s">
        <v>78</v>
      </c>
      <c r="D16" s="2">
        <v>0.4</v>
      </c>
    </row>
    <row r="17" spans="2:4" x14ac:dyDescent="0.3">
      <c r="B17" s="2">
        <v>4.5</v>
      </c>
      <c r="C17" s="2" t="s">
        <v>78</v>
      </c>
      <c r="D17" s="2">
        <v>0.32</v>
      </c>
    </row>
    <row r="18" spans="2:4" x14ac:dyDescent="0.3">
      <c r="B18" s="2">
        <v>5</v>
      </c>
      <c r="C18" s="2" t="s">
        <v>80</v>
      </c>
      <c r="D18" s="2" t="s">
        <v>81</v>
      </c>
    </row>
    <row r="19" spans="2:4" x14ac:dyDescent="0.3">
      <c r="B19" s="2">
        <v>5</v>
      </c>
      <c r="C19" s="2" t="s">
        <v>79</v>
      </c>
      <c r="D19" s="2">
        <v>-0.3</v>
      </c>
    </row>
    <row r="20" spans="2:4" x14ac:dyDescent="0.3">
      <c r="B20" s="2">
        <v>6</v>
      </c>
      <c r="C20" s="2" t="s">
        <v>78</v>
      </c>
      <c r="D20" s="2">
        <v>0.13</v>
      </c>
    </row>
    <row r="21" spans="2:4" x14ac:dyDescent="0.3">
      <c r="B21" s="2">
        <v>7</v>
      </c>
      <c r="C21" s="2" t="s">
        <v>78</v>
      </c>
      <c r="D21" s="2">
        <v>0.15</v>
      </c>
    </row>
    <row r="23" spans="2:4" x14ac:dyDescent="0.3">
      <c r="B23" s="4">
        <v>7.5</v>
      </c>
      <c r="C23" s="2" t="s">
        <v>79</v>
      </c>
      <c r="D23" s="2" t="s">
        <v>82</v>
      </c>
    </row>
    <row r="24" spans="2:4" x14ac:dyDescent="0.3">
      <c r="B24" s="4">
        <v>8</v>
      </c>
      <c r="C24" s="2" t="s">
        <v>83</v>
      </c>
      <c r="D24" s="2" t="s">
        <v>84</v>
      </c>
    </row>
    <row r="26" spans="2:4" x14ac:dyDescent="0.3">
      <c r="B26" s="3" t="s">
        <v>85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8"/>
  <sheetViews>
    <sheetView workbookViewId="0">
      <selection activeCell="L11" sqref="L11:L12"/>
    </sheetView>
  </sheetViews>
  <sheetFormatPr defaultColWidth="8.6640625" defaultRowHeight="14" x14ac:dyDescent="0.3"/>
  <sheetData>
    <row r="2" spans="1:6" x14ac:dyDescent="0.3">
      <c r="A2" t="s">
        <v>86</v>
      </c>
    </row>
    <row r="3" spans="1:6" x14ac:dyDescent="0.3">
      <c r="A3">
        <v>0.2</v>
      </c>
      <c r="B3">
        <v>0</v>
      </c>
      <c r="C3" s="1">
        <v>0</v>
      </c>
      <c r="E3">
        <v>-2.99</v>
      </c>
    </row>
    <row r="4" spans="1:6" x14ac:dyDescent="0.3">
      <c r="A4">
        <v>0.2</v>
      </c>
      <c r="B4">
        <v>0</v>
      </c>
      <c r="C4" s="1">
        <v>0.2</v>
      </c>
      <c r="E4">
        <v>-0.41</v>
      </c>
      <c r="F4" t="s">
        <v>87</v>
      </c>
    </row>
    <row r="5" spans="1:6" x14ac:dyDescent="0.3">
      <c r="A5">
        <v>0.2</v>
      </c>
      <c r="B5">
        <v>0</v>
      </c>
      <c r="C5" s="1">
        <v>0.5</v>
      </c>
      <c r="E5">
        <v>-0.34</v>
      </c>
    </row>
    <row r="6" spans="1:6" x14ac:dyDescent="0.3">
      <c r="A6">
        <v>0.2</v>
      </c>
      <c r="B6" s="1">
        <v>0.1</v>
      </c>
      <c r="C6">
        <v>0.5</v>
      </c>
      <c r="E6">
        <v>-0.91</v>
      </c>
    </row>
    <row r="7" spans="1:6" x14ac:dyDescent="0.3">
      <c r="A7">
        <v>0.2</v>
      </c>
      <c r="B7">
        <v>0.1</v>
      </c>
      <c r="C7" s="1">
        <v>0.6</v>
      </c>
      <c r="E7">
        <v>-0.64</v>
      </c>
    </row>
    <row r="8" spans="1:6" x14ac:dyDescent="0.3">
      <c r="A8">
        <v>0.2</v>
      </c>
      <c r="B8">
        <v>0.1</v>
      </c>
      <c r="C8" s="1">
        <v>0.8</v>
      </c>
      <c r="E8">
        <v>-0.45</v>
      </c>
    </row>
    <row r="9" spans="1:6" x14ac:dyDescent="0.3">
      <c r="A9">
        <v>0.2</v>
      </c>
      <c r="B9">
        <v>0.1</v>
      </c>
      <c r="C9" s="1">
        <v>1.2</v>
      </c>
      <c r="E9">
        <v>-0.45</v>
      </c>
      <c r="F9" t="s">
        <v>87</v>
      </c>
    </row>
    <row r="10" spans="1:6" x14ac:dyDescent="0.3">
      <c r="A10">
        <v>0.2</v>
      </c>
      <c r="B10">
        <v>0.1</v>
      </c>
      <c r="C10" s="1">
        <v>0.8</v>
      </c>
      <c r="E10">
        <v>-0.45</v>
      </c>
    </row>
    <row r="11" spans="1:6" x14ac:dyDescent="0.3">
      <c r="A11" s="1">
        <v>0.18</v>
      </c>
      <c r="B11">
        <v>0.1</v>
      </c>
      <c r="C11">
        <v>0.8</v>
      </c>
      <c r="E11">
        <v>-0.44</v>
      </c>
    </row>
    <row r="13" spans="1:6" x14ac:dyDescent="0.3">
      <c r="A13" t="s">
        <v>88</v>
      </c>
    </row>
    <row r="14" spans="1:6" x14ac:dyDescent="0.3">
      <c r="A14">
        <v>0.15</v>
      </c>
      <c r="B14">
        <v>0.1</v>
      </c>
      <c r="C14">
        <v>0.8</v>
      </c>
      <c r="E14">
        <v>-1.42</v>
      </c>
    </row>
    <row r="15" spans="1:6" x14ac:dyDescent="0.3">
      <c r="A15">
        <v>0.15</v>
      </c>
      <c r="B15" s="1">
        <v>0</v>
      </c>
      <c r="C15">
        <v>0.8</v>
      </c>
      <c r="E15">
        <v>-0.3</v>
      </c>
      <c r="F15" t="s">
        <v>89</v>
      </c>
    </row>
    <row r="16" spans="1:6" x14ac:dyDescent="0.3">
      <c r="A16">
        <v>0.15</v>
      </c>
      <c r="B16">
        <v>0</v>
      </c>
      <c r="C16" s="1">
        <v>1</v>
      </c>
      <c r="F16" t="s">
        <v>89</v>
      </c>
    </row>
    <row r="17" spans="1:6" x14ac:dyDescent="0.3">
      <c r="A17">
        <v>0.15</v>
      </c>
      <c r="B17">
        <v>0</v>
      </c>
      <c r="C17" s="1">
        <v>1.2</v>
      </c>
      <c r="F17" t="s">
        <v>89</v>
      </c>
    </row>
    <row r="18" spans="1:6" x14ac:dyDescent="0.3">
      <c r="A18">
        <v>0.15</v>
      </c>
      <c r="B18" s="1">
        <v>0.05</v>
      </c>
      <c r="C18">
        <v>1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7"/>
  <sheetViews>
    <sheetView topLeftCell="A19" workbookViewId="0">
      <selection activeCell="Q11" sqref="Q11"/>
    </sheetView>
  </sheetViews>
  <sheetFormatPr defaultColWidth="8.6640625" defaultRowHeight="14" x14ac:dyDescent="0.3"/>
  <cols>
    <col min="1" max="1" width="27.1640625" bestFit="1" customWidth="1"/>
  </cols>
  <sheetData>
    <row r="1" spans="1:17" x14ac:dyDescent="0.3">
      <c r="A1" s="11" t="s">
        <v>90</v>
      </c>
      <c r="C1" s="11" t="s">
        <v>110</v>
      </c>
      <c r="K1" s="11" t="s">
        <v>114</v>
      </c>
    </row>
    <row r="2" spans="1:17" x14ac:dyDescent="0.3">
      <c r="A2" s="11" t="s">
        <v>91</v>
      </c>
      <c r="C2" s="11" t="s">
        <v>97</v>
      </c>
      <c r="D2" s="11" t="s">
        <v>98</v>
      </c>
    </row>
    <row r="3" spans="1:17" x14ac:dyDescent="0.3">
      <c r="A3" s="11" t="s">
        <v>92</v>
      </c>
      <c r="C3">
        <v>1</v>
      </c>
      <c r="D3">
        <v>1.38</v>
      </c>
      <c r="K3">
        <v>0.5</v>
      </c>
      <c r="L3">
        <v>0.1</v>
      </c>
      <c r="M3">
        <v>0.1</v>
      </c>
      <c r="N3">
        <v>0.1</v>
      </c>
      <c r="O3">
        <v>0.95</v>
      </c>
      <c r="P3">
        <v>2.8</v>
      </c>
      <c r="Q3">
        <v>-0.75</v>
      </c>
    </row>
    <row r="4" spans="1:17" x14ac:dyDescent="0.3">
      <c r="A4" s="11" t="s">
        <v>93</v>
      </c>
      <c r="C4">
        <v>2</v>
      </c>
      <c r="D4">
        <v>1.05</v>
      </c>
      <c r="K4">
        <v>1</v>
      </c>
      <c r="L4">
        <v>0.1</v>
      </c>
      <c r="M4">
        <v>0.1</v>
      </c>
      <c r="N4">
        <v>0.1</v>
      </c>
      <c r="O4">
        <v>1.37</v>
      </c>
      <c r="P4">
        <v>2.9</v>
      </c>
      <c r="Q4">
        <v>-0.38</v>
      </c>
    </row>
    <row r="5" spans="1:17" x14ac:dyDescent="0.3">
      <c r="A5" s="11" t="s">
        <v>94</v>
      </c>
      <c r="C5">
        <v>3</v>
      </c>
      <c r="D5">
        <v>0.95</v>
      </c>
      <c r="K5">
        <v>1.5</v>
      </c>
      <c r="L5">
        <v>0.1</v>
      </c>
      <c r="M5">
        <v>0.1</v>
      </c>
      <c r="N5">
        <v>0.1</v>
      </c>
      <c r="O5">
        <v>1.6</v>
      </c>
      <c r="P5">
        <v>2.8</v>
      </c>
      <c r="Q5">
        <v>-0.28999999999999998</v>
      </c>
    </row>
    <row r="6" spans="1:17" x14ac:dyDescent="0.3">
      <c r="A6" s="11" t="s">
        <v>95</v>
      </c>
      <c r="C6">
        <v>4</v>
      </c>
      <c r="D6">
        <v>0.9</v>
      </c>
      <c r="K6">
        <v>1.5</v>
      </c>
      <c r="L6">
        <v>1</v>
      </c>
      <c r="Q6">
        <v>-1.97</v>
      </c>
    </row>
    <row r="7" spans="1:17" x14ac:dyDescent="0.3">
      <c r="A7" s="11" t="s">
        <v>96</v>
      </c>
      <c r="C7" s="12">
        <v>5</v>
      </c>
      <c r="D7" s="12">
        <v>0.86</v>
      </c>
      <c r="K7">
        <v>1.5</v>
      </c>
      <c r="L7">
        <v>2</v>
      </c>
    </row>
    <row r="8" spans="1:17" x14ac:dyDescent="0.3">
      <c r="C8">
        <v>6</v>
      </c>
      <c r="D8">
        <v>0.85</v>
      </c>
    </row>
    <row r="9" spans="1:17" x14ac:dyDescent="0.3">
      <c r="M9">
        <v>0.1</v>
      </c>
      <c r="N9">
        <v>0.1</v>
      </c>
      <c r="Q9">
        <v>-0.34</v>
      </c>
    </row>
    <row r="10" spans="1:17" x14ac:dyDescent="0.3">
      <c r="M10">
        <v>0.2</v>
      </c>
      <c r="Q10">
        <v>-0.04</v>
      </c>
    </row>
    <row r="11" spans="1:17" x14ac:dyDescent="0.3">
      <c r="N11">
        <v>0.2</v>
      </c>
    </row>
    <row r="18" spans="3:5" x14ac:dyDescent="0.3">
      <c r="C18" s="11" t="s">
        <v>112</v>
      </c>
    </row>
    <row r="19" spans="3:5" x14ac:dyDescent="0.3">
      <c r="C19" s="11" t="s">
        <v>99</v>
      </c>
      <c r="D19" s="11" t="s">
        <v>100</v>
      </c>
    </row>
    <row r="20" spans="3:5" x14ac:dyDescent="0.3">
      <c r="C20">
        <v>0.5</v>
      </c>
      <c r="D20">
        <v>2.7</v>
      </c>
    </row>
    <row r="21" spans="3:5" x14ac:dyDescent="0.3">
      <c r="C21" s="12">
        <v>1</v>
      </c>
      <c r="D21" s="12">
        <v>1.7</v>
      </c>
    </row>
    <row r="22" spans="3:5" x14ac:dyDescent="0.3">
      <c r="C22" s="11">
        <v>1.5</v>
      </c>
      <c r="D22" s="11">
        <v>1.7</v>
      </c>
    </row>
    <row r="27" spans="3:5" x14ac:dyDescent="0.3">
      <c r="C27">
        <v>51</v>
      </c>
      <c r="D27" s="11" t="s">
        <v>113</v>
      </c>
    </row>
    <row r="28" spans="3:5" x14ac:dyDescent="0.3">
      <c r="C28" s="11" t="s">
        <v>101</v>
      </c>
      <c r="D28" s="11" t="s">
        <v>102</v>
      </c>
    </row>
    <row r="29" spans="3:5" x14ac:dyDescent="0.3">
      <c r="C29">
        <v>0</v>
      </c>
      <c r="D29">
        <v>0.05</v>
      </c>
      <c r="E29" s="11"/>
    </row>
    <row r="30" spans="3:5" x14ac:dyDescent="0.3">
      <c r="C30">
        <v>0.5</v>
      </c>
      <c r="D30">
        <v>0.03</v>
      </c>
    </row>
    <row r="31" spans="3:5" x14ac:dyDescent="0.3">
      <c r="C31">
        <v>1</v>
      </c>
      <c r="D31">
        <v>0.02</v>
      </c>
    </row>
    <row r="32" spans="3:5" x14ac:dyDescent="0.3">
      <c r="C32" s="12">
        <v>1.5</v>
      </c>
      <c r="D32" s="12">
        <v>0.01</v>
      </c>
    </row>
    <row r="36" spans="2:5" x14ac:dyDescent="0.3">
      <c r="C36" s="11" t="s">
        <v>109</v>
      </c>
    </row>
    <row r="37" spans="2:5" x14ac:dyDescent="0.3">
      <c r="B37" s="11" t="s">
        <v>103</v>
      </c>
      <c r="C37" s="11" t="s">
        <v>104</v>
      </c>
      <c r="D37" s="11" t="s">
        <v>105</v>
      </c>
      <c r="E37" s="11" t="s">
        <v>106</v>
      </c>
    </row>
    <row r="38" spans="2:5" x14ac:dyDescent="0.3">
      <c r="B38">
        <v>5</v>
      </c>
      <c r="C38">
        <v>1.5</v>
      </c>
      <c r="D38">
        <v>1</v>
      </c>
      <c r="E38">
        <v>-4.34</v>
      </c>
    </row>
    <row r="39" spans="2:5" x14ac:dyDescent="0.3">
      <c r="B39">
        <v>5</v>
      </c>
      <c r="C39">
        <v>1.5</v>
      </c>
      <c r="D39">
        <v>1.5</v>
      </c>
      <c r="E39">
        <v>-2.64</v>
      </c>
    </row>
    <row r="40" spans="2:5" x14ac:dyDescent="0.3">
      <c r="B40">
        <v>5</v>
      </c>
      <c r="C40">
        <v>1.5</v>
      </c>
      <c r="D40">
        <v>2</v>
      </c>
      <c r="E40">
        <v>-1.29</v>
      </c>
    </row>
    <row r="41" spans="2:5" x14ac:dyDescent="0.3">
      <c r="B41">
        <v>5</v>
      </c>
      <c r="C41">
        <v>1.5</v>
      </c>
      <c r="D41">
        <v>2.5</v>
      </c>
      <c r="E41">
        <v>-0.4</v>
      </c>
    </row>
    <row r="42" spans="2:5" x14ac:dyDescent="0.3">
      <c r="B42" s="12">
        <v>5</v>
      </c>
      <c r="C42" s="12">
        <v>1.5</v>
      </c>
      <c r="D42" s="12">
        <v>3</v>
      </c>
      <c r="E42">
        <v>0</v>
      </c>
    </row>
    <row r="43" spans="2:5" x14ac:dyDescent="0.3">
      <c r="B43" s="11" t="s">
        <v>107</v>
      </c>
    </row>
    <row r="44" spans="2:5" x14ac:dyDescent="0.3">
      <c r="B44" s="11" t="s">
        <v>103</v>
      </c>
      <c r="C44" s="11" t="s">
        <v>104</v>
      </c>
      <c r="D44" s="11" t="s">
        <v>105</v>
      </c>
    </row>
    <row r="45" spans="2:5" x14ac:dyDescent="0.3">
      <c r="B45">
        <v>5</v>
      </c>
      <c r="C45">
        <v>1.5</v>
      </c>
      <c r="D45">
        <v>3</v>
      </c>
    </row>
    <row r="46" spans="2:5" x14ac:dyDescent="0.3">
      <c r="B46" s="11" t="s">
        <v>111</v>
      </c>
    </row>
    <row r="47" spans="2:5" x14ac:dyDescent="0.3">
      <c r="B47" s="11" t="s">
        <v>108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10BE-EADB-468A-A1DF-9126BA38C849}">
  <dimension ref="A1:S30"/>
  <sheetViews>
    <sheetView tabSelected="1" topLeftCell="C1" workbookViewId="0">
      <selection activeCell="F35" sqref="F35"/>
    </sheetView>
  </sheetViews>
  <sheetFormatPr defaultRowHeight="14" x14ac:dyDescent="0.3"/>
  <cols>
    <col min="3" max="4" width="12.9140625" bestFit="1" customWidth="1"/>
    <col min="5" max="5" width="21.75" bestFit="1" customWidth="1"/>
    <col min="9" max="9" width="12.9140625" bestFit="1" customWidth="1"/>
    <col min="10" max="10" width="12.75" bestFit="1" customWidth="1"/>
    <col min="11" max="11" width="21.75" bestFit="1" customWidth="1"/>
    <col min="15" max="16" width="9.58203125" bestFit="1" customWidth="1"/>
    <col min="17" max="17" width="14.6640625" bestFit="1" customWidth="1"/>
    <col min="18" max="18" width="12.08203125" bestFit="1" customWidth="1"/>
  </cols>
  <sheetData>
    <row r="1" spans="1:19" x14ac:dyDescent="0.3">
      <c r="A1" s="39" t="s">
        <v>164</v>
      </c>
      <c r="B1" s="39"/>
      <c r="C1" s="39"/>
      <c r="D1" s="39"/>
      <c r="E1" s="39"/>
      <c r="G1" s="39" t="s">
        <v>163</v>
      </c>
      <c r="H1" s="39"/>
      <c r="I1" s="39"/>
      <c r="J1" s="39"/>
      <c r="K1" s="39"/>
      <c r="M1" s="39" t="s">
        <v>165</v>
      </c>
      <c r="N1" s="39"/>
      <c r="O1" s="39"/>
      <c r="P1" s="39"/>
      <c r="Q1" s="39"/>
      <c r="R1" s="39"/>
      <c r="S1" s="39"/>
    </row>
    <row r="2" spans="1:19" x14ac:dyDescent="0.3">
      <c r="A2" s="18"/>
      <c r="B2" s="18" t="s">
        <v>115</v>
      </c>
      <c r="C2" s="18" t="s">
        <v>116</v>
      </c>
      <c r="D2" s="18" t="s">
        <v>117</v>
      </c>
      <c r="E2" s="18"/>
      <c r="G2" s="17"/>
      <c r="H2" s="18" t="s">
        <v>115</v>
      </c>
      <c r="I2" s="18" t="s">
        <v>116</v>
      </c>
      <c r="J2" s="18" t="s">
        <v>117</v>
      </c>
      <c r="K2" s="17"/>
      <c r="M2" s="17"/>
      <c r="N2" s="18" t="s">
        <v>115</v>
      </c>
      <c r="O2" s="18" t="s">
        <v>116</v>
      </c>
      <c r="P2" s="18" t="s">
        <v>117</v>
      </c>
      <c r="Q2" s="17"/>
      <c r="R2" s="17"/>
      <c r="S2" s="17"/>
    </row>
    <row r="3" spans="1:19" x14ac:dyDescent="0.3">
      <c r="A3" s="18" t="s">
        <v>118</v>
      </c>
      <c r="B3" s="18">
        <v>5</v>
      </c>
      <c r="C3" s="18">
        <v>1.5</v>
      </c>
      <c r="D3" s="18">
        <v>3</v>
      </c>
      <c r="E3" s="18"/>
      <c r="G3" s="18" t="s">
        <v>118</v>
      </c>
      <c r="H3" s="17">
        <v>5</v>
      </c>
      <c r="I3" s="17">
        <v>1.5</v>
      </c>
      <c r="J3" s="17">
        <v>3</v>
      </c>
      <c r="K3" s="17"/>
      <c r="M3" s="18" t="s">
        <v>118</v>
      </c>
      <c r="N3" s="17">
        <v>5</v>
      </c>
      <c r="O3" s="17">
        <v>1.5</v>
      </c>
      <c r="P3" s="17">
        <v>3</v>
      </c>
      <c r="Q3" s="17"/>
      <c r="R3" s="17"/>
      <c r="S3" s="17"/>
    </row>
    <row r="4" spans="1:19" x14ac:dyDescent="0.3">
      <c r="A4" s="18" t="s">
        <v>119</v>
      </c>
      <c r="B4" s="18">
        <v>1.5</v>
      </c>
      <c r="C4" s="18">
        <v>0</v>
      </c>
      <c r="D4" s="18">
        <v>2</v>
      </c>
      <c r="E4" s="18"/>
      <c r="G4" s="18" t="s">
        <v>119</v>
      </c>
      <c r="H4" s="17">
        <v>1.5</v>
      </c>
      <c r="I4" s="17">
        <v>0.1</v>
      </c>
      <c r="J4" s="17">
        <v>2</v>
      </c>
      <c r="K4" s="17"/>
      <c r="M4" s="18" t="s">
        <v>119</v>
      </c>
      <c r="N4" s="17">
        <v>1.5</v>
      </c>
      <c r="O4" s="17">
        <v>0.1</v>
      </c>
      <c r="P4" s="17">
        <v>2</v>
      </c>
      <c r="Q4" s="17"/>
      <c r="R4" s="17"/>
      <c r="S4" s="17"/>
    </row>
    <row r="5" spans="1:19" x14ac:dyDescent="0.3">
      <c r="A5" s="18" t="s">
        <v>120</v>
      </c>
      <c r="B5" s="18">
        <v>0.33</v>
      </c>
      <c r="C5" s="18">
        <v>0</v>
      </c>
      <c r="D5" s="18">
        <v>0.5</v>
      </c>
      <c r="E5" s="18"/>
      <c r="G5" s="18" t="s">
        <v>120</v>
      </c>
      <c r="H5" s="17">
        <v>0.8</v>
      </c>
      <c r="I5" s="17">
        <v>0.4</v>
      </c>
      <c r="J5" s="17">
        <v>0.5</v>
      </c>
      <c r="K5" s="17"/>
      <c r="M5" s="18" t="s">
        <v>120</v>
      </c>
      <c r="N5" s="17">
        <v>0.8</v>
      </c>
      <c r="O5" s="17">
        <v>0.4</v>
      </c>
      <c r="P5" s="17">
        <v>0.5</v>
      </c>
      <c r="Q5" s="17"/>
      <c r="R5" s="17"/>
      <c r="S5" s="17"/>
    </row>
    <row r="6" spans="1:19" x14ac:dyDescent="0.3">
      <c r="A6" s="18"/>
      <c r="B6" s="18"/>
      <c r="C6" s="18"/>
      <c r="D6" s="18"/>
      <c r="E6" s="18"/>
      <c r="G6" s="17"/>
      <c r="H6" s="17"/>
      <c r="I6" s="17"/>
      <c r="J6" s="18"/>
      <c r="K6" s="17"/>
      <c r="M6" s="17"/>
      <c r="N6" s="17"/>
      <c r="O6" s="17"/>
      <c r="P6" s="17"/>
      <c r="Q6" s="17"/>
      <c r="R6" s="17"/>
      <c r="S6" s="17"/>
    </row>
    <row r="7" spans="1:19" x14ac:dyDescent="0.3">
      <c r="A7" s="19" t="s">
        <v>121</v>
      </c>
      <c r="B7" s="21" t="s">
        <v>122</v>
      </c>
      <c r="C7" s="20" t="s">
        <v>123</v>
      </c>
      <c r="D7" s="20" t="s">
        <v>124</v>
      </c>
      <c r="E7" s="21" t="s">
        <v>133</v>
      </c>
      <c r="G7" s="19" t="s">
        <v>121</v>
      </c>
      <c r="H7" s="21" t="s">
        <v>122</v>
      </c>
      <c r="I7" s="20" t="s">
        <v>123</v>
      </c>
      <c r="J7" s="20" t="s">
        <v>124</v>
      </c>
      <c r="K7" s="21" t="s">
        <v>133</v>
      </c>
      <c r="M7" s="19" t="s">
        <v>121</v>
      </c>
      <c r="N7" s="21" t="s">
        <v>122</v>
      </c>
      <c r="O7" s="20" t="s">
        <v>123</v>
      </c>
      <c r="P7" s="20" t="s">
        <v>124</v>
      </c>
      <c r="Q7" s="21" t="s">
        <v>133</v>
      </c>
      <c r="R7" s="20" t="s">
        <v>140</v>
      </c>
      <c r="S7" s="21" t="s">
        <v>141</v>
      </c>
    </row>
    <row r="8" spans="1:19" x14ac:dyDescent="0.3">
      <c r="A8" s="26" t="s">
        <v>126</v>
      </c>
      <c r="B8" s="27" t="s">
        <v>127</v>
      </c>
      <c r="C8" s="18">
        <v>-0.01</v>
      </c>
      <c r="D8" s="18">
        <v>0.01</v>
      </c>
      <c r="E8" s="23">
        <f>SQRT(C8*C8+D8*D8)</f>
        <v>1.4142135623730951E-2</v>
      </c>
      <c r="G8" s="26" t="s">
        <v>126</v>
      </c>
      <c r="H8" s="27" t="s">
        <v>127</v>
      </c>
      <c r="I8" s="18">
        <v>0.12</v>
      </c>
      <c r="J8" s="18">
        <v>0.01</v>
      </c>
      <c r="K8" s="22">
        <f>SQRT(I8*I8+J8*J8)</f>
        <v>0.12041594578792295</v>
      </c>
      <c r="M8" s="26" t="s">
        <v>126</v>
      </c>
      <c r="N8" s="27" t="s">
        <v>127</v>
      </c>
      <c r="O8" s="18">
        <v>7.0000000000000007E-2</v>
      </c>
      <c r="P8" s="18">
        <v>0.01</v>
      </c>
      <c r="Q8" s="37">
        <f>SQRT(O8*O8+P8*P8)</f>
        <v>7.0710678118654766E-2</v>
      </c>
      <c r="R8" s="18" t="s">
        <v>142</v>
      </c>
      <c r="S8" s="18" t="s">
        <v>143</v>
      </c>
    </row>
    <row r="9" spans="1:19" x14ac:dyDescent="0.3">
      <c r="A9" s="26" t="s">
        <v>127</v>
      </c>
      <c r="B9" s="27" t="s">
        <v>128</v>
      </c>
      <c r="C9" s="18">
        <v>0</v>
      </c>
      <c r="D9" s="18">
        <v>0</v>
      </c>
      <c r="E9" s="23">
        <f t="shared" ref="E9:E24" si="0">SQRT(C9*C9+D9*D9)</f>
        <v>0</v>
      </c>
      <c r="G9" s="26" t="s">
        <v>127</v>
      </c>
      <c r="H9" s="27" t="s">
        <v>128</v>
      </c>
      <c r="I9" s="18">
        <v>0.06</v>
      </c>
      <c r="J9" s="18">
        <v>0</v>
      </c>
      <c r="K9" s="22">
        <f t="shared" ref="K9:K15" si="1">SQRT(I9*I9+J9*J9)</f>
        <v>0.06</v>
      </c>
      <c r="M9" s="26" t="s">
        <v>126</v>
      </c>
      <c r="N9" s="27" t="s">
        <v>127</v>
      </c>
      <c r="O9" s="18">
        <v>0.12</v>
      </c>
      <c r="P9" s="18">
        <v>0.01</v>
      </c>
      <c r="Q9" s="37">
        <f t="shared" ref="Q9:Q24" si="2">SQRT(O9*O9+P9*P9)</f>
        <v>0.12041594578792295</v>
      </c>
      <c r="R9" s="18" t="s">
        <v>144</v>
      </c>
      <c r="S9" s="18" t="s">
        <v>145</v>
      </c>
    </row>
    <row r="10" spans="1:19" x14ac:dyDescent="0.3">
      <c r="A10" s="26" t="s">
        <v>128</v>
      </c>
      <c r="B10" s="27" t="s">
        <v>126</v>
      </c>
      <c r="C10" s="18">
        <v>0.01</v>
      </c>
      <c r="D10" s="18">
        <v>0</v>
      </c>
      <c r="E10" s="23">
        <f t="shared" si="0"/>
        <v>0.01</v>
      </c>
      <c r="G10" s="26" t="s">
        <v>128</v>
      </c>
      <c r="H10" s="27" t="s">
        <v>126</v>
      </c>
      <c r="I10" s="18">
        <v>0.02</v>
      </c>
      <c r="J10" s="18">
        <v>0</v>
      </c>
      <c r="K10" s="22">
        <f t="shared" si="1"/>
        <v>0.02</v>
      </c>
      <c r="M10" s="26" t="s">
        <v>126</v>
      </c>
      <c r="N10" s="27" t="s">
        <v>127</v>
      </c>
      <c r="O10" s="18">
        <v>0.03</v>
      </c>
      <c r="P10" s="18">
        <v>0.01</v>
      </c>
      <c r="Q10" s="37">
        <f t="shared" si="2"/>
        <v>3.1622776601683791E-2</v>
      </c>
      <c r="R10" s="18" t="s">
        <v>146</v>
      </c>
      <c r="S10" s="18" t="s">
        <v>147</v>
      </c>
    </row>
    <row r="11" spans="1:19" x14ac:dyDescent="0.3">
      <c r="A11" s="26" t="s">
        <v>126</v>
      </c>
      <c r="B11" s="27" t="s">
        <v>129</v>
      </c>
      <c r="C11" s="18">
        <v>0.02</v>
      </c>
      <c r="D11" s="18">
        <v>0</v>
      </c>
      <c r="E11" s="23">
        <f t="shared" si="0"/>
        <v>0.02</v>
      </c>
      <c r="G11" s="26" t="s">
        <v>126</v>
      </c>
      <c r="H11" s="27" t="s">
        <v>129</v>
      </c>
      <c r="I11" s="18">
        <v>0.03</v>
      </c>
      <c r="J11" s="18">
        <v>0</v>
      </c>
      <c r="K11" s="22">
        <f t="shared" si="1"/>
        <v>0.03</v>
      </c>
      <c r="M11" s="26" t="s">
        <v>126</v>
      </c>
      <c r="N11" s="27" t="s">
        <v>127</v>
      </c>
      <c r="O11" s="18">
        <v>0.05</v>
      </c>
      <c r="P11" s="18">
        <v>0.01</v>
      </c>
      <c r="Q11" s="37">
        <f t="shared" si="2"/>
        <v>5.0990195135927854E-2</v>
      </c>
      <c r="R11" s="18" t="s">
        <v>148</v>
      </c>
      <c r="S11" s="18" t="s">
        <v>143</v>
      </c>
    </row>
    <row r="12" spans="1:19" x14ac:dyDescent="0.3">
      <c r="A12" s="26" t="s">
        <v>129</v>
      </c>
      <c r="B12" s="27" t="s">
        <v>130</v>
      </c>
      <c r="C12" s="18">
        <v>-0.01</v>
      </c>
      <c r="D12" s="18">
        <v>0</v>
      </c>
      <c r="E12" s="23">
        <f t="shared" si="0"/>
        <v>0.01</v>
      </c>
      <c r="G12" s="26" t="s">
        <v>129</v>
      </c>
      <c r="H12" s="27" t="s">
        <v>130</v>
      </c>
      <c r="I12" s="18">
        <v>-0.01</v>
      </c>
      <c r="J12" s="18">
        <v>0</v>
      </c>
      <c r="K12" s="22">
        <f t="shared" si="1"/>
        <v>0.01</v>
      </c>
      <c r="M12" s="26" t="s">
        <v>126</v>
      </c>
      <c r="N12" s="27" t="s">
        <v>127</v>
      </c>
      <c r="O12" s="18">
        <v>0</v>
      </c>
      <c r="P12" s="18">
        <v>0.01</v>
      </c>
      <c r="Q12" s="37">
        <f t="shared" si="2"/>
        <v>0.01</v>
      </c>
      <c r="R12" s="18" t="s">
        <v>149</v>
      </c>
      <c r="S12" s="18" t="s">
        <v>147</v>
      </c>
    </row>
    <row r="13" spans="1:19" x14ac:dyDescent="0.3">
      <c r="A13" s="26" t="s">
        <v>130</v>
      </c>
      <c r="B13" s="27" t="s">
        <v>131</v>
      </c>
      <c r="C13" s="18">
        <v>0.02</v>
      </c>
      <c r="D13" s="18">
        <v>0</v>
      </c>
      <c r="E13" s="23">
        <f t="shared" si="0"/>
        <v>0.02</v>
      </c>
      <c r="G13" s="26" t="s">
        <v>130</v>
      </c>
      <c r="H13" s="27" t="s">
        <v>131</v>
      </c>
      <c r="I13" s="18">
        <v>-0.1</v>
      </c>
      <c r="J13" s="18">
        <v>0</v>
      </c>
      <c r="K13" s="22">
        <f t="shared" si="1"/>
        <v>0.1</v>
      </c>
      <c r="M13" s="26" t="s">
        <v>126</v>
      </c>
      <c r="N13" s="27" t="s">
        <v>127</v>
      </c>
      <c r="O13" s="18">
        <v>-0.02</v>
      </c>
      <c r="P13" s="18">
        <v>0.01</v>
      </c>
      <c r="Q13" s="37">
        <f t="shared" si="2"/>
        <v>2.2360679774997897E-2</v>
      </c>
      <c r="R13" s="18" t="s">
        <v>150</v>
      </c>
      <c r="S13" s="18" t="s">
        <v>143</v>
      </c>
    </row>
    <row r="14" spans="1:19" x14ac:dyDescent="0.3">
      <c r="A14" s="26" t="s">
        <v>131</v>
      </c>
      <c r="B14" s="27" t="s">
        <v>126</v>
      </c>
      <c r="C14" s="18">
        <v>0.01</v>
      </c>
      <c r="D14" s="18">
        <v>0.01</v>
      </c>
      <c r="E14" s="23">
        <f t="shared" si="0"/>
        <v>1.4142135623730951E-2</v>
      </c>
      <c r="G14" s="26" t="s">
        <v>131</v>
      </c>
      <c r="H14" s="27" t="s">
        <v>126</v>
      </c>
      <c r="I14" s="18">
        <v>-0.04</v>
      </c>
      <c r="J14" s="18">
        <v>0</v>
      </c>
      <c r="K14" s="22">
        <f t="shared" si="1"/>
        <v>0.04</v>
      </c>
      <c r="M14" s="26" t="s">
        <v>126</v>
      </c>
      <c r="N14" s="27" t="s">
        <v>127</v>
      </c>
      <c r="O14" s="18">
        <v>0.03</v>
      </c>
      <c r="P14" s="18">
        <v>0.01</v>
      </c>
      <c r="Q14" s="37">
        <f t="shared" si="2"/>
        <v>3.1622776601683791E-2</v>
      </c>
      <c r="R14" s="18" t="s">
        <v>150</v>
      </c>
      <c r="S14" s="18" t="s">
        <v>147</v>
      </c>
    </row>
    <row r="15" spans="1:19" x14ac:dyDescent="0.3">
      <c r="A15" s="26" t="s">
        <v>126</v>
      </c>
      <c r="B15" s="27" t="s">
        <v>132</v>
      </c>
      <c r="C15" s="18">
        <v>-0.02</v>
      </c>
      <c r="D15" s="18">
        <v>0.01</v>
      </c>
      <c r="E15" s="23">
        <f t="shared" si="0"/>
        <v>2.2360679774997897E-2</v>
      </c>
      <c r="G15" s="26" t="s">
        <v>126</v>
      </c>
      <c r="H15" s="27" t="s">
        <v>132</v>
      </c>
      <c r="I15" s="18">
        <v>-0.05</v>
      </c>
      <c r="J15" s="18">
        <v>0</v>
      </c>
      <c r="K15" s="22">
        <f t="shared" si="1"/>
        <v>0.05</v>
      </c>
      <c r="M15" s="26" t="s">
        <v>126</v>
      </c>
      <c r="N15" s="27" t="s">
        <v>127</v>
      </c>
      <c r="O15" s="18">
        <v>-0.08</v>
      </c>
      <c r="P15" s="18">
        <v>0.01</v>
      </c>
      <c r="Q15" s="37">
        <f t="shared" si="2"/>
        <v>8.06225774829855E-2</v>
      </c>
      <c r="R15" s="18" t="s">
        <v>150</v>
      </c>
      <c r="S15" s="18" t="s">
        <v>145</v>
      </c>
    </row>
    <row r="16" spans="1:19" x14ac:dyDescent="0.3">
      <c r="A16" s="26"/>
      <c r="B16" s="27"/>
      <c r="C16" s="18"/>
      <c r="D16" s="18"/>
      <c r="E16" s="23"/>
      <c r="G16" s="28"/>
      <c r="H16" s="29"/>
      <c r="I16" s="17"/>
      <c r="J16" s="17"/>
      <c r="K16" s="17"/>
      <c r="M16" s="28"/>
      <c r="N16" s="29"/>
      <c r="O16" s="17"/>
      <c r="P16" s="17"/>
      <c r="Q16" s="37">
        <f t="shared" si="2"/>
        <v>0</v>
      </c>
      <c r="R16" s="17"/>
      <c r="S16" s="17"/>
    </row>
    <row r="17" spans="1:19" x14ac:dyDescent="0.3">
      <c r="A17" s="26" t="s">
        <v>126</v>
      </c>
      <c r="B17" s="27" t="s">
        <v>134</v>
      </c>
      <c r="C17" s="18">
        <v>-0.01</v>
      </c>
      <c r="D17" s="18">
        <v>0.01</v>
      </c>
      <c r="E17" s="23">
        <f t="shared" si="0"/>
        <v>1.4142135623730951E-2</v>
      </c>
      <c r="G17" s="26" t="s">
        <v>126</v>
      </c>
      <c r="H17" s="27" t="s">
        <v>134</v>
      </c>
      <c r="I17" s="17">
        <v>0</v>
      </c>
      <c r="J17" s="17">
        <v>0.01</v>
      </c>
      <c r="K17" s="22">
        <f t="shared" ref="K17:K24" si="3">SQRT(I17*I17+J17*J17)</f>
        <v>0.01</v>
      </c>
      <c r="M17" s="26" t="s">
        <v>126</v>
      </c>
      <c r="N17" s="27" t="s">
        <v>151</v>
      </c>
      <c r="O17" s="17">
        <v>-0.02</v>
      </c>
      <c r="P17" s="17">
        <v>0.01</v>
      </c>
      <c r="Q17" s="37">
        <f t="shared" si="2"/>
        <v>2.2360679774997897E-2</v>
      </c>
      <c r="R17" s="18" t="s">
        <v>150</v>
      </c>
      <c r="S17" s="18" t="s">
        <v>147</v>
      </c>
    </row>
    <row r="18" spans="1:19" x14ac:dyDescent="0.3">
      <c r="A18" s="26" t="s">
        <v>134</v>
      </c>
      <c r="B18" s="27" t="s">
        <v>135</v>
      </c>
      <c r="C18" s="18">
        <v>0</v>
      </c>
      <c r="D18" s="18">
        <v>0</v>
      </c>
      <c r="E18" s="23">
        <f t="shared" si="0"/>
        <v>0</v>
      </c>
      <c r="G18" s="26" t="s">
        <v>134</v>
      </c>
      <c r="H18" s="27" t="s">
        <v>135</v>
      </c>
      <c r="I18" s="17">
        <v>0</v>
      </c>
      <c r="J18" s="17">
        <v>0</v>
      </c>
      <c r="K18" s="22">
        <f t="shared" si="3"/>
        <v>0</v>
      </c>
      <c r="M18" s="26" t="s">
        <v>126</v>
      </c>
      <c r="N18" s="27" t="s">
        <v>151</v>
      </c>
      <c r="O18" s="17">
        <v>0.02</v>
      </c>
      <c r="P18" s="17">
        <v>0.01</v>
      </c>
      <c r="Q18" s="37">
        <f t="shared" si="2"/>
        <v>2.2360679774997897E-2</v>
      </c>
      <c r="R18" s="18" t="s">
        <v>152</v>
      </c>
      <c r="S18" s="18" t="s">
        <v>147</v>
      </c>
    </row>
    <row r="19" spans="1:19" x14ac:dyDescent="0.3">
      <c r="A19" s="26" t="s">
        <v>135</v>
      </c>
      <c r="B19" s="27" t="s">
        <v>126</v>
      </c>
      <c r="C19" s="18">
        <v>0</v>
      </c>
      <c r="D19" s="18">
        <v>0</v>
      </c>
      <c r="E19" s="23">
        <f t="shared" si="0"/>
        <v>0</v>
      </c>
      <c r="G19" s="26" t="s">
        <v>135</v>
      </c>
      <c r="H19" s="27" t="s">
        <v>126</v>
      </c>
      <c r="I19" s="17">
        <v>0</v>
      </c>
      <c r="J19" s="17">
        <v>0</v>
      </c>
      <c r="K19" s="22">
        <f t="shared" si="3"/>
        <v>0</v>
      </c>
      <c r="M19" s="26" t="s">
        <v>126</v>
      </c>
      <c r="N19" s="27" t="s">
        <v>151</v>
      </c>
      <c r="O19" s="17">
        <v>0.06</v>
      </c>
      <c r="P19" s="17">
        <v>0.01</v>
      </c>
      <c r="Q19" s="37">
        <f t="shared" si="2"/>
        <v>6.0827625302982198E-2</v>
      </c>
      <c r="R19" s="18" t="s">
        <v>144</v>
      </c>
      <c r="S19" s="18" t="s">
        <v>143</v>
      </c>
    </row>
    <row r="20" spans="1:19" x14ac:dyDescent="0.3">
      <c r="A20" s="26" t="s">
        <v>126</v>
      </c>
      <c r="B20" s="27" t="s">
        <v>136</v>
      </c>
      <c r="C20" s="18">
        <v>0.01</v>
      </c>
      <c r="D20" s="18">
        <v>0</v>
      </c>
      <c r="E20" s="23">
        <f t="shared" si="0"/>
        <v>0.01</v>
      </c>
      <c r="G20" s="26" t="s">
        <v>126</v>
      </c>
      <c r="H20" s="27" t="s">
        <v>136</v>
      </c>
      <c r="I20" s="17">
        <v>-0.02</v>
      </c>
      <c r="J20" s="17">
        <v>0</v>
      </c>
      <c r="K20" s="22">
        <f t="shared" si="3"/>
        <v>0.02</v>
      </c>
      <c r="M20" s="26" t="s">
        <v>126</v>
      </c>
      <c r="N20" s="27" t="s">
        <v>151</v>
      </c>
      <c r="O20" s="17">
        <v>-0.02</v>
      </c>
      <c r="P20" s="17">
        <v>0.01</v>
      </c>
      <c r="Q20" s="37">
        <f t="shared" si="2"/>
        <v>2.2360679774997897E-2</v>
      </c>
      <c r="R20" s="18" t="s">
        <v>150</v>
      </c>
      <c r="S20" s="18" t="s">
        <v>147</v>
      </c>
    </row>
    <row r="21" spans="1:19" x14ac:dyDescent="0.3">
      <c r="A21" s="26" t="s">
        <v>136</v>
      </c>
      <c r="B21" s="27" t="s">
        <v>137</v>
      </c>
      <c r="C21" s="18">
        <v>0</v>
      </c>
      <c r="D21" s="18">
        <v>0</v>
      </c>
      <c r="E21" s="23">
        <f t="shared" si="0"/>
        <v>0</v>
      </c>
      <c r="G21" s="26" t="s">
        <v>136</v>
      </c>
      <c r="H21" s="27" t="s">
        <v>137</v>
      </c>
      <c r="I21" s="18">
        <v>0</v>
      </c>
      <c r="J21" s="17">
        <v>0</v>
      </c>
      <c r="K21" s="22">
        <f t="shared" si="3"/>
        <v>0</v>
      </c>
      <c r="M21" s="26" t="s">
        <v>126</v>
      </c>
      <c r="N21" s="27" t="s">
        <v>151</v>
      </c>
      <c r="O21" s="17">
        <v>-0.01</v>
      </c>
      <c r="P21" s="17">
        <v>0.01</v>
      </c>
      <c r="Q21" s="37">
        <f t="shared" si="2"/>
        <v>1.4142135623730951E-2</v>
      </c>
      <c r="R21" s="18" t="s">
        <v>142</v>
      </c>
      <c r="S21" s="18" t="s">
        <v>147</v>
      </c>
    </row>
    <row r="22" spans="1:19" x14ac:dyDescent="0.3">
      <c r="A22" s="26" t="s">
        <v>137</v>
      </c>
      <c r="B22" s="27" t="s">
        <v>138</v>
      </c>
      <c r="C22" s="18">
        <v>0.01</v>
      </c>
      <c r="D22" s="18">
        <v>0</v>
      </c>
      <c r="E22" s="23">
        <f t="shared" si="0"/>
        <v>0.01</v>
      </c>
      <c r="G22" s="26" t="s">
        <v>137</v>
      </c>
      <c r="H22" s="27" t="s">
        <v>138</v>
      </c>
      <c r="I22" s="18">
        <v>-0.03</v>
      </c>
      <c r="J22" s="17">
        <v>0</v>
      </c>
      <c r="K22" s="22">
        <f t="shared" si="3"/>
        <v>0.03</v>
      </c>
      <c r="M22" s="26" t="s">
        <v>126</v>
      </c>
      <c r="N22" s="27" t="s">
        <v>151</v>
      </c>
      <c r="O22" s="17">
        <v>0.04</v>
      </c>
      <c r="P22" s="17">
        <v>0.01</v>
      </c>
      <c r="Q22" s="37">
        <f t="shared" si="2"/>
        <v>4.123105625617661E-2</v>
      </c>
      <c r="R22" s="18" t="s">
        <v>142</v>
      </c>
      <c r="S22" s="18" t="s">
        <v>145</v>
      </c>
    </row>
    <row r="23" spans="1:19" x14ac:dyDescent="0.3">
      <c r="A23" s="26" t="s">
        <v>138</v>
      </c>
      <c r="B23" s="27" t="s">
        <v>126</v>
      </c>
      <c r="C23" s="18">
        <v>0</v>
      </c>
      <c r="D23" s="18">
        <v>0</v>
      </c>
      <c r="E23" s="23">
        <f t="shared" si="0"/>
        <v>0</v>
      </c>
      <c r="G23" s="26" t="s">
        <v>138</v>
      </c>
      <c r="H23" s="27" t="s">
        <v>126</v>
      </c>
      <c r="I23" s="18">
        <v>0.01</v>
      </c>
      <c r="J23" s="17">
        <v>0</v>
      </c>
      <c r="K23" s="22">
        <f t="shared" si="3"/>
        <v>0.01</v>
      </c>
      <c r="M23" s="26" t="s">
        <v>126</v>
      </c>
      <c r="N23" s="27" t="s">
        <v>151</v>
      </c>
      <c r="O23" s="17">
        <v>0.03</v>
      </c>
      <c r="P23" s="17">
        <v>0.01</v>
      </c>
      <c r="Q23" s="37">
        <f t="shared" si="2"/>
        <v>3.1622776601683791E-2</v>
      </c>
      <c r="R23" s="18" t="s">
        <v>144</v>
      </c>
      <c r="S23" s="18" t="s">
        <v>143</v>
      </c>
    </row>
    <row r="24" spans="1:19" x14ac:dyDescent="0.3">
      <c r="A24" s="30" t="s">
        <v>126</v>
      </c>
      <c r="B24" s="31" t="s">
        <v>139</v>
      </c>
      <c r="C24" s="30">
        <v>-0.01</v>
      </c>
      <c r="D24" s="30">
        <v>0.01</v>
      </c>
      <c r="E24" s="32">
        <f t="shared" si="0"/>
        <v>1.4142135623730951E-2</v>
      </c>
      <c r="G24" s="30" t="s">
        <v>126</v>
      </c>
      <c r="H24" s="31" t="s">
        <v>139</v>
      </c>
      <c r="I24" s="30">
        <v>-0.04</v>
      </c>
      <c r="J24" s="33">
        <v>0.01</v>
      </c>
      <c r="K24" s="34">
        <f t="shared" si="3"/>
        <v>4.123105625617661E-2</v>
      </c>
      <c r="M24" s="30" t="s">
        <v>126</v>
      </c>
      <c r="N24" s="31" t="s">
        <v>151</v>
      </c>
      <c r="O24" s="33">
        <v>-0.09</v>
      </c>
      <c r="P24" s="33">
        <v>0.01</v>
      </c>
      <c r="Q24" s="38">
        <f t="shared" si="2"/>
        <v>9.0553851381374159E-2</v>
      </c>
      <c r="R24" s="30" t="s">
        <v>149</v>
      </c>
      <c r="S24" s="30" t="s">
        <v>145</v>
      </c>
    </row>
    <row r="25" spans="1:19" x14ac:dyDescent="0.3">
      <c r="A25" s="14"/>
      <c r="B25" s="14"/>
      <c r="C25" s="14"/>
      <c r="D25" s="14"/>
      <c r="E25" s="14"/>
      <c r="G25" s="14"/>
      <c r="H25" s="14"/>
      <c r="I25" s="14"/>
      <c r="J25" s="14"/>
      <c r="K25" s="14"/>
      <c r="M25" s="14"/>
      <c r="N25" s="14"/>
      <c r="O25" s="14"/>
      <c r="P25" s="14"/>
      <c r="Q25" s="14"/>
      <c r="R25" s="14"/>
      <c r="S25" s="14"/>
    </row>
    <row r="26" spans="1:19" x14ac:dyDescent="0.3">
      <c r="A26" s="15" t="s">
        <v>153</v>
      </c>
      <c r="B26" s="14"/>
      <c r="C26" s="14"/>
      <c r="D26" s="14"/>
      <c r="E26" s="14"/>
      <c r="G26" s="15" t="s">
        <v>125</v>
      </c>
      <c r="H26" s="14"/>
      <c r="I26" s="14"/>
      <c r="J26" s="14"/>
      <c r="K26" s="14"/>
      <c r="M26" s="36" t="s">
        <v>159</v>
      </c>
      <c r="N26" s="14"/>
      <c r="O26" s="14"/>
      <c r="P26" s="14"/>
      <c r="Q26" s="14"/>
      <c r="R26" s="14"/>
      <c r="S26" s="14"/>
    </row>
    <row r="27" spans="1:19" x14ac:dyDescent="0.3">
      <c r="A27" s="15" t="s">
        <v>154</v>
      </c>
      <c r="B27" s="14"/>
      <c r="C27" s="14"/>
      <c r="D27" s="14"/>
      <c r="E27" s="14"/>
      <c r="G27" s="15" t="s">
        <v>154</v>
      </c>
      <c r="H27" s="14"/>
      <c r="I27" s="14"/>
      <c r="J27" s="14"/>
      <c r="K27" s="14"/>
      <c r="M27" s="35" t="s">
        <v>158</v>
      </c>
      <c r="N27" s="14"/>
      <c r="O27" s="14"/>
      <c r="P27" s="14"/>
      <c r="Q27" s="14"/>
      <c r="R27" s="14"/>
      <c r="S27" s="14"/>
    </row>
    <row r="28" spans="1:19" x14ac:dyDescent="0.3">
      <c r="A28" s="14"/>
      <c r="B28" s="14"/>
      <c r="C28" s="24" t="s">
        <v>155</v>
      </c>
      <c r="D28" s="24" t="s">
        <v>156</v>
      </c>
      <c r="E28" s="24" t="s">
        <v>157</v>
      </c>
      <c r="G28" s="14"/>
      <c r="H28" s="14"/>
      <c r="I28" s="24" t="s">
        <v>155</v>
      </c>
      <c r="J28" s="24" t="s">
        <v>156</v>
      </c>
      <c r="K28" s="24" t="s">
        <v>157</v>
      </c>
      <c r="M28" s="24" t="s">
        <v>121</v>
      </c>
      <c r="N28" s="24" t="s">
        <v>122</v>
      </c>
      <c r="O28" s="24" t="s">
        <v>160</v>
      </c>
      <c r="P28" s="24" t="s">
        <v>161</v>
      </c>
      <c r="Q28" s="24" t="s">
        <v>162</v>
      </c>
      <c r="R28" s="14"/>
      <c r="S28" s="14"/>
    </row>
    <row r="29" spans="1:19" x14ac:dyDescent="0.3">
      <c r="A29" s="14"/>
      <c r="B29" s="14"/>
      <c r="C29" s="25">
        <f>AVERAGE(C8:C15,C17:C24)</f>
        <v>1.2499999999999998E-3</v>
      </c>
      <c r="D29" s="25">
        <f t="shared" ref="D29:K29" si="4">AVERAGE(D8:D15,D17:D24)</f>
        <v>3.1250000000000002E-3</v>
      </c>
      <c r="E29" s="25">
        <f t="shared" si="4"/>
        <v>9.9330763918701083E-3</v>
      </c>
      <c r="F29" s="13"/>
      <c r="G29" s="16"/>
      <c r="H29" s="16"/>
      <c r="I29" s="25">
        <f t="shared" si="4"/>
        <v>-3.1250000000000028E-3</v>
      </c>
      <c r="J29" s="25">
        <f t="shared" si="4"/>
        <v>1.8749999999999999E-3</v>
      </c>
      <c r="K29" s="25">
        <f t="shared" si="4"/>
        <v>3.3852937627756222E-2</v>
      </c>
      <c r="M29" s="24" t="s">
        <v>126</v>
      </c>
      <c r="N29" s="24" t="s">
        <v>127</v>
      </c>
      <c r="O29" s="25">
        <f>STDEV(O8:O15)</f>
        <v>6.0237624692308624E-2</v>
      </c>
      <c r="P29" s="25">
        <f t="shared" ref="P29:Q29" si="5">STDEV(P8:P15)</f>
        <v>0</v>
      </c>
      <c r="Q29" s="25">
        <f t="shared" si="5"/>
        <v>3.6495335874949748E-2</v>
      </c>
      <c r="R29" s="14"/>
      <c r="S29" s="14"/>
    </row>
    <row r="30" spans="1:19" x14ac:dyDescent="0.3">
      <c r="M30" s="24" t="s">
        <v>126</v>
      </c>
      <c r="N30" s="24" t="s">
        <v>151</v>
      </c>
      <c r="O30" s="25">
        <f>STDEV(O17:O24)</f>
        <v>4.7037219305566952E-2</v>
      </c>
      <c r="P30" s="25">
        <f t="shared" ref="P30:Q30" si="6">STDEV(P17:P24)</f>
        <v>0</v>
      </c>
      <c r="Q30" s="25">
        <f t="shared" si="6"/>
        <v>2.573716855560134E-2</v>
      </c>
      <c r="R30" s="14"/>
      <c r="S30" s="1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draft</vt:lpstr>
      <vt:lpstr>video</vt:lpstr>
      <vt:lpstr>toggle</vt:lpstr>
      <vt:lpstr>Sheet1</vt:lpstr>
      <vt:lpstr>5.4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Shujia Li</dc:creator>
  <cp:lastModifiedBy>Shujia Li</cp:lastModifiedBy>
  <dcterms:created xsi:type="dcterms:W3CDTF">2024-04-09T17:24:00Z</dcterms:created>
  <dcterms:modified xsi:type="dcterms:W3CDTF">2024-05-04T21:39:38Z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2634A491541C4E7683FDE44BC5E72236_13</vt:lpwstr>
  </property>
  <property fmtid="{D5CDD505-2E9C-101B-9397-08002B2CF9AE}" pid="3" name="KSOProductBuildVer">
    <vt:lpwstr>2052-12.1.0.16729</vt:lpwstr>
  </property>
</Properties>
</file>