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2"/>
  <workbookPr codeName="DieseArbeitsmappe"/>
  <mc:AlternateContent xmlns:mc="http://schemas.openxmlformats.org/markup-compatibility/2006">
    <mc:Choice Requires="x15">
      <x15ac:absPath xmlns:x15ac="http://schemas.microsoft.com/office/spreadsheetml/2010/11/ac" url="C:\Users\asuarez\Documents\GitHub\Antigravity\Mundial Norteamerica 2026\"/>
    </mc:Choice>
  </mc:AlternateContent>
  <xr:revisionPtr revIDLastSave="0" documentId="8_{D334F6E3-2C1D-4368-B6E4-50BC94C39086}" xr6:coauthVersionLast="47" xr6:coauthVersionMax="47" xr10:uidLastSave="{00000000-0000-0000-0000-000000000000}"/>
  <bookViews>
    <workbookView xWindow="2037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J82" i="32"/>
  <c r="G82" i="32" s="1"/>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O5" i="19" l="1"/>
  <c r="O6" i="19"/>
  <c r="O7" i="19"/>
  <c r="O8" i="19"/>
  <c r="O9" i="19"/>
  <c r="O10" i="19"/>
  <c r="O11" i="19"/>
  <c r="O12" i="19"/>
  <c r="O13" i="19"/>
  <c r="O14" i="19"/>
  <c r="O15" i="19"/>
  <c r="O16" i="19"/>
  <c r="O17" i="19"/>
  <c r="O18" i="19"/>
  <c r="O19" i="19"/>
  <c r="O4" i="19"/>
  <c r="H114" i="48"/>
  <c r="H110" i="48"/>
  <c r="H106" i="48"/>
  <c r="H105" i="48"/>
  <c r="H104" i="48"/>
  <c r="H102" i="48"/>
  <c r="H101" i="48"/>
  <c r="H97" i="48"/>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O68" i="33"/>
  <c r="P96" i="47"/>
  <c r="AC96" i="47"/>
  <c r="AF96" i="47" s="1"/>
  <c r="G81" i="29"/>
  <c r="G34" i="32"/>
  <c r="H16" i="22"/>
  <c r="H111" i="22"/>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82" i="28"/>
  <c r="Q3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118" i="48"/>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DT130" i="28"/>
  <c r="HT130" i="28"/>
  <c r="HT131" i="28" s="1"/>
  <c r="LT130" i="28"/>
  <c r="DG130" i="28"/>
  <c r="HG130" i="28"/>
  <c r="HG131" i="28" s="1"/>
  <c r="LG130" i="28"/>
  <c r="LG131" i="28" s="1"/>
  <c r="CT130" i="28"/>
  <c r="GT130" i="28"/>
  <c r="KT130" i="28"/>
  <c r="KT131" i="28" s="1"/>
  <c r="CG130" i="28"/>
  <c r="GG130" i="28"/>
  <c r="KG130" i="28"/>
  <c r="AT130" i="28"/>
  <c r="AT131" i="28" s="1"/>
  <c r="BT130" i="28"/>
  <c r="FT130" i="28"/>
  <c r="JT130" i="28"/>
  <c r="JT131" i="28" s="1"/>
  <c r="IT130" i="28"/>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HP126"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B11" i="3"/>
  <c r="E11" i="3"/>
  <c r="B61" i="47"/>
  <c r="B17" i="3"/>
  <c r="E17" i="3"/>
  <c r="H11" i="3"/>
  <c r="B75" i="47"/>
  <c r="B23" i="3"/>
  <c r="E23" i="3"/>
  <c r="H23" i="3"/>
  <c r="B68" i="47"/>
  <c r="B26" i="47"/>
  <c r="CV19" i="28"/>
  <c r="CV82" i="28"/>
  <c r="DI54" i="28"/>
  <c r="EI26" i="28"/>
  <c r="EV19" i="28"/>
  <c r="FI82" i="28"/>
  <c r="GI54" i="28"/>
  <c r="HI26" i="28"/>
  <c r="HV26" i="28"/>
  <c r="II26" i="28"/>
  <c r="IV19" i="28"/>
  <c r="JI19" i="28"/>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DG13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CT131" i="28"/>
  <c r="ET131" i="28"/>
  <c r="GG131" i="28"/>
  <c r="IG131" i="28"/>
  <c r="KG131" i="28"/>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CI75" i="28"/>
  <c r="W24" i="67"/>
  <c r="G83" i="28"/>
  <c r="KS92" i="47"/>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X26" i="70"/>
  <c r="JI26" i="28"/>
  <c r="KI26" i="28"/>
  <c r="KV54" i="47"/>
  <c r="X27" i="71"/>
  <c r="Y24" i="65"/>
  <c r="KI82" i="47"/>
  <c r="X26" i="69"/>
  <c r="KV26" i="28"/>
  <c r="KV82" i="47"/>
  <c r="Y22" i="62"/>
  <c r="X24" i="63"/>
  <c r="Y24" i="72"/>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KF100" i="47"/>
  <c r="JC88" i="47"/>
  <c r="C119" i="28"/>
  <c r="B119" i="28" s="1"/>
  <c r="C116" i="47"/>
  <c r="B116" i="47" s="1"/>
  <c r="E107" i="47"/>
  <c r="D107" i="47" s="1"/>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HQ96" i="47"/>
  <c r="HR96" i="47" s="1"/>
  <c r="IQ92" i="47"/>
  <c r="IR92" i="47" s="1"/>
  <c r="KV75" i="28"/>
  <c r="JV75" i="28"/>
  <c r="W23" i="71"/>
  <c r="F42" i="47"/>
  <c r="IV75" i="28"/>
  <c r="LV5" i="28"/>
  <c r="KI5" i="28"/>
  <c r="HD105" i="47"/>
  <c r="HE105" i="47" s="1"/>
  <c r="HV12" i="47"/>
  <c r="IV47" i="47"/>
  <c r="JI47" i="47"/>
  <c r="X25" i="64"/>
  <c r="II82" i="47"/>
  <c r="W26" i="64"/>
  <c r="W22" i="69"/>
  <c r="Y22" i="68"/>
  <c r="IV82" i="47"/>
  <c r="W24" i="72"/>
  <c r="X24" i="72"/>
  <c r="Y22" i="64"/>
  <c r="Y22" i="65"/>
  <c r="Y26" i="69"/>
  <c r="HV33" i="47"/>
  <c r="JJ70" i="47"/>
  <c r="W24" i="70"/>
  <c r="W23" i="64"/>
  <c r="W22" i="66"/>
  <c r="X24" i="68"/>
  <c r="X27" i="72"/>
  <c r="W27" i="68"/>
  <c r="X24" i="66"/>
  <c r="E146" i="48"/>
  <c r="BS95" i="47"/>
  <c r="LD95" i="47"/>
  <c r="LE95" i="47" s="1"/>
  <c r="DF102" i="47"/>
  <c r="EQ94" i="47"/>
  <c r="ER94" i="47" s="1"/>
  <c r="ES94" i="47"/>
  <c r="KD105" i="47"/>
  <c r="KE105" i="47" s="1"/>
  <c r="KF105" i="47"/>
  <c r="LS92" i="47"/>
  <c r="LQ92" i="47"/>
  <c r="LR92" i="47" s="1"/>
  <c r="E118" i="28"/>
  <c r="D118" i="28" s="1"/>
  <c r="W23" i="67"/>
  <c r="W22" i="67"/>
  <c r="E126" i="47"/>
  <c r="D126" i="47" s="1"/>
  <c r="ED103" i="47"/>
  <c r="EE103" i="47" s="1"/>
  <c r="EF103" i="47"/>
  <c r="IQ98" i="47"/>
  <c r="IR98" i="47" s="1"/>
  <c r="IS98" i="47"/>
  <c r="JQ96" i="47"/>
  <c r="JR96" i="47" s="1"/>
  <c r="JS96" i="47"/>
  <c r="LS96" i="47"/>
  <c r="LQ96" i="47"/>
  <c r="LR96" i="47" s="1"/>
  <c r="Y23" i="67"/>
  <c r="IS95" i="47"/>
  <c r="ES102" i="47"/>
  <c r="DV127" i="28"/>
  <c r="BI127" i="28"/>
  <c r="FS103" i="47"/>
  <c r="FQ103" i="47"/>
  <c r="FR103" i="47" s="1"/>
  <c r="X23" i="67"/>
  <c r="X22" i="67"/>
  <c r="DS94" i="47"/>
  <c r="DQ94" i="47"/>
  <c r="DR94" i="47" s="1"/>
  <c r="LD105" i="47"/>
  <c r="LE105" i="47" s="1"/>
  <c r="LF105" i="47"/>
  <c r="LD103" i="47"/>
  <c r="LE103" i="47" s="1"/>
  <c r="IQ96" i="47"/>
  <c r="IR96" i="47" s="1"/>
  <c r="IS96" i="47"/>
  <c r="X27" i="67"/>
  <c r="E122" i="28"/>
  <c r="D122" i="28" s="1"/>
  <c r="HF103" i="47"/>
  <c r="HD103" i="47"/>
  <c r="HE103" i="47" s="1"/>
  <c r="ID92" i="47"/>
  <c r="IE92" i="47" s="1"/>
  <c r="IF92" i="47"/>
  <c r="F83" i="28"/>
  <c r="F83" i="47"/>
  <c r="KP83" i="47" s="1"/>
  <c r="JC86" i="47"/>
  <c r="E118" i="47"/>
  <c r="D118"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GF93" i="47"/>
  <c r="ES104" i="47"/>
  <c r="BD97" i="47"/>
  <c r="BE97" i="47" s="1"/>
  <c r="KQ95" i="47"/>
  <c r="KR95" i="47" s="1"/>
  <c r="HD102" i="47"/>
  <c r="HE102" i="47" s="1"/>
  <c r="JC85" i="47"/>
  <c r="JD85" i="47" s="1"/>
  <c r="W25" i="67"/>
  <c r="X25" i="67"/>
  <c r="Y27" i="67"/>
  <c r="C118" i="47"/>
  <c r="B118" i="47" s="1"/>
  <c r="MD102" i="47"/>
  <c r="ME102" i="47" s="1"/>
  <c r="D14" i="67"/>
  <c r="X24" i="67"/>
  <c r="E113" i="28"/>
  <c r="D113" i="28" s="1"/>
  <c r="CS104" i="47"/>
  <c r="DF97" i="47"/>
  <c r="BS97" i="47"/>
  <c r="DD100" i="47"/>
  <c r="DE100" i="47" s="1"/>
  <c r="AF102" i="47"/>
  <c r="HQ102" i="47"/>
  <c r="HR102" i="47" s="1"/>
  <c r="E74" i="33"/>
  <c r="D58" i="33" s="1"/>
  <c r="E58" i="33" s="1"/>
  <c r="C74" i="33"/>
  <c r="A58" i="33" s="1"/>
  <c r="C64" i="33" s="1"/>
  <c r="D48" i="33" s="1"/>
  <c r="C68" i="33"/>
  <c r="Y24" i="67"/>
  <c r="F88" i="28"/>
  <c r="MC88" i="47"/>
  <c r="ME88" i="47" s="1"/>
  <c r="E140" i="48"/>
  <c r="C112" i="28"/>
  <c r="B112" i="28" s="1"/>
  <c r="HQ90" i="47"/>
  <c r="HR90" i="47" s="1"/>
  <c r="MD100" i="47"/>
  <c r="ME100" i="47" s="1"/>
  <c r="MD95" i="47"/>
  <c r="ME95" i="47" s="1"/>
  <c r="GF95" i="47"/>
  <c r="F85" i="28"/>
  <c r="E127" i="48"/>
  <c r="IF126" i="47"/>
  <c r="C111" i="28"/>
  <c r="B111" i="28" s="1"/>
  <c r="BD90" i="47"/>
  <c r="BE90" i="47" s="1"/>
  <c r="LS95" i="47"/>
  <c r="EF102" i="47"/>
  <c r="ED102" i="47"/>
  <c r="EE102" i="47" s="1"/>
  <c r="E114" i="47"/>
  <c r="D114" i="47" s="1"/>
  <c r="KD93" i="47"/>
  <c r="KE93" i="47" s="1"/>
  <c r="DF90"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7" i="33"/>
  <c r="DP85" i="47"/>
  <c r="DS85" i="47" s="1"/>
  <c r="BC85" i="47"/>
  <c r="CD102" i="47"/>
  <c r="CE102" i="47" s="1"/>
  <c r="AP85" i="47"/>
  <c r="HP88" i="47"/>
  <c r="KP85" i="47"/>
  <c r="KS85" i="47" s="1"/>
  <c r="JP85" i="47"/>
  <c r="LP85" i="47"/>
  <c r="LS85" i="47" s="1"/>
  <c r="D146" i="48"/>
  <c r="D134" i="48"/>
  <c r="GQ102" i="47"/>
  <c r="GR102" i="47" s="1"/>
  <c r="BP85" i="47"/>
  <c r="CP85" i="47"/>
  <c r="EC85" i="47"/>
  <c r="IP85" i="47"/>
  <c r="CC85" i="47"/>
  <c r="KC85" i="47"/>
  <c r="IC85" i="47"/>
  <c r="EP85" i="47"/>
  <c r="GP88" i="47"/>
  <c r="DC85" i="47"/>
  <c r="DF85" i="47" s="1"/>
  <c r="FP85" i="47"/>
  <c r="FQ85" i="47" s="1"/>
  <c r="P85" i="47"/>
  <c r="Q85" i="47" s="1"/>
  <c r="C126" i="47"/>
  <c r="E107" i="28"/>
  <c r="D107" i="28" s="1"/>
  <c r="BD100" i="47"/>
  <c r="BE100" i="47" s="1"/>
  <c r="HP85" i="47"/>
  <c r="E112" i="28"/>
  <c r="D112" i="28" s="1"/>
  <c r="D132" i="48"/>
  <c r="E110" i="28"/>
  <c r="D110" i="28" s="1"/>
  <c r="C110" i="47"/>
  <c r="B110" i="47" s="1"/>
  <c r="BQ102" i="47"/>
  <c r="BR102" i="47" s="1"/>
  <c r="N64" i="33"/>
  <c r="Y48" i="33" s="1"/>
  <c r="Q64" i="33"/>
  <c r="AE48" i="33" s="1"/>
  <c r="I67" i="33"/>
  <c r="I68" i="33"/>
  <c r="I74" i="33"/>
  <c r="G58" i="33" s="1"/>
  <c r="K74" i="33"/>
  <c r="J58" i="33" s="1"/>
  <c r="DP88" i="47"/>
  <c r="BC88" i="47"/>
  <c r="GP85" i="47"/>
  <c r="HC85" i="47"/>
  <c r="HD85" i="47" s="1"/>
  <c r="IQ103" i="47"/>
  <c r="IR103" i="47" s="1"/>
  <c r="JS92" i="47"/>
  <c r="FD96" i="47"/>
  <c r="FE96" i="47" s="1"/>
  <c r="FQ94" i="47"/>
  <c r="FR94" i="47" s="1"/>
  <c r="CS96" i="47"/>
  <c r="C67" i="33"/>
  <c r="BF96" i="47"/>
  <c r="KF98" i="47"/>
  <c r="HF98" i="47"/>
  <c r="DQ92" i="47"/>
  <c r="DR92" i="47" s="1"/>
  <c r="HQ103" i="47"/>
  <c r="HR103" i="47" s="1"/>
  <c r="KQ98" i="47"/>
  <c r="KR98" i="47" s="1"/>
  <c r="IQ94" i="47"/>
  <c r="IR94" i="47" s="1"/>
  <c r="EQ105" i="47"/>
  <c r="ER105" i="47" s="1"/>
  <c r="ID96" i="47"/>
  <c r="IE96" i="47" s="1"/>
  <c r="JF103" i="47"/>
  <c r="LS103" i="47"/>
  <c r="AS105" i="47"/>
  <c r="CS103" i="47"/>
  <c r="DF98" i="47"/>
  <c r="DS98" i="47"/>
  <c r="FS92" i="47"/>
  <c r="JQ105" i="47"/>
  <c r="JR105" i="47" s="1"/>
  <c r="BS105" i="47"/>
  <c r="ES98" i="47"/>
  <c r="GQ92" i="47"/>
  <c r="GR92" i="47" s="1"/>
  <c r="GF96" i="47"/>
  <c r="FF105" i="47"/>
  <c r="S124" i="47"/>
  <c r="LS105" i="47"/>
  <c r="ED94" i="47"/>
  <c r="EE94" i="47" s="1"/>
  <c r="MD96" i="47"/>
  <c r="ME96" i="47" s="1"/>
  <c r="AQ94" i="47"/>
  <c r="AR94" i="47" s="1"/>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E135" i="48"/>
  <c r="HF101" i="47"/>
  <c r="EQ101" i="47"/>
  <c r="ER101" i="47" s="1"/>
  <c r="HF104" i="47"/>
  <c r="AS90" i="47"/>
  <c r="FD97" i="47"/>
  <c r="FE97" i="47" s="1"/>
  <c r="KF97" i="47"/>
  <c r="FQ90" i="47"/>
  <c r="FR90" i="47" s="1"/>
  <c r="BS100" i="47"/>
  <c r="AQ102" i="47"/>
  <c r="AR102" i="47" s="1"/>
  <c r="FS100" i="47"/>
  <c r="GF100" i="47"/>
  <c r="E117" i="28"/>
  <c r="D117" i="28" s="1"/>
  <c r="E108" i="47"/>
  <c r="CS102" i="47"/>
  <c r="GS100"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T131" i="28"/>
  <c r="GF98" i="47"/>
  <c r="GD98" i="47"/>
  <c r="GE98" i="47" s="1"/>
  <c r="JS98" i="47"/>
  <c r="JQ98" i="47"/>
  <c r="JR98" i="47" s="1"/>
  <c r="AG131" i="28"/>
  <c r="BT131" i="28"/>
  <c r="CG131" i="28"/>
  <c r="DT131" i="28"/>
  <c r="FG131" i="28"/>
  <c r="FT131" i="28"/>
  <c r="J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F24" i="22" l="1"/>
  <c r="F36" i="22"/>
  <c r="F49" i="22"/>
  <c r="AI27" i="33" s="1"/>
  <c r="F6" i="22"/>
  <c r="F65" i="22"/>
  <c r="B80" i="48" s="1"/>
  <c r="F87" i="22"/>
  <c r="F96" i="22"/>
  <c r="F113" i="22"/>
  <c r="F20" i="22"/>
  <c r="F44" i="22"/>
  <c r="F59" i="22"/>
  <c r="N37" i="33" s="1"/>
  <c r="F70" i="22"/>
  <c r="F10" i="22"/>
  <c r="F81" i="22"/>
  <c r="F106" i="22"/>
  <c r="F22" i="22"/>
  <c r="F37" i="22"/>
  <c r="F72" i="22"/>
  <c r="F61" i="22"/>
  <c r="F91" i="22"/>
  <c r="F98" i="22"/>
  <c r="F108" i="22"/>
  <c r="F25" i="22"/>
  <c r="F46" i="22"/>
  <c r="F73" i="22"/>
  <c r="F14" i="22"/>
  <c r="C16" i="48" s="1"/>
  <c r="F60" i="22"/>
  <c r="F82" i="22"/>
  <c r="F92" i="22"/>
  <c r="F95" i="22"/>
  <c r="F13" i="22"/>
  <c r="F26" i="22"/>
  <c r="F38" i="22"/>
  <c r="F50" i="22"/>
  <c r="F68" i="22"/>
  <c r="F80" i="22"/>
  <c r="F100" i="22"/>
  <c r="F109" i="22"/>
  <c r="F17" i="22"/>
  <c r="F28" i="22"/>
  <c r="F41" i="22"/>
  <c r="F53" i="22"/>
  <c r="F75" i="22"/>
  <c r="F84" i="22"/>
  <c r="F104" i="22"/>
  <c r="F18" i="22"/>
  <c r="F42" i="22"/>
  <c r="F7" i="22"/>
  <c r="F29" i="22"/>
  <c r="E22" i="33" s="1"/>
  <c r="F62" i="22"/>
  <c r="K32" i="33" s="1"/>
  <c r="F77" i="22"/>
  <c r="F88" i="22"/>
  <c r="F94" i="22"/>
  <c r="F12" i="22"/>
  <c r="B17" i="48" s="1"/>
  <c r="F32" i="22"/>
  <c r="C42" i="48" s="1"/>
  <c r="F45" i="22"/>
  <c r="F58" i="22"/>
  <c r="F71" i="22"/>
  <c r="F99" i="22"/>
  <c r="F19" i="22"/>
  <c r="F35" i="22"/>
  <c r="F55" i="22"/>
  <c r="E37" i="33" s="1"/>
  <c r="F66" i="22"/>
  <c r="F86" i="22"/>
  <c r="F23" i="22"/>
  <c r="F34" i="22"/>
  <c r="F11" i="22"/>
  <c r="F47" i="22"/>
  <c r="B58" i="48" s="1"/>
  <c r="F63" i="22"/>
  <c r="F85" i="22"/>
  <c r="F103" i="22"/>
  <c r="F21" i="22"/>
  <c r="Z17" i="33" s="1"/>
  <c r="F8" i="22"/>
  <c r="F33" i="22"/>
  <c r="F48" i="22"/>
  <c r="F64" i="22"/>
  <c r="F78" i="22"/>
  <c r="F105" i="22"/>
  <c r="O69" i="33" s="1"/>
  <c r="F111" i="22"/>
  <c r="F16" i="22"/>
  <c r="W17" i="33" s="1"/>
  <c r="F40" i="22"/>
  <c r="W27" i="33" s="1"/>
  <c r="F52" i="22"/>
  <c r="F74" i="22"/>
  <c r="F90" i="22"/>
  <c r="F4" i="22"/>
  <c r="C4" i="48" s="1"/>
  <c r="F97" i="22"/>
  <c r="C121" i="48" s="1"/>
  <c r="F27" i="22"/>
  <c r="AF17" i="33" s="1"/>
  <c r="F56" i="22"/>
  <c r="C69" i="48" s="1"/>
  <c r="F83" i="22"/>
  <c r="B121" i="48"/>
  <c r="F5" i="22"/>
  <c r="F31" i="22"/>
  <c r="C38" i="48" s="1"/>
  <c r="F51" i="22"/>
  <c r="F69" i="22"/>
  <c r="F39" i="22"/>
  <c r="Q27" i="33" s="1"/>
  <c r="F15" i="22"/>
  <c r="Q17" i="33" s="1"/>
  <c r="F57" i="22"/>
  <c r="B37" i="33" s="1"/>
  <c r="F79" i="22"/>
  <c r="F101" i="22"/>
  <c r="F9" i="22"/>
  <c r="F30" i="22"/>
  <c r="F43" i="22"/>
  <c r="F54" i="22"/>
  <c r="F67" i="22"/>
  <c r="F89" i="22"/>
  <c r="I22" i="48"/>
  <c r="W16" i="33"/>
  <c r="I143" i="48"/>
  <c r="L86" i="33"/>
  <c r="I57" i="48"/>
  <c r="Z26" i="33"/>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Q100" i="47"/>
  <c r="IR100" i="47" s="1"/>
  <c r="IS100" i="47"/>
  <c r="I108" i="48"/>
  <c r="DO130" i="28"/>
  <c r="DO131" i="28" s="1"/>
  <c r="HO130" i="28"/>
  <c r="HO131" i="28" s="1"/>
  <c r="LO130" i="28"/>
  <c r="LO131" i="28" s="1"/>
  <c r="AB130" i="28"/>
  <c r="AB131" i="28" s="1"/>
  <c r="EB130" i="28"/>
  <c r="EB131" i="28" s="1"/>
  <c r="IB130" i="28"/>
  <c r="IB131" i="28" s="1"/>
  <c r="MB130" i="28"/>
  <c r="MB131" i="28" s="1"/>
  <c r="CO130" i="28"/>
  <c r="CO131" i="28" s="1"/>
  <c r="AO130" i="28"/>
  <c r="AO131" i="28" s="1"/>
  <c r="FB130" i="28"/>
  <c r="FB131" i="28" s="1"/>
  <c r="JB130" i="28"/>
  <c r="JB131" i="28" s="1"/>
  <c r="KO130" i="28"/>
  <c r="KO131" i="28" s="1"/>
  <c r="BB130" i="28"/>
  <c r="BB131" i="28" s="1"/>
  <c r="GB130" i="28"/>
  <c r="GB131" i="28" s="1"/>
  <c r="KB130" i="28"/>
  <c r="KB131" i="28" s="1"/>
  <c r="BO130" i="28"/>
  <c r="BO131" i="28" s="1"/>
  <c r="HB130" i="28"/>
  <c r="HB131" i="28" s="1"/>
  <c r="LB130" i="28"/>
  <c r="LB131" i="28" s="1"/>
  <c r="CB130" i="28"/>
  <c r="CB131" i="28" s="1"/>
  <c r="EO130" i="28"/>
  <c r="EO131" i="28" s="1"/>
  <c r="IO130" i="28"/>
  <c r="IO131" i="28" s="1"/>
  <c r="GO130" i="28"/>
  <c r="GO131" i="28" s="1"/>
  <c r="O130" i="28"/>
  <c r="O131" i="28" s="1"/>
  <c r="DB130" i="28"/>
  <c r="DB131" i="28" s="1"/>
  <c r="FO130" i="28"/>
  <c r="FO131" i="28" s="1"/>
  <c r="JO130" i="28"/>
  <c r="JO131" i="28" s="1"/>
  <c r="AI31" i="33"/>
  <c r="I101" i="48"/>
  <c r="I140" i="48"/>
  <c r="AI16" i="33"/>
  <c r="D59" i="26"/>
  <c r="J50" i="22" s="1"/>
  <c r="E60" i="48" s="1"/>
  <c r="EF97" i="47"/>
  <c r="KP126" i="47"/>
  <c r="GO107" i="47"/>
  <c r="DB108" i="47"/>
  <c r="I65" i="48"/>
  <c r="JV19" i="47"/>
  <c r="BI19" i="47"/>
  <c r="CI19" i="47"/>
  <c r="GV19" i="47"/>
  <c r="AV19" i="47"/>
  <c r="KI19" i="47"/>
  <c r="DI19" i="47"/>
  <c r="AI19" i="47"/>
  <c r="EI19" i="47"/>
  <c r="LI19" i="47"/>
  <c r="V19" i="47"/>
  <c r="D7" i="26"/>
  <c r="I31" i="22" s="1"/>
  <c r="B28" i="33" s="1"/>
  <c r="P25" i="61" s="1"/>
  <c r="D50" i="26"/>
  <c r="J21" i="22" s="1"/>
  <c r="IS101" i="47"/>
  <c r="BS90" i="47"/>
  <c r="LD102" i="47"/>
  <c r="LE102" i="47" s="1"/>
  <c r="EF91" i="47"/>
  <c r="DQ103" i="47"/>
  <c r="DR103" i="47" s="1"/>
  <c r="HF92" i="47"/>
  <c r="FV68" i="28"/>
  <c r="GV68" i="28"/>
  <c r="LI68" i="28"/>
  <c r="HV68" i="28"/>
  <c r="FI68" i="28"/>
  <c r="DI68" i="28"/>
  <c r="KI68" i="28"/>
  <c r="JV68" i="28"/>
  <c r="DV68" i="28"/>
  <c r="KV68" i="28"/>
  <c r="IV68" i="28"/>
  <c r="GI68" i="28"/>
  <c r="EI68" i="28"/>
  <c r="II68" i="28"/>
  <c r="HI68" i="28"/>
  <c r="EV68" i="28"/>
  <c r="KS126" i="47"/>
  <c r="CF93" i="47"/>
  <c r="IS102" i="47"/>
  <c r="KS100" i="47"/>
  <c r="GS105" i="47"/>
  <c r="CQ105" i="47"/>
  <c r="CR105" i="47" s="1"/>
  <c r="GS96" i="47"/>
  <c r="ES126" i="47"/>
  <c r="LQ126" i="47"/>
  <c r="LR126" i="47" s="1"/>
  <c r="AQ103" i="47"/>
  <c r="AR103" i="47" s="1"/>
  <c r="AS96" i="47"/>
  <c r="FF101" i="47"/>
  <c r="DV12" i="47"/>
  <c r="GI12" i="47"/>
  <c r="EI47" i="47"/>
  <c r="DV47" i="47"/>
  <c r="FV12" i="47"/>
  <c r="GV12" i="47"/>
  <c r="GV47" i="47"/>
  <c r="HV47" i="47"/>
  <c r="EV47" i="47"/>
  <c r="FI12" i="47"/>
  <c r="FV47" i="47"/>
  <c r="HI47" i="47"/>
  <c r="II47" i="47"/>
  <c r="AF126" i="47"/>
  <c r="KD126" i="47"/>
  <c r="KE126" i="47" s="1"/>
  <c r="LQ101" i="47"/>
  <c r="LR101" i="47" s="1"/>
  <c r="CQ93" i="47"/>
  <c r="CR93" i="47" s="1"/>
  <c r="IS93" i="47"/>
  <c r="IQ90" i="47"/>
  <c r="IR90" i="47" s="1"/>
  <c r="FD95" i="47"/>
  <c r="FE95" i="47" s="1"/>
  <c r="BD102" i="47"/>
  <c r="BE102" i="47" s="1"/>
  <c r="KF126" i="47"/>
  <c r="LF101" i="47"/>
  <c r="CS97" i="47"/>
  <c r="KD90" i="47"/>
  <c r="KE90" i="47" s="1"/>
  <c r="EF95" i="47"/>
  <c r="ID102" i="47"/>
  <c r="IE102" i="47" s="1"/>
  <c r="AQ126" i="47"/>
  <c r="AR126" i="47" s="1"/>
  <c r="HO128" i="47"/>
  <c r="HO129" i="47" s="1"/>
  <c r="IF101" i="47"/>
  <c r="HB128" i="47"/>
  <c r="HB129" i="47" s="1"/>
  <c r="FQ101" i="47"/>
  <c r="FR101" i="47" s="1"/>
  <c r="HF126" i="47"/>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KQ124" i="47"/>
  <c r="KR124" i="47" s="1"/>
  <c r="AQ124" i="47"/>
  <c r="AR124" i="47" s="1"/>
  <c r="HD124" i="47"/>
  <c r="HE124" i="47" s="1"/>
  <c r="BF124" i="47"/>
  <c r="BS94" i="47"/>
  <c r="AQ92" i="47"/>
  <c r="AR92" i="47" s="1"/>
  <c r="Q98" i="47"/>
  <c r="R98" i="47" s="1"/>
  <c r="DF105" i="47"/>
  <c r="AS98" i="47"/>
  <c r="II5" i="47"/>
  <c r="II26" i="47"/>
  <c r="IV5" i="47"/>
  <c r="JI26" i="47"/>
  <c r="HI5" i="47"/>
  <c r="HV19" i="47"/>
  <c r="JI5" i="47"/>
  <c r="DF93" i="47"/>
  <c r="JS104" i="47"/>
  <c r="CQ90" i="47"/>
  <c r="CR90" i="47" s="1"/>
  <c r="Q97" i="47"/>
  <c r="R97" i="47" s="1"/>
  <c r="DF99" i="47"/>
  <c r="DD96" i="47"/>
  <c r="DE96" i="47" s="1"/>
  <c r="DF96" i="47"/>
  <c r="DQ91" i="47"/>
  <c r="DR91" i="47" s="1"/>
  <c r="BQ91" i="47"/>
  <c r="BR91" i="47" s="1"/>
  <c r="CS94" i="47"/>
  <c r="BD105" i="47"/>
  <c r="BE105" i="47" s="1"/>
  <c r="BF105" i="47"/>
  <c r="S101" i="47"/>
  <c r="FS93" i="47"/>
  <c r="EB128" i="47"/>
  <c r="EB129" i="47" s="1"/>
  <c r="CD104" i="47"/>
  <c r="CE104" i="47" s="1"/>
  <c r="LD97" i="47"/>
  <c r="LE97" i="47" s="1"/>
  <c r="BD103" i="47"/>
  <c r="BE103" i="47" s="1"/>
  <c r="AF92" i="47"/>
  <c r="AD92" i="47"/>
  <c r="AE92" i="47" s="1"/>
  <c r="HF93" i="47"/>
  <c r="S104" i="47"/>
  <c r="CF90" i="47"/>
  <c r="LD90" i="47"/>
  <c r="LE90" i="47" s="1"/>
  <c r="AD97" i="47"/>
  <c r="AE97" i="47" s="1"/>
  <c r="CF98" i="47"/>
  <c r="MD90" i="47"/>
  <c r="ME90" i="47" s="1"/>
  <c r="KS99" i="47"/>
  <c r="CQ99" i="47"/>
  <c r="CR99" i="47" s="1"/>
  <c r="J65" i="22"/>
  <c r="EO128" i="47"/>
  <c r="EO129" i="47" s="1"/>
  <c r="GD126" i="47"/>
  <c r="GE126" i="47" s="1"/>
  <c r="DD126" i="47"/>
  <c r="DE126" i="47" s="1"/>
  <c r="DS101" i="47"/>
  <c r="AF93" i="47"/>
  <c r="AQ91" i="47"/>
  <c r="AR91" i="47" s="1"/>
  <c r="BD99" i="47"/>
  <c r="BE99" i="47" s="1"/>
  <c r="BF99" i="47"/>
  <c r="GF126" i="47"/>
  <c r="AQ99" i="47"/>
  <c r="AR99" i="47" s="1"/>
  <c r="AS99" i="47"/>
  <c r="KF99" i="47"/>
  <c r="KD99" i="47"/>
  <c r="KE99" i="47" s="1"/>
  <c r="KD91" i="47"/>
  <c r="KE91" i="47" s="1"/>
  <c r="KF91" i="47"/>
  <c r="IB128" i="47"/>
  <c r="IB129" i="47" s="1"/>
  <c r="IQ126" i="47"/>
  <c r="IR126" i="47" s="1"/>
  <c r="IQ91" i="47"/>
  <c r="IR91" i="47" s="1"/>
  <c r="IS91" i="47"/>
  <c r="IS126" i="47"/>
  <c r="MD99" i="47"/>
  <c r="ME99" i="47" s="1"/>
  <c r="JS99" i="47"/>
  <c r="JQ99" i="47"/>
  <c r="JR99" i="47" s="1"/>
  <c r="DS99" i="47"/>
  <c r="DQ99" i="47"/>
  <c r="DR99" i="47" s="1"/>
  <c r="GQ91" i="47"/>
  <c r="GR91" i="47" s="1"/>
  <c r="GS91" i="47"/>
  <c r="EF99" i="47"/>
  <c r="CF99" i="47"/>
  <c r="LS99" i="47"/>
  <c r="LF91" i="47"/>
  <c r="LD91" i="47"/>
  <c r="LE91" i="47" s="1"/>
  <c r="HF99" i="47"/>
  <c r="HD99" i="47"/>
  <c r="HE99" i="47" s="1"/>
  <c r="GD99" i="47"/>
  <c r="GE99" i="47" s="1"/>
  <c r="AD99" i="47"/>
  <c r="AE99" i="47" s="1"/>
  <c r="FD99" i="47"/>
  <c r="FE99" i="47" s="1"/>
  <c r="HS99" i="47"/>
  <c r="HI12" i="47"/>
  <c r="IV26" i="47"/>
  <c r="JI75" i="47"/>
  <c r="KV26" i="47"/>
  <c r="KV68" i="47"/>
  <c r="LI5" i="47"/>
  <c r="JV26" i="47"/>
  <c r="KI26" i="47"/>
  <c r="LI26" i="47"/>
  <c r="O128" i="47"/>
  <c r="O129" i="47" s="1"/>
  <c r="LO128" i="47"/>
  <c r="LO129" i="47" s="1"/>
  <c r="GQ101" i="47"/>
  <c r="GR101" i="47" s="1"/>
  <c r="EF93" i="47"/>
  <c r="MF104" i="47"/>
  <c r="JF91" i="47"/>
  <c r="Q126" i="47"/>
  <c r="R126" i="47" s="1"/>
  <c r="IF91" i="47"/>
  <c r="ID91" i="47"/>
  <c r="IE91" i="47" s="1"/>
  <c r="U68" i="33"/>
  <c r="FQ91" i="47"/>
  <c r="FR91" i="47" s="1"/>
  <c r="BD91" i="47"/>
  <c r="BE91" i="47" s="1"/>
  <c r="EF126" i="47"/>
  <c r="DD101" i="47"/>
  <c r="DE101" i="47" s="1"/>
  <c r="DB128" i="47"/>
  <c r="DB129" i="47" s="1"/>
  <c r="AD101" i="47"/>
  <c r="AE101" i="47" s="1"/>
  <c r="FS97" i="47"/>
  <c r="HQ91" i="47"/>
  <c r="HR91" i="47" s="1"/>
  <c r="CS91" i="47"/>
  <c r="MD93" i="47"/>
  <c r="ME93" i="47" s="1"/>
  <c r="GF104" i="47"/>
  <c r="ID97" i="47"/>
  <c r="IE97" i="47" s="1"/>
  <c r="ID93" i="47"/>
  <c r="IE93" i="47" s="1"/>
  <c r="DF91" i="47"/>
  <c r="AF98" i="47"/>
  <c r="LF124" i="47"/>
  <c r="S103" i="47"/>
  <c r="BQ124" i="47"/>
  <c r="BR124" i="47" s="1"/>
  <c r="KD13" i="47"/>
  <c r="KE13" i="47"/>
  <c r="KF13" i="47"/>
  <c r="BQ99" i="47"/>
  <c r="BR99" i="47" s="1"/>
  <c r="BS99" i="47"/>
  <c r="KQ91" i="47"/>
  <c r="KR91" i="47" s="1"/>
  <c r="KS91" i="47"/>
  <c r="LQ99" i="47"/>
  <c r="LR99" i="47" s="1"/>
  <c r="GF91" i="47"/>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FQ71" i="47"/>
  <c r="AP80" i="28"/>
  <c r="AQ80" i="28" s="1"/>
  <c r="DC80" i="28"/>
  <c r="DE80" i="28" s="1"/>
  <c r="CP80" i="28"/>
  <c r="CR80" i="28" s="1"/>
  <c r="EQ10" i="47"/>
  <c r="ME80" i="28"/>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CD6" i="47"/>
  <c r="AQ10" i="47"/>
  <c r="FE10" i="47"/>
  <c r="JR6" i="47"/>
  <c r="GF10" i="47"/>
  <c r="JF71" i="47"/>
  <c r="BF6" i="47"/>
  <c r="FD10" i="47"/>
  <c r="JE71" i="47"/>
  <c r="CE6" i="47"/>
  <c r="JQ6" i="47"/>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GE20" i="47"/>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DD64" i="28"/>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KD79" i="28"/>
  <c r="CQ55" i="28"/>
  <c r="MC13" i="28"/>
  <c r="MD13" i="28" s="1"/>
  <c r="LP13" i="28"/>
  <c r="LQ13" i="28" s="1"/>
  <c r="JP13" i="28"/>
  <c r="JS13" i="28" s="1"/>
  <c r="CF55" i="28"/>
  <c r="IC13" i="28"/>
  <c r="MD62" i="47"/>
  <c r="DR55" i="28"/>
  <c r="AF80" i="47"/>
  <c r="LS31" i="28"/>
  <c r="LS72" i="47"/>
  <c r="KE79" i="28"/>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LP87" i="47"/>
  <c r="LQ87" i="47" s="1"/>
  <c r="E90" i="48"/>
  <c r="EP87" i="47"/>
  <c r="EQ87" i="47" s="1"/>
  <c r="E80" i="48"/>
  <c r="D62" i="48"/>
  <c r="C28" i="33"/>
  <c r="Q25" i="61" s="1"/>
  <c r="BC83" i="28"/>
  <c r="LP83" i="28"/>
  <c r="KP83" i="28"/>
  <c r="H18" i="33"/>
  <c r="P23" i="63" s="1"/>
  <c r="U38" i="33"/>
  <c r="Q27" i="64" s="1"/>
  <c r="E82" i="48"/>
  <c r="BC84" i="28"/>
  <c r="BP84" i="28"/>
  <c r="HC84" i="28"/>
  <c r="JP84" i="28"/>
  <c r="EC84" i="28"/>
  <c r="AA23" i="33"/>
  <c r="Q24" i="69" s="1"/>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32" i="48" l="1"/>
  <c r="C32" i="48"/>
  <c r="C46" i="48"/>
  <c r="B46" i="48"/>
  <c r="E12" i="33"/>
  <c r="C7" i="48"/>
  <c r="L97" i="33"/>
  <c r="C146" i="48"/>
  <c r="B57" i="48"/>
  <c r="C57" i="48"/>
  <c r="B86" i="48"/>
  <c r="C86" i="48"/>
  <c r="B101" i="48"/>
  <c r="C101" i="48"/>
  <c r="U69" i="33"/>
  <c r="B135" i="48"/>
  <c r="C135" i="48"/>
  <c r="B47" i="48"/>
  <c r="N27" i="33"/>
  <c r="C47" i="48"/>
  <c r="AC32" i="33"/>
  <c r="C90" i="48"/>
  <c r="B90" i="48"/>
  <c r="C75" i="48"/>
  <c r="Q37" i="33"/>
  <c r="B75" i="48"/>
  <c r="B123" i="48"/>
  <c r="C123" i="48"/>
  <c r="C138" i="48"/>
  <c r="F79" i="33"/>
  <c r="AC22" i="33"/>
  <c r="C55" i="48"/>
  <c r="B55" i="48"/>
  <c r="B100" i="48"/>
  <c r="C100" i="48"/>
  <c r="B112" i="48"/>
  <c r="C112" i="48"/>
  <c r="AF12" i="33"/>
  <c r="C30" i="48"/>
  <c r="B30" i="48"/>
  <c r="B45" i="48"/>
  <c r="C45" i="48"/>
  <c r="B60" i="48"/>
  <c r="C60" i="48"/>
  <c r="W32" i="33"/>
  <c r="B81" i="48"/>
  <c r="B96" i="48"/>
  <c r="C96" i="48"/>
  <c r="C126" i="48"/>
  <c r="B126" i="48"/>
  <c r="B140" i="48"/>
  <c r="C140" i="48"/>
  <c r="R79" i="33"/>
  <c r="B35" i="48"/>
  <c r="C35" i="48"/>
  <c r="W22" i="33"/>
  <c r="C50" i="48"/>
  <c r="B50" i="48"/>
  <c r="C68" i="48"/>
  <c r="B68" i="48"/>
  <c r="B104" i="48"/>
  <c r="C104" i="48"/>
  <c r="I69" i="33"/>
  <c r="C132" i="48"/>
  <c r="B132" i="48"/>
  <c r="T17" i="33"/>
  <c r="B23" i="48"/>
  <c r="C23" i="48"/>
  <c r="T22" i="33"/>
  <c r="C51" i="48"/>
  <c r="B51" i="48"/>
  <c r="C8" i="48"/>
  <c r="B8" i="48"/>
  <c r="B94" i="48"/>
  <c r="C94" i="48"/>
  <c r="C108" i="48"/>
  <c r="B108" i="48"/>
  <c r="B118" i="48"/>
  <c r="C118" i="48"/>
  <c r="Z22" i="33"/>
  <c r="C56" i="48"/>
  <c r="B56" i="48"/>
  <c r="B72" i="48"/>
  <c r="N32" i="33"/>
  <c r="C72" i="48"/>
  <c r="C87" i="48"/>
  <c r="B87" i="48"/>
  <c r="B124" i="48"/>
  <c r="C124" i="48"/>
  <c r="B21" i="48"/>
  <c r="C21" i="48"/>
  <c r="B40" i="48"/>
  <c r="C40" i="48"/>
  <c r="B83" i="48"/>
  <c r="C83" i="48"/>
  <c r="C28" i="48"/>
  <c r="AC17" i="33"/>
  <c r="B28" i="48"/>
  <c r="C10" i="48"/>
  <c r="B10" i="48"/>
  <c r="B106" i="48"/>
  <c r="C106" i="48"/>
  <c r="C69" i="33"/>
  <c r="B130" i="48"/>
  <c r="C130" i="48"/>
  <c r="C12" i="48"/>
  <c r="B12" i="48"/>
  <c r="H17" i="33"/>
  <c r="C41" i="48"/>
  <c r="B41" i="48"/>
  <c r="AI22" i="33"/>
  <c r="C61" i="48"/>
  <c r="B61" i="48"/>
  <c r="Z32" i="33"/>
  <c r="B79" i="48"/>
  <c r="C79" i="48"/>
  <c r="C97" i="48"/>
  <c r="B97" i="48"/>
  <c r="L87" i="33"/>
  <c r="B143" i="48"/>
  <c r="B67" i="48"/>
  <c r="H32" i="33"/>
  <c r="C67" i="48"/>
  <c r="B88" i="48"/>
  <c r="C88" i="48"/>
  <c r="AF32" i="33"/>
  <c r="B113" i="48"/>
  <c r="C113" i="48"/>
  <c r="B17" i="33"/>
  <c r="B5" i="48"/>
  <c r="C5" i="48"/>
  <c r="C63" i="48"/>
  <c r="B63" i="48"/>
  <c r="AF27" i="33"/>
  <c r="B82" i="48"/>
  <c r="C82" i="48"/>
  <c r="W37" i="33"/>
  <c r="B98" i="48"/>
  <c r="C98" i="48"/>
  <c r="K17" i="33"/>
  <c r="B13" i="48"/>
  <c r="C37" i="48"/>
  <c r="B37" i="48"/>
  <c r="E27" i="33"/>
  <c r="B53" i="48"/>
  <c r="C53" i="48"/>
  <c r="T27" i="33"/>
  <c r="E32" i="33"/>
  <c r="C65" i="48"/>
  <c r="B65" i="48"/>
  <c r="T37" i="33"/>
  <c r="C84" i="48"/>
  <c r="B84" i="48"/>
  <c r="J11" i="22"/>
  <c r="Q7" i="68"/>
  <c r="J42" i="22"/>
  <c r="D8" i="70"/>
  <c r="D17" i="70" s="1"/>
  <c r="J43" i="22"/>
  <c r="Q8" i="66"/>
  <c r="I51" i="22"/>
  <c r="D6" i="64"/>
  <c r="D15" i="64" s="1"/>
  <c r="B27" i="3"/>
  <c r="I18" i="22"/>
  <c r="D7" i="62"/>
  <c r="Q7" i="62" s="1"/>
  <c r="I74" i="22"/>
  <c r="I34" i="22"/>
  <c r="I11" i="22"/>
  <c r="B14" i="3"/>
  <c r="E19" i="3"/>
  <c r="J55" i="22"/>
  <c r="F38" i="33" s="1"/>
  <c r="Q27" i="62" s="1"/>
  <c r="J19" i="22"/>
  <c r="N8" i="48"/>
  <c r="AZ8" i="33" s="1"/>
  <c r="H9" i="3"/>
  <c r="KE41" i="28"/>
  <c r="I62" i="22"/>
  <c r="K33" i="33" s="1"/>
  <c r="P26" i="70" s="1"/>
  <c r="E20" i="3"/>
  <c r="J66" i="22"/>
  <c r="U33" i="33" s="1"/>
  <c r="Q26" i="64" s="1"/>
  <c r="Z32" i="64" s="1"/>
  <c r="Q7" i="64"/>
  <c r="D17" i="66"/>
  <c r="D8" i="62"/>
  <c r="D17" i="62" s="1"/>
  <c r="B59" i="33"/>
  <c r="E35" i="48"/>
  <c r="K13" i="33"/>
  <c r="P22" i="70" s="1"/>
  <c r="D7" i="48"/>
  <c r="I4" i="22"/>
  <c r="B13" i="33" s="1"/>
  <c r="P22" i="61" s="1"/>
  <c r="FE79" i="28"/>
  <c r="R41" i="28"/>
  <c r="S41" i="28"/>
  <c r="D5" i="61"/>
  <c r="D14" i="61" s="1"/>
  <c r="HE79" i="28"/>
  <c r="IF79" i="28"/>
  <c r="IE79" i="28"/>
  <c r="JS79" i="28"/>
  <c r="JQ79" i="28"/>
  <c r="D8" i="68"/>
  <c r="J27" i="22"/>
  <c r="GR79" i="28"/>
  <c r="GS79" i="28"/>
  <c r="GQ79" i="28"/>
  <c r="JE79" i="28"/>
  <c r="BF27" i="28"/>
  <c r="S27" i="28"/>
  <c r="R27" i="28"/>
  <c r="Q27" i="28"/>
  <c r="BE27" i="28"/>
  <c r="BF79" i="28"/>
  <c r="BE79" i="28"/>
  <c r="BD79" i="28"/>
  <c r="LQ79" i="28"/>
  <c r="LR79" i="28"/>
  <c r="LS79" i="28"/>
  <c r="LL16" i="47"/>
  <c r="JY16" i="47"/>
  <c r="AY16" i="47"/>
  <c r="KL16" i="47"/>
  <c r="FY16" i="47"/>
  <c r="CL16" i="47"/>
  <c r="L16" i="47"/>
  <c r="GL16" i="47"/>
  <c r="GY16" i="47"/>
  <c r="EY16" i="47"/>
  <c r="BY16" i="47"/>
  <c r="AL16" i="47"/>
  <c r="EL16" i="47"/>
  <c r="DY16" i="47"/>
  <c r="BL16" i="47"/>
  <c r="HL16" i="47"/>
  <c r="FL16" i="47"/>
  <c r="Y16" i="47"/>
  <c r="CY16" i="47"/>
  <c r="IL16" i="47"/>
  <c r="DL16" i="47"/>
  <c r="IY16" i="47"/>
  <c r="JE29" i="28"/>
  <c r="JF29" i="28"/>
  <c r="KY16" i="47"/>
  <c r="LY16" i="47"/>
  <c r="IQ64" i="28"/>
  <c r="HE64" i="28"/>
  <c r="AF29" i="28"/>
  <c r="KD29" i="28"/>
  <c r="KE29" i="28"/>
  <c r="KF29" i="28"/>
  <c r="KJ52" i="47"/>
  <c r="LW52" i="47"/>
  <c r="IS64" i="28"/>
  <c r="HF64" i="28"/>
  <c r="HD64" i="28"/>
  <c r="ES64" i="28"/>
  <c r="EQ64" i="28"/>
  <c r="ER64" i="28"/>
  <c r="IR64" i="28"/>
  <c r="AF18" i="33"/>
  <c r="P23" i="68" s="1"/>
  <c r="AS64" i="28"/>
  <c r="AR64" i="28"/>
  <c r="AQ64" i="28"/>
  <c r="KW52" i="47"/>
  <c r="EJ52" i="47"/>
  <c r="IW52" i="47"/>
  <c r="LJ52" i="47"/>
  <c r="FW52" i="47"/>
  <c r="C52" i="28"/>
  <c r="E48" i="48"/>
  <c r="C9" i="47"/>
  <c r="C9" i="28"/>
  <c r="L18" i="33"/>
  <c r="Q23" i="70" s="1"/>
  <c r="E12" i="48"/>
  <c r="D27" i="48"/>
  <c r="FJ52" i="47"/>
  <c r="BW52" i="47"/>
  <c r="EW52" i="47"/>
  <c r="AJ52" i="47"/>
  <c r="GW52" i="47"/>
  <c r="CW52" i="47"/>
  <c r="BJ52" i="47"/>
  <c r="IJ52" i="47"/>
  <c r="DW52" i="47"/>
  <c r="W52" i="47"/>
  <c r="JW52" i="47"/>
  <c r="GJ52" i="47"/>
  <c r="CJ52" i="47"/>
  <c r="DJ52" i="47"/>
  <c r="J52" i="47"/>
  <c r="AW52" i="47"/>
  <c r="HW52" i="47"/>
  <c r="HJ52" i="47"/>
  <c r="X28" i="33"/>
  <c r="Q25" i="65" s="1"/>
  <c r="E47" i="48"/>
  <c r="AC33" i="33"/>
  <c r="P26" i="66" s="1"/>
  <c r="AA38" i="33"/>
  <c r="Q27" i="69" s="1"/>
  <c r="R28" i="33"/>
  <c r="Q25" i="71" s="1"/>
  <c r="AC47" i="33"/>
  <c r="AC49" i="33"/>
  <c r="AC48" i="33"/>
  <c r="AC54" i="33"/>
  <c r="AD54" i="33"/>
  <c r="GR57" i="28"/>
  <c r="D33" i="48"/>
  <c r="D58" i="48"/>
  <c r="D57" i="48"/>
  <c r="H59" i="33"/>
  <c r="AG23" i="33"/>
  <c r="Q24" i="68" s="1"/>
  <c r="E62" i="48"/>
  <c r="HF27" i="28"/>
  <c r="HE27" i="28"/>
  <c r="HD27" i="28"/>
  <c r="E2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E53" i="48" l="1"/>
  <c r="U28" i="33"/>
  <c r="Q25" i="64" s="1"/>
  <c r="D63" i="48"/>
  <c r="AF28" i="33"/>
  <c r="P25" i="68" s="1"/>
  <c r="D88" i="48"/>
  <c r="AF33" i="33"/>
  <c r="P26" i="68" s="1"/>
  <c r="Z23" i="62"/>
  <c r="Q5" i="61"/>
  <c r="Q8" i="62"/>
  <c r="E33" i="48"/>
  <c r="EC131" i="28"/>
  <c r="CC131" i="28"/>
  <c r="KP131" i="28"/>
  <c r="HP131" i="28"/>
  <c r="GC131" i="28"/>
  <c r="FC131" i="28"/>
  <c r="P131" i="28"/>
  <c r="Z26" i="64"/>
  <c r="IC131" i="28"/>
  <c r="JP131" i="28"/>
  <c r="FP131" i="28"/>
  <c r="E43" i="47"/>
  <c r="E43" i="28"/>
  <c r="Z30" i="61"/>
  <c r="C87" i="47"/>
  <c r="T22" i="61"/>
  <c r="Z28" i="61"/>
  <c r="Z22" i="61"/>
  <c r="C43" i="47"/>
  <c r="C43" i="28"/>
  <c r="Z30" i="71"/>
  <c r="Z24" i="71"/>
  <c r="T24" i="71"/>
  <c r="E76" i="47"/>
  <c r="E76" i="28"/>
  <c r="T27" i="69"/>
  <c r="Z27" i="69"/>
  <c r="Z33" i="69"/>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T25" i="64" l="1"/>
  <c r="Z25" i="64"/>
  <c r="Z31" i="64"/>
  <c r="E51" i="47"/>
  <c r="E51" i="28"/>
  <c r="C79" i="47"/>
  <c r="Z31" i="68"/>
  <c r="C79" i="28"/>
  <c r="T25" i="68"/>
  <c r="Z25" i="68"/>
  <c r="C80" i="28"/>
  <c r="C80" i="47"/>
  <c r="I8" i="6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EL34" i="47"/>
  <c r="DL34" i="47"/>
  <c r="KL34" i="47"/>
  <c r="U22" i="71"/>
  <c r="HW41" i="28"/>
  <c r="IW41" i="28"/>
  <c r="DW41" i="28"/>
  <c r="JL60" i="28"/>
  <c r="HY60" i="28"/>
  <c r="AL60" i="28"/>
  <c r="Y60"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6" i="67"/>
  <c r="V26" i="67"/>
  <c r="U26" i="67"/>
  <c r="AA32" i="67"/>
  <c r="JJ30" i="28"/>
  <c r="EJ30" i="28"/>
  <c r="DW30" i="28"/>
  <c r="V24" i="63"/>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s="1"/>
  <c r="O5" i="68"/>
  <c r="I5" i="68"/>
  <c r="O6" i="68"/>
  <c r="H7" i="68"/>
  <c r="I6" i="68"/>
  <c r="O7" i="68"/>
  <c r="N6" i="68"/>
  <c r="M7" i="68"/>
  <c r="N7" i="68"/>
  <c r="O8" i="68"/>
  <c r="N5" i="68"/>
  <c r="L5" i="68" s="1"/>
  <c r="N8" i="68"/>
  <c r="KD128" i="47"/>
  <c r="ID128" i="47"/>
  <c r="CQ128" i="47"/>
  <c r="EQ128" i="47"/>
  <c r="EQ129" i="47" s="1"/>
  <c r="DD128" i="47"/>
  <c r="GS128" i="47"/>
  <c r="CD128" i="47"/>
  <c r="CD129" i="47" s="1"/>
  <c r="AF128" i="47"/>
  <c r="LF128" i="47"/>
  <c r="AS128" i="47"/>
  <c r="IS128" i="47"/>
  <c r="FF128" i="47"/>
  <c r="FF129" i="47" s="1"/>
  <c r="IF128" i="47"/>
  <c r="JQ128" i="47"/>
  <c r="ES128" i="47"/>
  <c r="ES129" i="47" s="1"/>
  <c r="LQ128" i="47"/>
  <c r="IQ128" i="47"/>
  <c r="FD128" i="47"/>
  <c r="JS128" i="47"/>
  <c r="Q128" i="47"/>
  <c r="Q129" i="47" s="1"/>
  <c r="LS128" i="47"/>
  <c r="AD128" i="47"/>
  <c r="LD128" i="47"/>
  <c r="LD129" i="47" s="1"/>
  <c r="GD128" i="47"/>
  <c r="S128" i="47"/>
  <c r="Z28" i="68"/>
  <c r="T22" i="68"/>
  <c r="Z22" i="68"/>
  <c r="C76" i="28"/>
  <c r="C76" i="47"/>
  <c r="C78" i="28"/>
  <c r="Z24" i="68"/>
  <c r="Z30" i="68"/>
  <c r="T24" i="68"/>
  <c r="C78" i="47"/>
  <c r="EF128" i="47"/>
  <c r="GF128" i="47"/>
  <c r="DS128" i="47"/>
  <c r="HF128" i="47"/>
  <c r="HF129" i="47" s="1"/>
  <c r="MD128" i="47"/>
  <c r="JD128" i="47"/>
  <c r="KQ128" i="47"/>
  <c r="ED128" i="47"/>
  <c r="JF128" i="47"/>
  <c r="JF129" i="47" s="1"/>
  <c r="DQ128" i="47"/>
  <c r="HD128" i="47"/>
  <c r="BQ128" i="47"/>
  <c r="BQ129" i="47" s="1"/>
  <c r="MF128" i="47"/>
  <c r="KS128" i="47"/>
  <c r="BS128" i="47"/>
  <c r="HQ128" i="47"/>
  <c r="KF128" i="47"/>
  <c r="KF129" i="47" s="1"/>
  <c r="BF128" i="47"/>
  <c r="CS128" i="47"/>
  <c r="HS128" i="47"/>
  <c r="HS129" i="47" s="1"/>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AV5" i="66" s="1" a="1"/>
  <c r="O7" i="62"/>
  <c r="K8" i="67"/>
  <c r="I7" i="62"/>
  <c r="N8" i="62"/>
  <c r="J8" i="72"/>
  <c r="L5" i="67"/>
  <c r="AV5" i="67" s="1" a="1"/>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AV5" i="71" s="1" a="1"/>
  <c r="L6" i="66"/>
  <c r="C18" i="28"/>
  <c r="I8" i="62"/>
  <c r="C18" i="47"/>
  <c r="Z27" i="62"/>
  <c r="Z33" i="62"/>
  <c r="M8" i="62"/>
  <c r="T27" i="62"/>
  <c r="K7" i="71"/>
  <c r="M6" i="62"/>
  <c r="L6" i="64"/>
  <c r="J5" i="68"/>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AV5" i="65" s="1" a="1"/>
  <c r="K7" i="65"/>
  <c r="J7" i="66"/>
  <c r="J6" i="69"/>
  <c r="K8" i="66"/>
  <c r="AA31" i="65"/>
  <c r="K7" i="64"/>
  <c r="E39" i="26" s="1"/>
  <c r="L7" i="66"/>
  <c r="L7" i="64"/>
  <c r="L8" i="68"/>
  <c r="L7" i="69"/>
  <c r="J7" i="65"/>
  <c r="U23" i="69"/>
  <c r="AA24" i="64"/>
  <c r="V24" i="64"/>
  <c r="L7" i="65"/>
  <c r="L8" i="71"/>
  <c r="L8" i="66"/>
  <c r="AA32" i="62"/>
  <c r="V23" i="69"/>
  <c r="V26" i="62"/>
  <c r="AA23" i="69"/>
  <c r="U26" i="62"/>
  <c r="L8" i="64"/>
  <c r="J6" i="64"/>
  <c r="L5" i="69"/>
  <c r="AV5" i="69" s="1" a="1"/>
  <c r="L5" i="64"/>
  <c r="AV5" i="64" s="1" a="1"/>
  <c r="K5" i="68"/>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AA25" i="64" l="1"/>
  <c r="V25" i="64"/>
  <c r="AA31" i="64"/>
  <c r="U25" i="64"/>
  <c r="KY51" i="47"/>
  <c r="JL51" i="47"/>
  <c r="D51" i="47"/>
  <c r="JY51" i="47"/>
  <c r="FY51" i="47"/>
  <c r="CL51" i="47"/>
  <c r="GL51" i="47"/>
  <c r="AY51" i="47"/>
  <c r="HL51" i="47"/>
  <c r="HY51" i="47"/>
  <c r="Y51" i="47"/>
  <c r="DY51" i="47"/>
  <c r="EL51" i="47"/>
  <c r="IL51" i="47"/>
  <c r="IY51" i="47"/>
  <c r="BL51" i="47"/>
  <c r="CY51" i="47"/>
  <c r="GY51" i="47"/>
  <c r="AL51" i="47"/>
  <c r="EY51" i="47"/>
  <c r="LL51" i="47"/>
  <c r="BY51" i="47"/>
  <c r="FL51" i="47"/>
  <c r="L51" i="47"/>
  <c r="DL51" i="47"/>
  <c r="KL51" i="47"/>
  <c r="LY51" i="47"/>
  <c r="LY51" i="28"/>
  <c r="D51" i="28"/>
  <c r="DL51" i="28"/>
  <c r="EY51" i="28"/>
  <c r="IL51" i="28"/>
  <c r="L51" i="28"/>
  <c r="Y51" i="28"/>
  <c r="GL51" i="28"/>
  <c r="HY51" i="28"/>
  <c r="BL51" i="28"/>
  <c r="HL51" i="28"/>
  <c r="CY51" i="28"/>
  <c r="FY51" i="28"/>
  <c r="AY51" i="28"/>
  <c r="CL51" i="28"/>
  <c r="DY51" i="28"/>
  <c r="GY51" i="28"/>
  <c r="IY51" i="28"/>
  <c r="FL51" i="28"/>
  <c r="AL51" i="28"/>
  <c r="BY51" i="28"/>
  <c r="EL51" i="28"/>
  <c r="JL51" i="28"/>
  <c r="JY51" i="28"/>
  <c r="LL51" i="28"/>
  <c r="KY51" i="28"/>
  <c r="KL51" i="28"/>
  <c r="J79" i="47"/>
  <c r="AJ79" i="47"/>
  <c r="CJ79" i="47"/>
  <c r="BJ79" i="47"/>
  <c r="W79" i="47"/>
  <c r="AW79" i="47"/>
  <c r="BW79" i="47"/>
  <c r="CW79" i="47"/>
  <c r="FW79" i="47"/>
  <c r="EJ79" i="47"/>
  <c r="DJ79" i="47"/>
  <c r="FJ79" i="47"/>
  <c r="DW79" i="47"/>
  <c r="EW79" i="47"/>
  <c r="IJ79" i="47"/>
  <c r="JJ79" i="47"/>
  <c r="GW79" i="47"/>
  <c r="HW79" i="47"/>
  <c r="GJ79" i="47"/>
  <c r="HJ79" i="47"/>
  <c r="IW79" i="47"/>
  <c r="JW79" i="47"/>
  <c r="KJ79" i="47"/>
  <c r="KW79" i="47"/>
  <c r="LJ79" i="47"/>
  <c r="LW79" i="47"/>
  <c r="B79" i="47"/>
  <c r="AJ79" i="28"/>
  <c r="DJ79" i="28"/>
  <c r="EJ79" i="28"/>
  <c r="BJ79" i="28"/>
  <c r="J79" i="28"/>
  <c r="W79" i="28"/>
  <c r="CJ79" i="28"/>
  <c r="LJ79" i="28"/>
  <c r="AW79" i="28"/>
  <c r="BW79" i="28"/>
  <c r="CW79" i="28"/>
  <c r="DW79" i="28"/>
  <c r="EW79" i="28"/>
  <c r="FW79" i="28"/>
  <c r="GW79" i="28"/>
  <c r="HW79" i="28"/>
  <c r="IW79" i="28"/>
  <c r="JJ79" i="28"/>
  <c r="FJ79" i="28"/>
  <c r="GJ79" i="28"/>
  <c r="HJ79" i="28"/>
  <c r="IJ79" i="28"/>
  <c r="KJ79" i="28"/>
  <c r="JW79" i="28"/>
  <c r="KW79" i="28"/>
  <c r="LW79" i="28"/>
  <c r="B79" i="28"/>
  <c r="AA31" i="68"/>
  <c r="U25" i="68"/>
  <c r="V25" i="68"/>
  <c r="AA25" i="68"/>
  <c r="W80" i="28"/>
  <c r="BW80" i="28"/>
  <c r="DW80" i="28"/>
  <c r="AJ80" i="28"/>
  <c r="CW80" i="28"/>
  <c r="J80" i="28"/>
  <c r="AW80" i="28"/>
  <c r="BJ80" i="28"/>
  <c r="CJ80" i="28"/>
  <c r="DJ80" i="28"/>
  <c r="EJ80" i="28"/>
  <c r="FJ80" i="28"/>
  <c r="GJ80" i="28"/>
  <c r="HJ80" i="28"/>
  <c r="IJ80" i="28"/>
  <c r="KW80" i="28"/>
  <c r="JW80" i="28"/>
  <c r="EW80" i="28"/>
  <c r="FW80" i="28"/>
  <c r="GW80" i="28"/>
  <c r="HW80" i="28"/>
  <c r="IW80" i="28"/>
  <c r="LW80" i="28"/>
  <c r="JJ80" i="28"/>
  <c r="KJ80" i="28"/>
  <c r="LJ80" i="28"/>
  <c r="B80" i="28"/>
  <c r="W80" i="47"/>
  <c r="EW80" i="47"/>
  <c r="BW80" i="47"/>
  <c r="AW80" i="47"/>
  <c r="CW80" i="47"/>
  <c r="J80" i="47"/>
  <c r="AJ80" i="47"/>
  <c r="BJ80" i="47"/>
  <c r="CJ80" i="47"/>
  <c r="DW80" i="47"/>
  <c r="DJ80" i="47"/>
  <c r="EJ80" i="47"/>
  <c r="FJ80" i="47"/>
  <c r="FW80" i="47"/>
  <c r="IW80" i="47"/>
  <c r="JW80" i="47"/>
  <c r="GJ80" i="47"/>
  <c r="HJ80" i="47"/>
  <c r="JJ80" i="47"/>
  <c r="IJ80" i="47"/>
  <c r="GW80" i="47"/>
  <c r="HW80" i="47"/>
  <c r="LJ80" i="47"/>
  <c r="KJ80" i="47"/>
  <c r="KW80" i="47"/>
  <c r="LW80" i="47"/>
  <c r="B80" i="47"/>
  <c r="J8" i="68"/>
  <c r="K8" i="68"/>
  <c r="E60" i="26" s="1"/>
  <c r="DK7" i="47"/>
  <c r="DX7" i="47"/>
  <c r="CK7" i="47"/>
  <c r="BK7" i="47"/>
  <c r="HK7" i="47"/>
  <c r="EK7" i="47"/>
  <c r="CX7" i="47"/>
  <c r="HX7" i="47"/>
  <c r="BX7" i="47"/>
  <c r="AF129" i="47"/>
  <c r="IS12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E32" i="26"/>
  <c r="AS129" i="47"/>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KS129" i="47"/>
  <c r="FX45" i="47"/>
  <c r="LF129" i="47"/>
  <c r="DV30" i="28"/>
  <c r="GS129" i="47"/>
  <c r="AQ129"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GD129" i="47"/>
  <c r="DF129" i="47"/>
  <c r="GQ129" i="47"/>
  <c r="JD129" i="47"/>
  <c r="CF129" i="47"/>
  <c r="KD129" i="47"/>
  <c r="IQ129" i="47"/>
  <c r="GF129" i="47"/>
  <c r="JQ129" i="47"/>
  <c r="DD129" i="47"/>
  <c r="JS129" i="47"/>
  <c r="AD129" i="47"/>
  <c r="KQ129" i="47"/>
  <c r="FD129" i="47"/>
  <c r="BF129" i="47"/>
  <c r="CS129" i="47"/>
  <c r="DS129" i="47"/>
  <c r="HD129" i="47"/>
  <c r="EF129" i="47"/>
  <c r="BD129" i="47"/>
  <c r="ID129" i="47"/>
  <c r="CQ129" i="47"/>
  <c r="DQ129" i="47"/>
  <c r="S129" i="47"/>
  <c r="BS129" i="47"/>
  <c r="LQ129" i="47"/>
  <c r="HQ129" i="47"/>
  <c r="MD129" i="47"/>
  <c r="ED129" i="47"/>
  <c r="IF129" i="47"/>
  <c r="FQ129" i="47"/>
  <c r="LS129" i="47"/>
  <c r="MF129" i="47"/>
  <c r="AV8" i="70"/>
  <c r="AV6" i="70"/>
  <c r="AV5" i="70"/>
  <c r="AV7" i="70"/>
  <c r="AV5" i="63"/>
  <c r="AV7" i="63"/>
  <c r="AV6" i="63"/>
  <c r="AV8" i="63"/>
  <c r="AV5" i="72"/>
  <c r="AV7" i="72"/>
  <c r="AV8" i="72"/>
  <c r="AV6" i="72"/>
  <c r="AV8" i="66"/>
  <c r="AV7" i="66"/>
  <c r="AV6" i="66"/>
  <c r="AV5" i="66"/>
  <c r="AV6" i="67"/>
  <c r="AV7" i="67"/>
  <c r="AV5" i="67"/>
  <c r="AV8" i="67"/>
  <c r="AV8" i="71"/>
  <c r="AV6" i="71"/>
  <c r="AV5" i="71"/>
  <c r="AV7" i="71"/>
  <c r="AV7" i="65"/>
  <c r="AV5" i="65"/>
  <c r="AV6" i="65"/>
  <c r="AV8" i="65"/>
  <c r="AV5" i="69"/>
  <c r="AV7" i="69"/>
  <c r="AV6" i="69"/>
  <c r="AV8" i="69"/>
  <c r="AV5" i="64"/>
  <c r="AV8" i="64"/>
  <c r="AV7" i="64"/>
  <c r="AV6"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a="1"/>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I17" i="68"/>
  <c r="E57" i="26"/>
  <c r="E59" i="26"/>
  <c r="L9" i="68"/>
  <c r="R6" i="68"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K51" i="47" l="1"/>
  <c r="DX51" i="47"/>
  <c r="IX51" i="47"/>
  <c r="GX51" i="47"/>
  <c r="EX51" i="47"/>
  <c r="KK51" i="47"/>
  <c r="AX51" i="47"/>
  <c r="IK51" i="47"/>
  <c r="JX51" i="47"/>
  <c r="CX51" i="47"/>
  <c r="FK51" i="47"/>
  <c r="KX51" i="47"/>
  <c r="BK51" i="47"/>
  <c r="HX51" i="47"/>
  <c r="LK51" i="47"/>
  <c r="K51" i="47"/>
  <c r="DK51" i="47"/>
  <c r="FX51" i="47"/>
  <c r="JK51" i="47"/>
  <c r="X51" i="47"/>
  <c r="HK51" i="47"/>
  <c r="EK51" i="47"/>
  <c r="LX51" i="47"/>
  <c r="CK51" i="47"/>
  <c r="BX51" i="47"/>
  <c r="GK51" i="47"/>
  <c r="FK51" i="28"/>
  <c r="JK51" i="28"/>
  <c r="GK51" i="28"/>
  <c r="K51" i="28"/>
  <c r="HX51" i="28"/>
  <c r="HK51" i="28"/>
  <c r="AK51" i="28"/>
  <c r="IX51" i="28"/>
  <c r="IK51" i="28"/>
  <c r="AX51" i="28"/>
  <c r="FX51" i="28"/>
  <c r="JX51" i="28"/>
  <c r="BX51" i="28"/>
  <c r="BK51" i="28"/>
  <c r="KX51" i="28"/>
  <c r="CX51" i="28"/>
  <c r="CK51" i="28"/>
  <c r="LX51" i="28"/>
  <c r="GX51" i="28"/>
  <c r="DX51" i="28"/>
  <c r="DK51" i="28"/>
  <c r="KK51" i="28"/>
  <c r="X51" i="28"/>
  <c r="EX51" i="28"/>
  <c r="EK51" i="28"/>
  <c r="LK51" i="28"/>
  <c r="I79" i="47"/>
  <c r="AI79" i="47"/>
  <c r="BI79" i="47"/>
  <c r="CI79" i="47"/>
  <c r="V79" i="47"/>
  <c r="AV79" i="47"/>
  <c r="BV79" i="47"/>
  <c r="CV79" i="47"/>
  <c r="DI79" i="47"/>
  <c r="EI79" i="47"/>
  <c r="FI79" i="47"/>
  <c r="DV79" i="47"/>
  <c r="EV79" i="47"/>
  <c r="FV79" i="47"/>
  <c r="GV79" i="47"/>
  <c r="HV79" i="47"/>
  <c r="LI79" i="47"/>
  <c r="GI79" i="47"/>
  <c r="HI79" i="47"/>
  <c r="KI79" i="47"/>
  <c r="II79" i="47"/>
  <c r="JI79" i="47"/>
  <c r="IV79" i="47"/>
  <c r="JV79" i="47"/>
  <c r="KV79" i="47"/>
  <c r="LV79" i="47"/>
  <c r="I79" i="28"/>
  <c r="AI79" i="28"/>
  <c r="V79" i="28"/>
  <c r="EV79" i="28"/>
  <c r="AV79" i="28"/>
  <c r="BV79" i="28"/>
  <c r="HV79" i="28"/>
  <c r="IV79" i="28"/>
  <c r="CV79" i="28"/>
  <c r="DV79" i="28"/>
  <c r="FV79" i="28"/>
  <c r="GV79" i="28"/>
  <c r="BI79" i="28"/>
  <c r="CI79" i="28"/>
  <c r="DI79" i="28"/>
  <c r="EI79" i="28"/>
  <c r="JV79" i="28"/>
  <c r="FI79" i="28"/>
  <c r="GI79" i="28"/>
  <c r="HI79" i="28"/>
  <c r="II79" i="28"/>
  <c r="KV79" i="28"/>
  <c r="JI79" i="28"/>
  <c r="KI79" i="28"/>
  <c r="LI79" i="28"/>
  <c r="LV79" i="28"/>
  <c r="I80" i="28"/>
  <c r="V80" i="28"/>
  <c r="AI80" i="28"/>
  <c r="BI80" i="28"/>
  <c r="EV80" i="28"/>
  <c r="FI80" i="28"/>
  <c r="JI80" i="28"/>
  <c r="GI80" i="28"/>
  <c r="HI80" i="28"/>
  <c r="CI80" i="28"/>
  <c r="DI80" i="28"/>
  <c r="EI80" i="28"/>
  <c r="II80" i="28"/>
  <c r="AV80" i="28"/>
  <c r="BV80" i="28"/>
  <c r="CV80" i="28"/>
  <c r="DV80" i="28"/>
  <c r="KI80" i="28"/>
  <c r="FV80" i="28"/>
  <c r="GV80" i="28"/>
  <c r="HV80" i="28"/>
  <c r="IV80" i="28"/>
  <c r="LI80" i="28"/>
  <c r="JV80" i="28"/>
  <c r="KV80" i="28"/>
  <c r="LV80" i="28"/>
  <c r="V80" i="47"/>
  <c r="AV80" i="47"/>
  <c r="BV80" i="47"/>
  <c r="CV80" i="47"/>
  <c r="I80" i="47"/>
  <c r="AI80" i="47"/>
  <c r="BI80" i="47"/>
  <c r="CI80" i="47"/>
  <c r="DV80" i="47"/>
  <c r="EV80" i="47"/>
  <c r="KV80" i="47"/>
  <c r="DI80" i="47"/>
  <c r="EI80" i="47"/>
  <c r="FI80" i="47"/>
  <c r="GI80" i="47"/>
  <c r="HI80" i="47"/>
  <c r="FV80" i="47"/>
  <c r="GV80" i="47"/>
  <c r="HV80" i="47"/>
  <c r="IV80" i="47"/>
  <c r="JV80" i="47"/>
  <c r="II80" i="47"/>
  <c r="JI80" i="47"/>
  <c r="LV80" i="47"/>
  <c r="KI80" i="47"/>
  <c r="LI80" i="47"/>
  <c r="AB130" i="47"/>
  <c r="V2" i="47" s="1"/>
  <c r="I5" i="32" s="1"/>
  <c r="IO130" i="47"/>
  <c r="II2" i="47" s="1"/>
  <c r="AO130" i="47"/>
  <c r="AI2" i="47" s="1"/>
  <c r="AV7" i="61"/>
  <c r="AV6" i="61"/>
  <c r="AV5" i="61"/>
  <c r="AV8" i="61"/>
  <c r="AV7" i="68"/>
  <c r="AV6" i="68"/>
  <c r="AV8" i="68"/>
  <c r="AV5" i="68"/>
  <c r="AV7" i="62"/>
  <c r="AV5" i="62"/>
  <c r="AV8" i="62"/>
  <c r="AV6"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5" i="61"/>
  <c r="R6"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AX14" i="61" l="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AY24" i="69"/>
  <c r="AY23" i="69"/>
  <c r="L16" i="68"/>
  <c r="M16" i="68" s="1"/>
  <c r="P16" i="68" s="1"/>
  <c r="Q16" i="68" s="1"/>
  <c r="L17" i="72"/>
  <c r="M17" i="72" s="1"/>
  <c r="AY22" i="65"/>
  <c r="L17" i="68"/>
  <c r="M17" i="68" s="1"/>
  <c r="P17" i="68" s="1"/>
  <c r="Q17" i="68" s="1"/>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66"/>
  <c r="Q15" i="66" s="1"/>
  <c r="L14" i="61" l="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4" i="68"/>
  <c r="U14" i="68" s="1"/>
  <c r="T17" i="68"/>
  <c r="U17" i="68" s="1"/>
  <c r="T16" i="72"/>
  <c r="U16" i="72" s="1"/>
  <c r="T16" i="68"/>
  <c r="U16" i="68" s="1"/>
  <c r="T15" i="66"/>
  <c r="U15" i="66" s="1"/>
  <c r="T16" i="63"/>
  <c r="U16" i="63" s="1"/>
  <c r="T17" i="63"/>
  <c r="U17" i="63" s="1"/>
  <c r="T16" i="70"/>
  <c r="U16" i="70" s="1"/>
  <c r="T15" i="68"/>
  <c r="U15" i="68" s="1"/>
  <c r="T14" i="72"/>
  <c r="U14" i="72" s="1"/>
  <c r="T14" i="63"/>
  <c r="U14" i="63" s="1"/>
  <c r="T15" i="70"/>
  <c r="U15" i="70" s="1"/>
  <c r="T17" i="61" l="1"/>
  <c r="U17" i="61" s="1"/>
  <c r="T14" i="61"/>
  <c r="U14" i="61" s="1"/>
  <c r="T16" i="61"/>
  <c r="U16" i="61" s="1"/>
  <c r="T15" i="61"/>
  <c r="U15" i="61" s="1"/>
  <c r="BA22" i="66" a="1"/>
  <c r="BB22" i="66" a="1"/>
  <c r="AZ22" i="66" a="1"/>
  <c r="BC22" i="66" a="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BB22" i="66"/>
  <c r="BB23" i="66"/>
  <c r="BB24" i="66"/>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A23" i="66"/>
  <c r="BA24" i="66"/>
  <c r="BA25" i="66"/>
  <c r="BA22" i="66"/>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6" i="61" l="1" a="1"/>
  <c r="AE16" i="61" s="1"/>
  <c r="BB25" i="66"/>
  <c r="AZ22" i="66"/>
  <c r="AZ23" i="66"/>
  <c r="AZ24" i="66"/>
  <c r="AZ25" i="66"/>
  <c r="BC22" i="66"/>
  <c r="BC23" i="66"/>
  <c r="BC24" i="66"/>
  <c r="BC25" i="66"/>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BK14" i="67"/>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E21" i="66" l="1" a="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E22" i="66" a="1"/>
  <c r="BN8" i="72"/>
  <c r="BN7" i="72"/>
  <c r="BN5" i="72"/>
  <c r="BN6" i="72"/>
  <c r="AF16" i="63"/>
  <c r="AG16" i="63" s="1"/>
  <c r="BZ8" i="70"/>
  <c r="BZ6" i="70"/>
  <c r="BZ7" i="70"/>
  <c r="BZ5" i="70"/>
  <c r="AF14" i="70"/>
  <c r="AG14" i="70" s="1"/>
  <c r="AI15" i="69"/>
  <c r="AJ15" i="69" s="1"/>
  <c r="BZ8" i="72"/>
  <c r="BZ7" i="72"/>
  <c r="BZ5" i="72"/>
  <c r="BZ6" i="72"/>
  <c r="BN5" i="70"/>
  <c r="BN6" i="70"/>
  <c r="BN8" i="70"/>
  <c r="BN7" i="70"/>
  <c r="AI17" i="65"/>
  <c r="AJ17" i="65" s="1"/>
  <c r="AI16" i="64" l="1"/>
  <c r="AJ16" i="64"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U5" i="65" s="1" a="1"/>
  <c r="AL16" i="69"/>
  <c r="AM16" i="69" s="1"/>
  <c r="AL16" i="62"/>
  <c r="AM16" i="62" s="1"/>
  <c r="AL16" i="64"/>
  <c r="AM16" i="64" s="1"/>
  <c r="AL14" i="64"/>
  <c r="AM14" i="64" s="1"/>
  <c r="AU5" i="64" s="1" a="1"/>
  <c r="AL14" i="69"/>
  <c r="AM14" i="69" s="1"/>
  <c r="AU5" i="69" s="1" a="1"/>
  <c r="AL16" i="65"/>
  <c r="AM16" i="65" s="1"/>
  <c r="AL15" i="72"/>
  <c r="AM15" i="72" s="1"/>
  <c r="AI14" i="72"/>
  <c r="AJ14"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U5" i="62" s="1" a="1"/>
  <c r="AL17" i="65"/>
  <c r="AM17" i="65" s="1"/>
  <c r="AI15" i="66"/>
  <c r="AJ15" i="66" s="1"/>
  <c r="AI14" i="68"/>
  <c r="AJ14" i="68" s="1"/>
  <c r="AI14" i="66"/>
  <c r="AJ14" i="66" s="1"/>
  <c r="AI15" i="63"/>
  <c r="AJ15" i="63" s="1"/>
  <c r="AL14" i="67" l="1"/>
  <c r="AM14" i="67" s="1"/>
  <c r="AL16" i="61"/>
  <c r="AM16" i="61" s="1"/>
  <c r="AL16" i="71"/>
  <c r="AM16" i="71" s="1"/>
  <c r="AO16" i="71" s="1"/>
  <c r="AP16" i="71" s="1"/>
  <c r="AL17" i="67"/>
  <c r="AM17" i="67" s="1"/>
  <c r="AO17" i="67" s="1"/>
  <c r="AP17" i="67" s="1"/>
  <c r="AL14" i="71"/>
  <c r="AM14" i="71" s="1"/>
  <c r="AU5" i="71" s="1" a="1"/>
  <c r="AL16" i="67"/>
  <c r="AM16" i="67" s="1"/>
  <c r="BE25" i="69"/>
  <c r="BF23" i="69"/>
  <c r="BF22" i="69"/>
  <c r="BF25" i="69"/>
  <c r="BF24" i="69"/>
  <c r="BG22" i="69"/>
  <c r="BG23" i="69"/>
  <c r="BG25" i="69"/>
  <c r="BG24" i="69"/>
  <c r="BH22" i="69"/>
  <c r="BH23" i="69"/>
  <c r="BH24" i="69"/>
  <c r="BH25" i="69"/>
  <c r="BE23" i="69"/>
  <c r="BE22" i="69"/>
  <c r="BE24" i="69"/>
  <c r="AL17" i="61"/>
  <c r="AM17" i="61" s="1"/>
  <c r="AO14" i="61"/>
  <c r="AP14" i="61" s="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U5" i="68" s="1" a="1"/>
  <c r="AL16" i="68"/>
  <c r="AM16" i="68" s="1"/>
  <c r="AL16" i="66"/>
  <c r="AM16" i="66" s="1"/>
  <c r="AU5" i="62"/>
  <c r="AV14" i="62" s="1"/>
  <c r="AO14" i="62"/>
  <c r="AP14" i="62" s="1"/>
  <c r="AU14" i="62" a="1"/>
  <c r="AU14" i="62" s="1"/>
  <c r="AU5" i="69"/>
  <c r="AV14" i="69"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U5" i="70" s="1" a="1"/>
  <c r="AL17" i="66"/>
  <c r="AM17" i="66" s="1"/>
  <c r="AL14" i="72"/>
  <c r="AM14" i="72" s="1"/>
  <c r="AU5" i="72" s="1" a="1"/>
  <c r="AL14" i="63"/>
  <c r="AM14" i="63" s="1"/>
  <c r="AU5" i="63" s="1" a="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5" i="66" s="1" a="1"/>
  <c r="AU8" i="64"/>
  <c r="AV17" i="64" s="1"/>
  <c r="AO17" i="64"/>
  <c r="AP17" i="64" s="1"/>
  <c r="AO15" i="72"/>
  <c r="AP15" i="72" s="1"/>
  <c r="AU7" i="69"/>
  <c r="AV16" i="69" s="1"/>
  <c r="AO16" i="69"/>
  <c r="AP16" i="69" s="1"/>
  <c r="AU7" i="64"/>
  <c r="AV16" i="64" s="1"/>
  <c r="AO16" i="64"/>
  <c r="AP16" i="64" s="1"/>
  <c r="AL17" i="72"/>
  <c r="AM17" i="72" s="1"/>
  <c r="AL15" i="70"/>
  <c r="AM15" i="70" s="1"/>
  <c r="AO14" i="67" l="1"/>
  <c r="AP14" i="67" s="1"/>
  <c r="AR14" i="67" s="1"/>
  <c r="AS14" i="67" s="1"/>
  <c r="G14" i="67" s="1"/>
  <c r="F14" i="67" s="1"/>
  <c r="AU5" i="67" a="1"/>
  <c r="AO16" i="61"/>
  <c r="AP16" i="61" s="1"/>
  <c r="AU5" i="61" a="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B8" i="33" l="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14" i="73" s="1" a="1"/>
  <c r="D23" i="69"/>
  <c r="D24" i="69"/>
  <c r="D25" i="69"/>
  <c r="D22" i="69"/>
  <c r="D70" i="73" s="1" a="1"/>
  <c r="AY14" i="69"/>
  <c r="E14" i="68"/>
  <c r="AY22" i="68" s="1"/>
  <c r="E15" i="68"/>
  <c r="AY15" i="68" s="1"/>
  <c r="E17" i="68"/>
  <c r="E16" i="72"/>
  <c r="E16" i="66"/>
  <c r="AY16" i="66" s="1"/>
  <c r="G4" i="16"/>
  <c r="D25" i="67"/>
  <c r="D24" i="67"/>
  <c r="D22" i="67"/>
  <c r="D94" i="73" s="1" a="1"/>
  <c r="D23" i="67"/>
  <c r="E17" i="63"/>
  <c r="E14" i="66"/>
  <c r="AY14" i="66" s="1"/>
  <c r="E14" i="72"/>
  <c r="AY22" i="72" s="1"/>
  <c r="E16" i="63"/>
  <c r="AY16" i="63" s="1"/>
  <c r="E17" i="72"/>
  <c r="E15" i="72"/>
  <c r="F13" i="16"/>
  <c r="E17" i="66"/>
  <c r="AY17" i="66" s="1"/>
  <c r="F5" i="16"/>
  <c r="F7" i="16"/>
  <c r="E15" i="66"/>
  <c r="AY15" i="66" s="1"/>
  <c r="E15" i="63"/>
  <c r="D24" i="64"/>
  <c r="D23" i="64"/>
  <c r="D25" i="64"/>
  <c r="D22" i="64"/>
  <c r="D54" i="73" s="1" a="1"/>
  <c r="AY14" i="64"/>
  <c r="F14" i="16"/>
  <c r="E14" i="63"/>
  <c r="AY22" i="63" s="1"/>
  <c r="D4" i="16"/>
  <c r="H8" i="16"/>
  <c r="F8" i="16"/>
  <c r="D24" i="65"/>
  <c r="D22" i="65"/>
  <c r="D62" i="73" s="1" a="1"/>
  <c r="D25" i="65"/>
  <c r="D23" i="65"/>
  <c r="AY14" i="65"/>
  <c r="F6" i="16"/>
  <c r="BO7" i="67" l="1"/>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D6" i="73" s="1" a="1"/>
  <c r="AY14" i="61"/>
  <c r="D22" i="70"/>
  <c r="D30" i="73" s="1" a="1"/>
  <c r="D24" i="70"/>
  <c r="D23" i="70"/>
  <c r="D25" i="70"/>
  <c r="AY14" i="70"/>
  <c r="D14" i="73"/>
  <c r="F22" i="62"/>
  <c r="G14" i="73" s="1" a="1"/>
  <c r="M22" i="62" a="1"/>
  <c r="H21" i="62" a="1"/>
  <c r="G22" i="62"/>
  <c r="I14" i="73" s="1" a="1"/>
  <c r="E3" i="33"/>
  <c r="N22" i="62"/>
  <c r="E22" i="62"/>
  <c r="E14" i="73" s="1" a="1"/>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I70" i="73" s="1" a="1"/>
  <c r="N22" i="69"/>
  <c r="E22" i="69"/>
  <c r="E70" i="73" s="1" a="1"/>
  <c r="Z3" i="33"/>
  <c r="H21" i="69" a="1"/>
  <c r="M22" i="69" a="1"/>
  <c r="F22" i="69"/>
  <c r="G70" i="73" s="1" a="1"/>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G94" i="73" s="1" a="1"/>
  <c r="E22" i="67"/>
  <c r="E94" i="73" s="1" a="1"/>
  <c r="AI3" i="33"/>
  <c r="D94" i="73"/>
  <c r="G22" i="67"/>
  <c r="I94" i="73" s="1" a="1"/>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I62" i="73" s="1" a="1"/>
  <c r="F22" i="65"/>
  <c r="G62" i="73" s="1" a="1"/>
  <c r="M22" i="65" a="1"/>
  <c r="E22" i="65"/>
  <c r="E62" i="73" s="1" a="1"/>
  <c r="W3" i="33"/>
  <c r="H21" i="65" a="1"/>
  <c r="D62" i="73"/>
  <c r="N22" i="65"/>
  <c r="F25" i="64"/>
  <c r="N25" i="64"/>
  <c r="D57" i="73"/>
  <c r="E25" i="64"/>
  <c r="T6" i="33"/>
  <c r="G25" i="64"/>
  <c r="G22" i="64"/>
  <c r="I54" i="73" s="1" a="1"/>
  <c r="D54" i="73"/>
  <c r="E22" i="64"/>
  <c r="E54" i="73" s="1" a="1"/>
  <c r="T3" i="33"/>
  <c r="H21" i="64" a="1"/>
  <c r="F22" i="64"/>
  <c r="G54" i="73" s="1" a="1"/>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38" i="73" s="1" a="1"/>
  <c r="D24" i="72"/>
  <c r="D23" i="72"/>
  <c r="D25" i="72"/>
  <c r="AY14" i="72"/>
  <c r="D24" i="63"/>
  <c r="D22" i="63"/>
  <c r="D22" i="73" s="1" a="1"/>
  <c r="D25" i="63"/>
  <c r="D23" i="63"/>
  <c r="AY14" i="63"/>
  <c r="D24" i="66"/>
  <c r="D25" i="66"/>
  <c r="D22" i="66"/>
  <c r="D78" i="73" s="1" a="1"/>
  <c r="D23" i="66"/>
  <c r="G17" i="73" l="1"/>
  <c r="G14" i="73"/>
  <c r="G15" i="73"/>
  <c r="I15" i="73"/>
  <c r="I17" i="73"/>
  <c r="I14" i="73"/>
  <c r="I71" i="73"/>
  <c r="I70" i="73"/>
  <c r="I73" i="73"/>
  <c r="G71" i="73"/>
  <c r="G73" i="73"/>
  <c r="G70" i="73"/>
  <c r="G94" i="73"/>
  <c r="G97" i="73"/>
  <c r="G95" i="73"/>
  <c r="I94" i="73"/>
  <c r="I97" i="73"/>
  <c r="I95" i="73"/>
  <c r="I65" i="73"/>
  <c r="I62" i="73"/>
  <c r="I63" i="73"/>
  <c r="G62" i="73"/>
  <c r="G65" i="73"/>
  <c r="G63" i="73"/>
  <c r="I54" i="73"/>
  <c r="I55" i="73"/>
  <c r="I57" i="73"/>
  <c r="G54" i="73"/>
  <c r="G55" i="73"/>
  <c r="G57" i="73"/>
  <c r="CC14" i="67" a="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I6" i="73" s="1" a="1"/>
  <c r="F22" i="61"/>
  <c r="G6" i="73" s="1" a="1"/>
  <c r="B3" i="33"/>
  <c r="D6" i="73"/>
  <c r="N22" i="61"/>
  <c r="M22" i="61" a="1"/>
  <c r="H21" i="61" a="1"/>
  <c r="F15" i="73"/>
  <c r="E25" i="61"/>
  <c r="B6" i="33"/>
  <c r="F25" i="61"/>
  <c r="N25" i="61"/>
  <c r="D9" i="73"/>
  <c r="G25" i="61"/>
  <c r="F24" i="61"/>
  <c r="D8" i="73"/>
  <c r="E24" i="61"/>
  <c r="B5" i="33"/>
  <c r="N24" i="61"/>
  <c r="G24" i="61"/>
  <c r="C4" i="45"/>
  <c r="G23" i="61"/>
  <c r="D7" i="73"/>
  <c r="B4" i="33"/>
  <c r="E23" i="61"/>
  <c r="N23" i="61"/>
  <c r="F23" i="61"/>
  <c r="F71" i="73"/>
  <c r="F17" i="73"/>
  <c r="F73" i="73"/>
  <c r="BA8" i="70"/>
  <c r="CA7" i="70"/>
  <c r="BA6" i="70"/>
  <c r="BO8" i="70"/>
  <c r="CA5" i="70"/>
  <c r="CA8" i="70"/>
  <c r="BO6" i="70"/>
  <c r="BO7" i="70"/>
  <c r="BA5" i="70"/>
  <c r="BO5" i="70"/>
  <c r="BA7" i="70"/>
  <c r="CA6" i="70"/>
  <c r="N25" i="70"/>
  <c r="F25" i="70"/>
  <c r="G25" i="70"/>
  <c r="D33" i="73"/>
  <c r="K6" i="33"/>
  <c r="E25" i="70"/>
  <c r="E23" i="70"/>
  <c r="G23" i="70"/>
  <c r="N23" i="70"/>
  <c r="K4" i="33"/>
  <c r="D31" i="73"/>
  <c r="F23" i="70"/>
  <c r="F14" i="73"/>
  <c r="E24" i="70"/>
  <c r="N24" i="70"/>
  <c r="K5" i="33"/>
  <c r="F24" i="70"/>
  <c r="D32" i="73"/>
  <c r="G24" i="70"/>
  <c r="C7" i="45"/>
  <c r="N22" i="70"/>
  <c r="M22" i="70" a="1"/>
  <c r="F22" i="70"/>
  <c r="G30" i="73" s="1" a="1"/>
  <c r="K3" i="33"/>
  <c r="D30" i="73"/>
  <c r="H21" i="70" a="1"/>
  <c r="E22" i="70"/>
  <c r="E30" i="73" s="1" a="1"/>
  <c r="G22" i="70"/>
  <c r="I30" i="73" s="1" a="1"/>
  <c r="G5" i="45"/>
  <c r="I16" i="73"/>
  <c r="L22" i="62"/>
  <c r="F3" i="33"/>
  <c r="E14" i="73"/>
  <c r="F5" i="45"/>
  <c r="G16" i="73"/>
  <c r="L23" i="62"/>
  <c r="F4" i="33"/>
  <c r="E15" i="73"/>
  <c r="L24" i="62"/>
  <c r="E16" i="73"/>
  <c r="F5" i="33"/>
  <c r="D5" i="45"/>
  <c r="BZ14" i="62" a="1"/>
  <c r="CB14" i="62" a="1"/>
  <c r="CA14" i="62" a="1"/>
  <c r="CC14" i="62" a="1"/>
  <c r="K21" i="62"/>
  <c r="J21" i="62"/>
  <c r="H21" i="62"/>
  <c r="J13" i="73" s="1" a="1"/>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I86" i="73" s="1" a="1"/>
  <c r="N22" i="68"/>
  <c r="E22" i="68"/>
  <c r="E86" i="73" s="1" a="1"/>
  <c r="AF3" i="33"/>
  <c r="F22" i="68"/>
  <c r="G86" i="73" s="1" a="1"/>
  <c r="M22" i="68" a="1"/>
  <c r="AF5" i="33"/>
  <c r="C14" i="45"/>
  <c r="D88" i="73"/>
  <c r="N24" i="68"/>
  <c r="E24" i="68"/>
  <c r="F24" i="68"/>
  <c r="G24" i="68"/>
  <c r="N23" i="68"/>
  <c r="D87" i="73"/>
  <c r="F23" i="68"/>
  <c r="E23" i="68"/>
  <c r="G23" i="68"/>
  <c r="AF4" i="33"/>
  <c r="N25" i="68"/>
  <c r="F25" i="68"/>
  <c r="AF6" i="33"/>
  <c r="D89" i="73"/>
  <c r="E25" i="68"/>
  <c r="G25" i="68"/>
  <c r="F63" i="73"/>
  <c r="F94" i="73"/>
  <c r="M25" i="67"/>
  <c r="M23" i="67"/>
  <c r="M24" i="67"/>
  <c r="M22" i="67"/>
  <c r="CA15" i="67"/>
  <c r="CA14" i="67"/>
  <c r="AL94" i="73" s="1" a="1"/>
  <c r="CA16" i="67"/>
  <c r="CA17" i="67"/>
  <c r="E96" i="73"/>
  <c r="AJ5" i="33"/>
  <c r="D15" i="45"/>
  <c r="L24" i="67"/>
  <c r="F62" i="73"/>
  <c r="K21" i="67"/>
  <c r="I21" i="67"/>
  <c r="H21" i="67"/>
  <c r="J93" i="73" s="1" a="1"/>
  <c r="J21" i="67"/>
  <c r="CB14" i="67"/>
  <c r="AM94" i="73" s="1" a="1"/>
  <c r="CB17" i="67"/>
  <c r="CB15" i="67"/>
  <c r="CB16" i="67"/>
  <c r="BZ16" i="67"/>
  <c r="BZ14" i="67"/>
  <c r="AK94" i="73" s="1" a="1"/>
  <c r="BZ15" i="67"/>
  <c r="BZ17" i="67"/>
  <c r="CC17" i="67"/>
  <c r="K15" i="45"/>
  <c r="L15" i="45"/>
  <c r="AJ4" i="33"/>
  <c r="E95" i="73"/>
  <c r="L23" i="67"/>
  <c r="BQ14" i="67"/>
  <c r="BQ15" i="67"/>
  <c r="BQ17" i="67"/>
  <c r="BQ16" i="67"/>
  <c r="AV94" i="73" a="1"/>
  <c r="AW94" i="73" a="1"/>
  <c r="F95" i="73"/>
  <c r="F55" i="73"/>
  <c r="F97" i="73"/>
  <c r="G15" i="45"/>
  <c r="I96" i="73"/>
  <c r="E94" i="73"/>
  <c r="L22" i="67"/>
  <c r="AJ3" i="33"/>
  <c r="E97" i="73"/>
  <c r="AJ6" i="33"/>
  <c r="L25" i="67"/>
  <c r="F15" i="45"/>
  <c r="G96" i="73"/>
  <c r="M22" i="64"/>
  <c r="M23" i="64"/>
  <c r="M24" i="64"/>
  <c r="M25" i="64"/>
  <c r="G25" i="66"/>
  <c r="N25" i="66"/>
  <c r="E25" i="66"/>
  <c r="D81" i="73"/>
  <c r="F25" i="66"/>
  <c r="AC6" i="33"/>
  <c r="G10" i="45"/>
  <c r="I56" i="73"/>
  <c r="L25" i="65"/>
  <c r="E65" i="73"/>
  <c r="X6" i="33"/>
  <c r="F57" i="7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G78" i="73" s="1" a="1"/>
  <c r="AC3" i="33"/>
  <c r="E22" i="66"/>
  <c r="E78" i="73" s="1" a="1"/>
  <c r="G22" i="66"/>
  <c r="I78" i="73" s="1" a="1"/>
  <c r="E22" i="72"/>
  <c r="E38" i="73" s="1" a="1"/>
  <c r="G22" i="72"/>
  <c r="I38" i="73" s="1" a="1"/>
  <c r="D38" i="73"/>
  <c r="M22" i="72" a="1"/>
  <c r="H21" i="72" a="1"/>
  <c r="N3" i="33"/>
  <c r="F22" i="72"/>
  <c r="G38" i="73" s="1" a="1"/>
  <c r="N22" i="72"/>
  <c r="K21" i="65"/>
  <c r="I21" i="65"/>
  <c r="J21" i="65"/>
  <c r="H21" i="65"/>
  <c r="J61" i="73" s="1" a="1"/>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E11" i="45" s="1"/>
  <c r="G64" i="73"/>
  <c r="BO14" i="65" a="1"/>
  <c r="BQ14" i="65" a="1"/>
  <c r="BP14" i="65" a="1"/>
  <c r="BN14" i="65" a="1"/>
  <c r="M22" i="65"/>
  <c r="M24" i="65"/>
  <c r="M25" i="65"/>
  <c r="M23" i="65"/>
  <c r="E23" i="63"/>
  <c r="G23" i="63"/>
  <c r="N23" i="63"/>
  <c r="D23" i="73"/>
  <c r="F23" i="63"/>
  <c r="H4" i="33"/>
  <c r="D10" i="45"/>
  <c r="L24" i="64"/>
  <c r="E56" i="73"/>
  <c r="U5" i="33"/>
  <c r="L22" i="64"/>
  <c r="E54" i="73"/>
  <c r="U3" i="33"/>
  <c r="G22" i="63"/>
  <c r="I22" i="73" s="1" a="1"/>
  <c r="H3" i="33"/>
  <c r="N22" i="63"/>
  <c r="H21" i="63" a="1"/>
  <c r="E22" i="63"/>
  <c r="E22" i="73" s="1" a="1"/>
  <c r="M22" i="63" a="1"/>
  <c r="D22" i="73"/>
  <c r="F22" i="63"/>
  <c r="G22" i="73" s="1" a="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CC15" i="67" l="1"/>
  <c r="CC16" i="67"/>
  <c r="CC14" i="67"/>
  <c r="G49" i="73"/>
  <c r="G47" i="73"/>
  <c r="G46" i="73"/>
  <c r="I49" i="73"/>
  <c r="I47" i="73"/>
  <c r="I46" i="73"/>
  <c r="I7" i="73"/>
  <c r="I9" i="73"/>
  <c r="I6" i="73"/>
  <c r="G7" i="73"/>
  <c r="G9" i="73"/>
  <c r="G6" i="73"/>
  <c r="G30" i="73"/>
  <c r="G31" i="73"/>
  <c r="G33" i="73"/>
  <c r="I30" i="73"/>
  <c r="I31" i="73"/>
  <c r="I33" i="73"/>
  <c r="K13" i="73"/>
  <c r="L13" i="73"/>
  <c r="M13" i="73"/>
  <c r="M69" i="73"/>
  <c r="L69" i="73"/>
  <c r="K69" i="73"/>
  <c r="I89" i="73"/>
  <c r="I87" i="73"/>
  <c r="I86" i="73"/>
  <c r="G89" i="73"/>
  <c r="G87" i="73"/>
  <c r="G86" i="73"/>
  <c r="AL97" i="73"/>
  <c r="AL96" i="73"/>
  <c r="AL94" i="73"/>
  <c r="AL95" i="73"/>
  <c r="L93" i="73"/>
  <c r="K93" i="73"/>
  <c r="M93" i="73"/>
  <c r="AM96" i="73"/>
  <c r="AM95" i="73"/>
  <c r="AM97" i="73"/>
  <c r="AM94" i="73"/>
  <c r="AK97" i="73"/>
  <c r="AP97" i="73" s="1"/>
  <c r="AK95" i="73"/>
  <c r="AP95" i="73" s="1"/>
  <c r="AK96" i="73"/>
  <c r="AP96" i="73" s="1"/>
  <c r="M53" i="73"/>
  <c r="L53" i="73"/>
  <c r="K53" i="73"/>
  <c r="G78" i="73"/>
  <c r="G79" i="73"/>
  <c r="G81" i="73"/>
  <c r="I78" i="73"/>
  <c r="I79" i="73"/>
  <c r="I81" i="73"/>
  <c r="I38" i="73"/>
  <c r="I39" i="73"/>
  <c r="I41" i="73"/>
  <c r="G38" i="73"/>
  <c r="G39" i="73"/>
  <c r="G41" i="73"/>
  <c r="L61" i="73"/>
  <c r="K61" i="73"/>
  <c r="M61" i="73"/>
  <c r="I22" i="73"/>
  <c r="I23" i="73"/>
  <c r="I25" i="73"/>
  <c r="G22" i="73"/>
  <c r="G23" i="73"/>
  <c r="G25" i="73"/>
  <c r="BN14" i="67"/>
  <c r="BP16" i="67"/>
  <c r="BP14" i="67"/>
  <c r="BP17" i="67"/>
  <c r="BO16" i="67"/>
  <c r="BN15" i="67"/>
  <c r="BN17" i="67"/>
  <c r="F64" i="73"/>
  <c r="BO15" i="67"/>
  <c r="BO14" i="67"/>
  <c r="BB14" i="67"/>
  <c r="Q94" i="73" s="1" a="1"/>
  <c r="BB15" i="67"/>
  <c r="BB17" i="67"/>
  <c r="AZ15" i="67"/>
  <c r="AZ14" i="67"/>
  <c r="O94" i="73" s="1" a="1"/>
  <c r="AZ16" i="67"/>
  <c r="BA16" i="67"/>
  <c r="BC17" i="67"/>
  <c r="BC15" i="67"/>
  <c r="R94" i="73" s="1" a="1"/>
  <c r="BA14" i="67"/>
  <c r="P94" i="73" s="1" a="1"/>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F33" i="73"/>
  <c r="B14" i="73" a="1"/>
  <c r="B16" i="73" s="1"/>
  <c r="F16" i="73"/>
  <c r="AV14" i="73"/>
  <c r="AV15" i="73"/>
  <c r="AV16" i="73"/>
  <c r="AV17" i="73"/>
  <c r="CB14" i="62"/>
  <c r="AM14" i="73" s="1" a="1"/>
  <c r="CB16" i="62"/>
  <c r="CB15" i="62"/>
  <c r="CB17" i="62"/>
  <c r="F43" i="33"/>
  <c r="E43" i="33"/>
  <c r="N80" i="22" s="1"/>
  <c r="J77" i="22" s="1"/>
  <c r="BZ17" i="62"/>
  <c r="BZ14" i="62"/>
  <c r="AK14" i="73" s="1" a="1"/>
  <c r="BZ16" i="62"/>
  <c r="BZ15" i="62"/>
  <c r="E45" i="33"/>
  <c r="F45" i="33"/>
  <c r="BC16" i="62"/>
  <c r="BC14" i="62"/>
  <c r="R14" i="73" s="1" a="1"/>
  <c r="BC15" i="62"/>
  <c r="BC17" i="62"/>
  <c r="BA16" i="62"/>
  <c r="BA17" i="62"/>
  <c r="BA14" i="62"/>
  <c r="P14" i="73" s="1" a="1"/>
  <c r="BA15" i="62"/>
  <c r="J13" i="73"/>
  <c r="H22" i="62" a="1"/>
  <c r="BO17" i="62"/>
  <c r="BO14" i="62"/>
  <c r="BO15" i="62"/>
  <c r="BO16" i="62"/>
  <c r="AZ17" i="62"/>
  <c r="AZ14" i="62"/>
  <c r="O14" i="73" s="1" a="1"/>
  <c r="AZ15" i="62"/>
  <c r="AZ16" i="62"/>
  <c r="BP14" i="62"/>
  <c r="BP15" i="62"/>
  <c r="BP17" i="62"/>
  <c r="BP16" i="62"/>
  <c r="BB15" i="62"/>
  <c r="BB16" i="62"/>
  <c r="BB14" i="62"/>
  <c r="Q14" i="73" s="1" a="1"/>
  <c r="BB17" i="62"/>
  <c r="E44" i="33"/>
  <c r="F44" i="33"/>
  <c r="E42" i="33"/>
  <c r="N79" i="22" s="1"/>
  <c r="I89" i="22" s="1"/>
  <c r="F42" i="33"/>
  <c r="BQ15" i="62"/>
  <c r="BQ16" i="62"/>
  <c r="BQ14" i="62"/>
  <c r="BQ17" i="62"/>
  <c r="CC16" i="62"/>
  <c r="CC17" i="62"/>
  <c r="CC14" i="62"/>
  <c r="AN14" i="73" s="1" a="1"/>
  <c r="CC15" i="62"/>
  <c r="AW15" i="73"/>
  <c r="AW16" i="73"/>
  <c r="AW17" i="73"/>
  <c r="AW14" i="73"/>
  <c r="BN15" i="62"/>
  <c r="BN17" i="62"/>
  <c r="BN14" i="62"/>
  <c r="BN16" i="62"/>
  <c r="CA15" i="62"/>
  <c r="CA16" i="62"/>
  <c r="CA17" i="62"/>
  <c r="CA14" i="62"/>
  <c r="AL14" i="73" s="1" a="1"/>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A45" i="33"/>
  <c r="Z45" i="33"/>
  <c r="AZ16" i="69"/>
  <c r="AZ15" i="69"/>
  <c r="AZ14" i="69"/>
  <c r="O70" i="73" s="1" a="1"/>
  <c r="AZ17" i="69"/>
  <c r="CA17" i="69"/>
  <c r="CA16" i="69"/>
  <c r="CA14" i="69"/>
  <c r="AL70" i="73" s="1" a="1"/>
  <c r="CA15" i="69"/>
  <c r="AA42" i="33"/>
  <c r="Z42" i="33"/>
  <c r="N93" i="22" s="1"/>
  <c r="I81" i="22" s="1"/>
  <c r="B70" i="73" a="1"/>
  <c r="BB14" i="69"/>
  <c r="Q70" i="73" s="1" a="1"/>
  <c r="BB16" i="69"/>
  <c r="BB15" i="69"/>
  <c r="BB17" i="69"/>
  <c r="CB16" i="69"/>
  <c r="CB15" i="69"/>
  <c r="CB14" i="69"/>
  <c r="AM70" i="73" s="1" a="1"/>
  <c r="CB17" i="69"/>
  <c r="E87" i="73"/>
  <c r="L23" i="68"/>
  <c r="AG4" i="33"/>
  <c r="BB14" i="68" a="1"/>
  <c r="BC14" i="68" a="1"/>
  <c r="BA14" i="68" a="1"/>
  <c r="AZ14" i="68" a="1"/>
  <c r="AG6" i="33"/>
  <c r="E89" i="73"/>
  <c r="L25" i="68"/>
  <c r="F87" i="73"/>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H11" i="45"/>
  <c r="CC16" i="65"/>
  <c r="CC14" i="65"/>
  <c r="AN62" i="73" s="1" a="1"/>
  <c r="CC17" i="65"/>
  <c r="CC15" i="65"/>
  <c r="O4" i="33"/>
  <c r="E39" i="73"/>
  <c r="L23" i="72"/>
  <c r="W43" i="33"/>
  <c r="N92" i="22" s="1"/>
  <c r="J90" i="22" s="1"/>
  <c r="X43" i="33"/>
  <c r="L25" i="66"/>
  <c r="AD6" i="33"/>
  <c r="E81" i="73"/>
  <c r="CA16" i="64"/>
  <c r="CA17" i="64"/>
  <c r="CA14" i="64"/>
  <c r="AL54" i="73" s="1" a="1"/>
  <c r="CA15" i="64"/>
  <c r="BN14" i="66"/>
  <c r="BN15" i="66"/>
  <c r="BN16" i="66"/>
  <c r="BN17" i="66"/>
  <c r="I80" i="73"/>
  <c r="G13" i="45"/>
  <c r="I21" i="63"/>
  <c r="K21" i="63"/>
  <c r="J21" i="63"/>
  <c r="H21" i="63"/>
  <c r="J21" i="73" s="1" a="1"/>
  <c r="BP14" i="65"/>
  <c r="BP15" i="65"/>
  <c r="BP16" i="65"/>
  <c r="BP17" i="65"/>
  <c r="E25" i="73"/>
  <c r="L25" i="63"/>
  <c r="I6" i="33"/>
  <c r="BQ17" i="66"/>
  <c r="BQ14" i="66"/>
  <c r="BQ15" i="66"/>
  <c r="BQ16" i="66"/>
  <c r="F38" i="73"/>
  <c r="AW78" i="73" a="1"/>
  <c r="AV78" i="73" a="1"/>
  <c r="J53" i="73"/>
  <c r="H22" i="64" a="1"/>
  <c r="AZ14" i="63" a="1"/>
  <c r="BB14" i="63" a="1"/>
  <c r="BA14" i="63" a="1"/>
  <c r="BC14" i="63" a="1"/>
  <c r="BZ15" i="66"/>
  <c r="BZ17" i="66"/>
  <c r="BZ14" i="66"/>
  <c r="AK78" i="73" s="1" a="1"/>
  <c r="BZ16" i="66"/>
  <c r="F13" i="45"/>
  <c r="G80" i="73"/>
  <c r="F41" i="73"/>
  <c r="BQ17" i="65"/>
  <c r="BQ14" i="65"/>
  <c r="BQ15" i="65"/>
  <c r="BQ16" i="65"/>
  <c r="G8" i="45"/>
  <c r="I40" i="73"/>
  <c r="BA14" i="72" a="1"/>
  <c r="BB14" i="72" a="1"/>
  <c r="AZ14" i="72" a="1"/>
  <c r="BC14" i="72" a="1"/>
  <c r="BO14" i="66"/>
  <c r="BO15" i="66"/>
  <c r="BO16" i="66"/>
  <c r="BO17" i="66"/>
  <c r="CB16" i="66"/>
  <c r="CB14" i="66"/>
  <c r="AM78" i="73" s="1" a="1"/>
  <c r="CB17" i="66"/>
  <c r="CB15" i="66"/>
  <c r="D13" i="45"/>
  <c r="E80" i="73"/>
  <c r="L24" i="66"/>
  <c r="AD5" i="33"/>
  <c r="W45" i="33"/>
  <c r="X45" i="33"/>
  <c r="F6" i="45"/>
  <c r="G24" i="73"/>
  <c r="E24" i="73"/>
  <c r="D6" i="45"/>
  <c r="I5" i="33"/>
  <c r="L24" i="63"/>
  <c r="CB14" i="64"/>
  <c r="AM54" i="73" s="1" a="1"/>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BB14" i="66"/>
  <c r="Q78" i="73" s="1" a="1"/>
  <c r="BB16" i="66"/>
  <c r="BB15" i="66"/>
  <c r="BB17" i="66"/>
  <c r="CB14" i="63" a="1"/>
  <c r="CA14" i="63" a="1"/>
  <c r="CC14" i="63" a="1"/>
  <c r="BZ14" i="63" a="1"/>
  <c r="CC17" i="66"/>
  <c r="CC15" i="66"/>
  <c r="CC16" i="66"/>
  <c r="CC14" i="66"/>
  <c r="AN78" i="73" s="1" a="1"/>
  <c r="BC14" i="64"/>
  <c r="R54" i="73" s="1" a="1"/>
  <c r="BC17" i="64"/>
  <c r="BC16" i="64"/>
  <c r="BC15" i="64"/>
  <c r="X42" i="33"/>
  <c r="W42" i="33"/>
  <c r="N91" i="22" s="1"/>
  <c r="I88" i="22" s="1"/>
  <c r="L22" i="72"/>
  <c r="E38" i="73"/>
  <c r="O3" i="33"/>
  <c r="BB16" i="65"/>
  <c r="BB14" i="65"/>
  <c r="Q62" i="73" s="1" a="1"/>
  <c r="BB17" i="65"/>
  <c r="BB15" i="65"/>
  <c r="AW54" i="73"/>
  <c r="AW55" i="73"/>
  <c r="AW56" i="73"/>
  <c r="AW57" i="73"/>
  <c r="T44" i="33"/>
  <c r="U44" i="33"/>
  <c r="D8" i="45"/>
  <c r="L24" i="72"/>
  <c r="O5" i="33"/>
  <c r="E40" i="73"/>
  <c r="BQ15" i="64"/>
  <c r="BQ16" i="64"/>
  <c r="BQ17" i="64"/>
  <c r="BQ14" i="64"/>
  <c r="M22" i="72"/>
  <c r="M24" i="72"/>
  <c r="M25" i="72"/>
  <c r="M23" i="72"/>
  <c r="AZ14" i="66"/>
  <c r="O78" i="73" s="1" a="1"/>
  <c r="AZ17" i="66"/>
  <c r="AZ16" i="66"/>
  <c r="AZ15" i="66"/>
  <c r="CA17" i="66"/>
  <c r="CA15" i="66"/>
  <c r="CA14" i="66"/>
  <c r="AL78" i="73" s="1" a="1"/>
  <c r="CA16" i="66"/>
  <c r="E41" i="73"/>
  <c r="L25" i="72"/>
  <c r="O6" i="33"/>
  <c r="BC15" i="65"/>
  <c r="BC17" i="65"/>
  <c r="BC14" i="65"/>
  <c r="R62" i="73" s="1" a="1"/>
  <c r="BC16" i="65"/>
  <c r="BA15" i="64"/>
  <c r="BA16" i="64"/>
  <c r="BA17" i="64"/>
  <c r="BA14" i="64"/>
  <c r="P54" i="73" s="1" a="1"/>
  <c r="T42" i="33"/>
  <c r="N89" i="22" s="1"/>
  <c r="I86" i="22" s="1"/>
  <c r="U42" i="33"/>
  <c r="CC14" i="72" a="1"/>
  <c r="CA14" i="72" a="1"/>
  <c r="CB14" i="72" a="1"/>
  <c r="BZ14" i="72" a="1"/>
  <c r="CB16" i="65"/>
  <c r="CB14" i="65"/>
  <c r="AM62" i="73" s="1" a="1"/>
  <c r="CB17" i="65"/>
  <c r="CB15" i="65"/>
  <c r="G6" i="45"/>
  <c r="I24" i="73"/>
  <c r="BZ16" i="64"/>
  <c r="BZ14" i="64"/>
  <c r="AK54" i="73" s="1" a="1"/>
  <c r="BZ17" i="64"/>
  <c r="BZ15" i="64"/>
  <c r="AV55" i="73"/>
  <c r="AV56" i="73"/>
  <c r="AV54" i="73"/>
  <c r="AV57" i="73"/>
  <c r="BP14" i="72" a="1"/>
  <c r="BO14" i="72" a="1"/>
  <c r="BQ14" i="72" a="1"/>
  <c r="BN14" i="72" a="1"/>
  <c r="BO17" i="64"/>
  <c r="BO14" i="64"/>
  <c r="BO15" i="64"/>
  <c r="BO16" i="64"/>
  <c r="AV38" i="73" a="1"/>
  <c r="AW38" i="73" a="1"/>
  <c r="F78" i="73"/>
  <c r="BC15" i="66"/>
  <c r="BC17" i="66"/>
  <c r="BC16" i="66"/>
  <c r="BC14" i="66"/>
  <c r="R78" i="73" s="1" a="1"/>
  <c r="BZ14" i="65"/>
  <c r="AK62" i="73" s="1" a="1"/>
  <c r="BZ16" i="65"/>
  <c r="BZ15" i="65"/>
  <c r="BZ17" i="65"/>
  <c r="BA16" i="65"/>
  <c r="BA17" i="65"/>
  <c r="BA14" i="65"/>
  <c r="P62" i="73" s="1" a="1"/>
  <c r="BA15" i="65"/>
  <c r="AZ16" i="64"/>
  <c r="AZ15" i="64"/>
  <c r="AZ14" i="64"/>
  <c r="O54" i="73" s="1" a="1"/>
  <c r="AZ17" i="64"/>
  <c r="CC15" i="64"/>
  <c r="CC17" i="64"/>
  <c r="CC14" i="64"/>
  <c r="AN54" i="73" s="1" a="1"/>
  <c r="CC16" i="64"/>
  <c r="AW22" i="73" a="1"/>
  <c r="AV22" i="73" a="1"/>
  <c r="L8" i="45"/>
  <c r="K8" i="45"/>
  <c r="BP14" i="64"/>
  <c r="BP15" i="64"/>
  <c r="BP16" i="64"/>
  <c r="BP17" i="64"/>
  <c r="M22" i="66"/>
  <c r="M23" i="66"/>
  <c r="M24" i="66"/>
  <c r="M25" i="66"/>
  <c r="BA17" i="66"/>
  <c r="BA14" i="66"/>
  <c r="P78" i="73" s="1" a="1"/>
  <c r="BA15" i="66"/>
  <c r="BA16" i="66"/>
  <c r="X44" i="33"/>
  <c r="W44" i="33"/>
  <c r="BP14" i="63" a="1"/>
  <c r="BQ14" i="63" a="1"/>
  <c r="BO14" i="63" a="1"/>
  <c r="BN14" i="63" a="1"/>
  <c r="CA17" i="65"/>
  <c r="CA15" i="65"/>
  <c r="CA14" i="65"/>
  <c r="AL62" i="73" s="1" a="1"/>
  <c r="CA16" i="65"/>
  <c r="T43" i="33"/>
  <c r="N90" i="22" s="1"/>
  <c r="J92" i="22" s="1"/>
  <c r="U43" i="33"/>
  <c r="L13" i="45"/>
  <c r="K13" i="45"/>
  <c r="E79" i="73"/>
  <c r="AD4" i="33"/>
  <c r="L23" i="66"/>
  <c r="AZ15" i="65"/>
  <c r="AZ14" i="65"/>
  <c r="O62" i="73" s="1" a="1"/>
  <c r="AZ17" i="65"/>
  <c r="AZ16" i="65"/>
  <c r="BB17" i="64"/>
  <c r="BB14" i="64"/>
  <c r="Q54" i="73" s="1" a="1"/>
  <c r="BB16" i="64"/>
  <c r="BB15" i="64"/>
  <c r="AN94" i="73" l="1" a="1"/>
  <c r="AN94" i="73"/>
  <c r="F22" i="73"/>
  <c r="Q97" i="73"/>
  <c r="Q95" i="73"/>
  <c r="Q94" i="73"/>
  <c r="Q96" i="73"/>
  <c r="O96" i="73"/>
  <c r="O94" i="73"/>
  <c r="O95" i="73"/>
  <c r="O97" i="73"/>
  <c r="R96" i="73"/>
  <c r="R95" i="73"/>
  <c r="R97" i="73"/>
  <c r="R94" i="73"/>
  <c r="P95" i="73"/>
  <c r="P94" i="73"/>
  <c r="P96" i="73"/>
  <c r="P97" i="73"/>
  <c r="K45" i="73"/>
  <c r="L45" i="73"/>
  <c r="M45" i="73"/>
  <c r="M5" i="73"/>
  <c r="L5" i="73"/>
  <c r="K5" i="73"/>
  <c r="K29" i="73"/>
  <c r="M29" i="73"/>
  <c r="L29" i="73"/>
  <c r="AM17" i="73"/>
  <c r="AM15" i="73"/>
  <c r="AM16" i="73"/>
  <c r="AM14" i="73"/>
  <c r="AK15" i="73"/>
  <c r="AP15" i="73" s="1"/>
  <c r="AK16" i="73"/>
  <c r="AK17" i="73"/>
  <c r="AP17" i="73" s="1"/>
  <c r="R17" i="73"/>
  <c r="R15" i="73"/>
  <c r="R14" i="73"/>
  <c r="R16" i="73"/>
  <c r="P15" i="73"/>
  <c r="P17" i="73"/>
  <c r="P16" i="73"/>
  <c r="P14" i="73"/>
  <c r="O16" i="73"/>
  <c r="O15" i="73"/>
  <c r="O17" i="73"/>
  <c r="Q17" i="73"/>
  <c r="Q14" i="73"/>
  <c r="Q16" i="73"/>
  <c r="Q15" i="73"/>
  <c r="AN15" i="73"/>
  <c r="AN14" i="73"/>
  <c r="AN17" i="73"/>
  <c r="AN16" i="73"/>
  <c r="AL14" i="73"/>
  <c r="AL17" i="73"/>
  <c r="AL16" i="73"/>
  <c r="AL15" i="73"/>
  <c r="AK71" i="73"/>
  <c r="AP71" i="73" s="1"/>
  <c r="AK73" i="73"/>
  <c r="AP73" i="73" s="1"/>
  <c r="AK72" i="73"/>
  <c r="AP72" i="73" s="1"/>
  <c r="R73" i="73"/>
  <c r="R71" i="73"/>
  <c r="R72" i="73"/>
  <c r="R70" i="73"/>
  <c r="P72" i="73"/>
  <c r="P71" i="73"/>
  <c r="P70" i="73"/>
  <c r="P73" i="73"/>
  <c r="AN73" i="73"/>
  <c r="AN71" i="73"/>
  <c r="AN70" i="73"/>
  <c r="AN72" i="73"/>
  <c r="O73" i="73"/>
  <c r="O71" i="73"/>
  <c r="O72" i="73"/>
  <c r="AL71" i="73"/>
  <c r="AL70" i="73"/>
  <c r="AL72" i="73"/>
  <c r="AL73" i="73"/>
  <c r="Q73" i="73"/>
  <c r="Q71" i="73"/>
  <c r="Q72" i="73"/>
  <c r="Q70" i="73"/>
  <c r="AM73" i="73"/>
  <c r="AM70" i="73"/>
  <c r="AM71" i="73"/>
  <c r="AM72" i="73"/>
  <c r="L85" i="73"/>
  <c r="K85" i="73"/>
  <c r="M85" i="73"/>
  <c r="M77" i="73"/>
  <c r="L77" i="73"/>
  <c r="K77" i="73"/>
  <c r="AN63" i="73"/>
  <c r="AN65" i="73"/>
  <c r="AN62" i="73"/>
  <c r="AN64" i="73"/>
  <c r="AL55" i="73"/>
  <c r="AL54" i="73"/>
  <c r="AL57" i="73"/>
  <c r="AL56" i="73"/>
  <c r="L21" i="73"/>
  <c r="M21" i="73"/>
  <c r="K21" i="73"/>
  <c r="AK80" i="73"/>
  <c r="AP80" i="73" s="1"/>
  <c r="AK81" i="73"/>
  <c r="AP81" i="73" s="1"/>
  <c r="AK79" i="73"/>
  <c r="AP79" i="73" s="1"/>
  <c r="AM79" i="73"/>
  <c r="AM81" i="73"/>
  <c r="AM78" i="73"/>
  <c r="AM80" i="73"/>
  <c r="AM55" i="73"/>
  <c r="AM57" i="73"/>
  <c r="AM56" i="73"/>
  <c r="AM54" i="73"/>
  <c r="L37" i="73"/>
  <c r="M37" i="73"/>
  <c r="K37" i="73"/>
  <c r="Q81" i="73"/>
  <c r="Q79" i="73"/>
  <c r="Q80" i="73"/>
  <c r="Q78" i="73"/>
  <c r="AN78" i="73"/>
  <c r="AN80" i="73"/>
  <c r="AN79" i="73"/>
  <c r="AN81" i="73"/>
  <c r="R55" i="73"/>
  <c r="R56" i="73"/>
  <c r="R57" i="73"/>
  <c r="R54" i="73"/>
  <c r="Q63" i="73"/>
  <c r="Q65" i="73"/>
  <c r="Q62" i="73"/>
  <c r="Q64" i="73"/>
  <c r="O79" i="73"/>
  <c r="O80" i="73"/>
  <c r="O81" i="73"/>
  <c r="AL80" i="73"/>
  <c r="AL78" i="73"/>
  <c r="AL79" i="73"/>
  <c r="AL81" i="73"/>
  <c r="R64" i="73"/>
  <c r="R62" i="73"/>
  <c r="R65" i="73"/>
  <c r="R63" i="73"/>
  <c r="P54" i="73"/>
  <c r="P57" i="73"/>
  <c r="P56" i="73"/>
  <c r="P55" i="73"/>
  <c r="AM63" i="73"/>
  <c r="AM65" i="73"/>
  <c r="AM62" i="73"/>
  <c r="AM64" i="73"/>
  <c r="AK55" i="73"/>
  <c r="AP55" i="73" s="1"/>
  <c r="AK57" i="73"/>
  <c r="AK56" i="73"/>
  <c r="R78" i="73"/>
  <c r="R80" i="73"/>
  <c r="R81" i="73"/>
  <c r="R79" i="73"/>
  <c r="AK65" i="73"/>
  <c r="AP65" i="73" s="1"/>
  <c r="AK63" i="73"/>
  <c r="AP63" i="73" s="1"/>
  <c r="AK64" i="73"/>
  <c r="AP64" i="73" s="1"/>
  <c r="P63" i="73"/>
  <c r="P62" i="73"/>
  <c r="P65" i="73"/>
  <c r="P64" i="73"/>
  <c r="O57" i="73"/>
  <c r="O55" i="73"/>
  <c r="O56" i="73"/>
  <c r="AN56" i="73"/>
  <c r="AN54" i="73"/>
  <c r="AN57" i="73"/>
  <c r="AN55" i="73"/>
  <c r="P80" i="73"/>
  <c r="P79" i="73"/>
  <c r="P78" i="73"/>
  <c r="P81" i="73"/>
  <c r="AL64" i="73"/>
  <c r="AL62" i="73"/>
  <c r="AL63" i="73"/>
  <c r="AL65" i="73"/>
  <c r="O64" i="73"/>
  <c r="O65" i="73"/>
  <c r="O63" i="73"/>
  <c r="Q55" i="73"/>
  <c r="Q56" i="73"/>
  <c r="Q54" i="73"/>
  <c r="Q57" i="73"/>
  <c r="BS13" i="67" a="1"/>
  <c r="Z92" i="73"/>
  <c r="T95" i="73"/>
  <c r="T94" i="73"/>
  <c r="T96" i="73"/>
  <c r="BE13" i="67" a="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AB14" i="73" a="1"/>
  <c r="AB15" i="73" s="1"/>
  <c r="AA14" i="73" a="1"/>
  <c r="AA17" i="73" s="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CB17" i="61"/>
  <c r="CB14" i="61"/>
  <c r="AM6" i="73" s="1" a="1"/>
  <c r="CB15" i="61"/>
  <c r="AW7" i="73"/>
  <c r="AW6" i="73"/>
  <c r="AW8" i="73"/>
  <c r="AW9" i="73"/>
  <c r="BA14" i="61"/>
  <c r="P6" i="73" s="1" a="1"/>
  <c r="BA16" i="61"/>
  <c r="BA15" i="61"/>
  <c r="BA17" i="61"/>
  <c r="B45" i="33"/>
  <c r="C45" i="33"/>
  <c r="CC14" i="61"/>
  <c r="AN6" i="73" s="1" a="1"/>
  <c r="CC16" i="61"/>
  <c r="CC15" i="61"/>
  <c r="CC17" i="61"/>
  <c r="C42" i="33"/>
  <c r="B42" i="33"/>
  <c r="N77" i="22" s="1"/>
  <c r="I83" i="22" s="1"/>
  <c r="B43" i="33"/>
  <c r="N78" i="22" s="1"/>
  <c r="I77" i="22" s="1"/>
  <c r="C43" i="33"/>
  <c r="AZ16" i="61"/>
  <c r="AZ17" i="61"/>
  <c r="AZ15" i="61"/>
  <c r="AZ14" i="61"/>
  <c r="O6" i="73" s="1" a="1"/>
  <c r="CA15" i="61"/>
  <c r="CA16" i="61"/>
  <c r="CA17" i="61"/>
  <c r="CA14" i="61"/>
  <c r="AL6" i="73" s="1" a="1"/>
  <c r="BC17" i="61"/>
  <c r="BC16" i="61"/>
  <c r="BC15" i="61"/>
  <c r="BC14" i="61"/>
  <c r="R6" i="73" s="1" a="1"/>
  <c r="B6" i="73" a="1"/>
  <c r="BZ14" i="61"/>
  <c r="AK6" i="73" s="1" a="1"/>
  <c r="BZ17" i="61"/>
  <c r="BZ15" i="61"/>
  <c r="BZ16" i="61"/>
  <c r="BB16" i="61"/>
  <c r="BB14" i="61"/>
  <c r="Q6" i="73" s="1" a="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Q30" i="73" s="1" a="1"/>
  <c r="BB16" i="70"/>
  <c r="BB15" i="70"/>
  <c r="B30" i="73" a="1"/>
  <c r="BZ15" i="70"/>
  <c r="BZ17" i="70"/>
  <c r="BZ14" i="70"/>
  <c r="AK30" i="73" s="1" a="1"/>
  <c r="BZ16" i="70"/>
  <c r="B14" i="73"/>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J14" i="73" s="1" a="1"/>
  <c r="K23" i="62"/>
  <c r="K22" i="62"/>
  <c r="J25" i="62"/>
  <c r="J22" i="62"/>
  <c r="O14" i="73"/>
  <c r="T14" i="73" s="1"/>
  <c r="BE13" i="62" a="1"/>
  <c r="Z12" i="73"/>
  <c r="BS13" i="62" a="1"/>
  <c r="AR50" i="33"/>
  <c r="D110" i="48"/>
  <c r="I50" i="33"/>
  <c r="E94" i="48"/>
  <c r="AD50" i="33"/>
  <c r="K25" i="69"/>
  <c r="J22" i="69"/>
  <c r="K24" i="69"/>
  <c r="I25" i="69"/>
  <c r="K23" i="69"/>
  <c r="I24" i="69"/>
  <c r="H25" i="69"/>
  <c r="K22" i="69"/>
  <c r="I23" i="69"/>
  <c r="H24" i="69"/>
  <c r="I22" i="69"/>
  <c r="H23" i="69"/>
  <c r="J25" i="69"/>
  <c r="J23" i="69"/>
  <c r="H22" i="69"/>
  <c r="J70" i="73" s="1" a="1"/>
  <c r="J24" i="69"/>
  <c r="B72" i="73"/>
  <c r="B70" i="73"/>
  <c r="B73" i="73"/>
  <c r="B71" i="73"/>
  <c r="O70" i="73"/>
  <c r="T70" i="73" s="1"/>
  <c r="BE13" i="69" a="1"/>
  <c r="AC70" i="73" a="1"/>
  <c r="E50" i="33"/>
  <c r="T71" i="73"/>
  <c r="AB70" i="73" a="1"/>
  <c r="AA70" i="73" a="1"/>
  <c r="BS13" i="69" a="1"/>
  <c r="Z68" i="73"/>
  <c r="Z70" i="73" a="1"/>
  <c r="T72" i="73"/>
  <c r="AK68" i="73"/>
  <c r="AK70" i="73"/>
  <c r="AP70" i="73" s="1"/>
  <c r="CE13" i="69" a="1"/>
  <c r="CA15" i="68"/>
  <c r="CA14" i="68"/>
  <c r="AL86" i="73" s="1" a="1"/>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P86" i="73" s="1" a="1"/>
  <c r="BA15" i="68"/>
  <c r="BA16" i="68"/>
  <c r="BA17" i="68"/>
  <c r="BC14" i="68"/>
  <c r="R86" i="73" s="1" a="1"/>
  <c r="BC16" i="68"/>
  <c r="BC17" i="68"/>
  <c r="BC15" i="68"/>
  <c r="BB14" i="68"/>
  <c r="Q86" i="73" s="1" a="1"/>
  <c r="BB17" i="68"/>
  <c r="BB15" i="68"/>
  <c r="BB16" i="68"/>
  <c r="F88" i="73"/>
  <c r="BZ16" i="68"/>
  <c r="BZ17" i="68"/>
  <c r="BZ14" i="68"/>
  <c r="AK86" i="73" s="1" a="1"/>
  <c r="BZ15" i="68"/>
  <c r="AW87" i="73"/>
  <c r="AW88" i="73"/>
  <c r="AW89" i="73"/>
  <c r="AW86" i="73"/>
  <c r="B95" i="73"/>
  <c r="E14" i="45"/>
  <c r="H14" i="45" s="1"/>
  <c r="CC17" i="68"/>
  <c r="CC15" i="68"/>
  <c r="CC16" i="68"/>
  <c r="CC14" i="68"/>
  <c r="AN86" i="73" s="1" a="1"/>
  <c r="AV86" i="73"/>
  <c r="AV87" i="73"/>
  <c r="AV88" i="73"/>
  <c r="AV89" i="73"/>
  <c r="AF45" i="33"/>
  <c r="AG45" i="33"/>
  <c r="AF43" i="33"/>
  <c r="N98" i="22" s="1"/>
  <c r="I87" i="22" s="1"/>
  <c r="AG43" i="33"/>
  <c r="AF42" i="33"/>
  <c r="N97" i="22" s="1"/>
  <c r="I91" i="22" s="1"/>
  <c r="AG42" i="33"/>
  <c r="CB14" i="68"/>
  <c r="AM86" i="73" s="1" a="1"/>
  <c r="CB17" i="68"/>
  <c r="CB16" i="68"/>
  <c r="CB15" i="68"/>
  <c r="BN15" i="68"/>
  <c r="BN16" i="68"/>
  <c r="BN17" i="68"/>
  <c r="BN14" i="68"/>
  <c r="B96" i="73"/>
  <c r="T55" i="73"/>
  <c r="B97" i="73"/>
  <c r="T65" i="73"/>
  <c r="T63" i="73"/>
  <c r="T64" i="73"/>
  <c r="F40" i="73"/>
  <c r="F80" i="73"/>
  <c r="B38" i="73" a="1"/>
  <c r="B39" i="73" s="1"/>
  <c r="CH13" i="67"/>
  <c r="CE13" i="67"/>
  <c r="AQ93" i="73" s="1" a="1"/>
  <c r="CG13" i="67"/>
  <c r="CF13" i="67"/>
  <c r="AB78" i="73" a="1"/>
  <c r="AB81" i="73" s="1"/>
  <c r="AI50" i="33"/>
  <c r="D104" i="48"/>
  <c r="O50" i="33"/>
  <c r="BG13" i="67"/>
  <c r="BF13" i="67"/>
  <c r="BE13" i="67"/>
  <c r="U93" i="73" s="1" a="1"/>
  <c r="BH13" i="67"/>
  <c r="BT13" i="67"/>
  <c r="BU13" i="67"/>
  <c r="BV13" i="67"/>
  <c r="BS13" i="67"/>
  <c r="I25" i="67"/>
  <c r="K25" i="67"/>
  <c r="H22" i="67"/>
  <c r="J94" i="73" s="1" a="1"/>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AM38" i="73" s="1" a="1"/>
  <c r="CB17" i="72"/>
  <c r="CB15" i="72"/>
  <c r="N42" i="33"/>
  <c r="N85" i="22" s="1"/>
  <c r="I78" i="22" s="1"/>
  <c r="O42" i="33"/>
  <c r="CC14" i="63"/>
  <c r="AN22" i="73" s="1" a="1"/>
  <c r="CC16" i="63"/>
  <c r="CC15" i="63"/>
  <c r="CC17" i="63"/>
  <c r="AA78" i="73" a="1"/>
  <c r="AV79" i="73"/>
  <c r="AV80" i="73"/>
  <c r="AV78" i="73"/>
  <c r="AV81" i="73"/>
  <c r="Z76" i="73"/>
  <c r="BS13" i="66" a="1"/>
  <c r="Z78" i="73" a="1"/>
  <c r="J77" i="73"/>
  <c r="H22" i="66" a="1"/>
  <c r="BO14" i="63"/>
  <c r="BO17" i="63"/>
  <c r="BO15" i="63"/>
  <c r="BO16" i="63"/>
  <c r="AB54" i="73" a="1"/>
  <c r="AA54" i="73" a="1"/>
  <c r="CA17" i="72"/>
  <c r="CA14" i="72"/>
  <c r="AL38" i="73" s="1" a="1"/>
  <c r="CA15" i="72"/>
  <c r="CA16" i="72"/>
  <c r="CA16" i="63"/>
  <c r="CA17" i="63"/>
  <c r="CA14" i="63"/>
  <c r="AL22" i="73" s="1" a="1"/>
  <c r="CA15" i="63"/>
  <c r="BS13" i="64" a="1"/>
  <c r="Z52" i="73"/>
  <c r="Z54" i="73" a="1"/>
  <c r="AA62" i="73" a="1"/>
  <c r="F24" i="73"/>
  <c r="BC16" i="72"/>
  <c r="BC15" i="72"/>
  <c r="BC17" i="72"/>
  <c r="BC14" i="72"/>
  <c r="R38" i="73" s="1" a="1"/>
  <c r="AC62" i="73" a="1"/>
  <c r="AW78" i="73"/>
  <c r="AW79" i="73"/>
  <c r="AW80" i="73"/>
  <c r="AW81" i="73"/>
  <c r="AD45" i="33"/>
  <c r="AC45" i="33"/>
  <c r="Z60" i="73"/>
  <c r="BS13" i="65" a="1"/>
  <c r="Z62" i="73" a="1"/>
  <c r="BZ15" i="72"/>
  <c r="BZ16" i="72"/>
  <c r="BZ14" i="72"/>
  <c r="AK38" i="73" s="1" a="1"/>
  <c r="BZ17" i="72"/>
  <c r="BE13" i="66" a="1"/>
  <c r="O78" i="73"/>
  <c r="T78" i="73" s="1"/>
  <c r="AD42" i="33"/>
  <c r="AC42" i="33"/>
  <c r="N95" i="22" s="1"/>
  <c r="I90" i="22" s="1"/>
  <c r="BQ15" i="63"/>
  <c r="BQ16" i="63"/>
  <c r="BQ17" i="63"/>
  <c r="BQ14" i="63"/>
  <c r="CC17" i="72"/>
  <c r="CC14" i="72"/>
  <c r="AN38" i="73" s="1" a="1"/>
  <c r="CC16" i="72"/>
  <c r="CC15" i="72"/>
  <c r="O44" i="33"/>
  <c r="N44" i="33"/>
  <c r="CB14" i="63"/>
  <c r="AM22" i="73" s="1" a="1"/>
  <c r="CB17" i="63"/>
  <c r="CB15" i="63"/>
  <c r="CB16" i="63"/>
  <c r="E6" i="45"/>
  <c r="H6" i="45" s="1"/>
  <c r="AZ14" i="72"/>
  <c r="O38" i="73" s="1" a="1"/>
  <c r="AZ15" i="72"/>
  <c r="AZ17" i="72"/>
  <c r="AZ16" i="72"/>
  <c r="BC14" i="63"/>
  <c r="R22" i="73" s="1" a="1"/>
  <c r="BC17" i="63"/>
  <c r="BC16" i="63"/>
  <c r="BC15" i="63"/>
  <c r="AC78" i="73" a="1"/>
  <c r="AB62" i="73" a="1"/>
  <c r="AK52" i="73"/>
  <c r="AK54" i="73"/>
  <c r="AP54" i="73" s="1"/>
  <c r="CE13" i="64" a="1"/>
  <c r="BP17" i="63"/>
  <c r="BP14" i="63"/>
  <c r="BP16" i="63"/>
  <c r="BP15" i="63"/>
  <c r="H43" i="33"/>
  <c r="N82" i="22" s="1"/>
  <c r="J79" i="22" s="1"/>
  <c r="I43" i="33"/>
  <c r="BB14" i="72"/>
  <c r="Q38" i="73" s="1" a="1"/>
  <c r="BB16" i="72"/>
  <c r="BB15" i="72"/>
  <c r="BB17" i="72"/>
  <c r="BA17" i="63"/>
  <c r="BA15" i="63"/>
  <c r="BA16" i="63"/>
  <c r="BA14" i="63"/>
  <c r="P22" i="73" s="1" a="1"/>
  <c r="AM50" i="33"/>
  <c r="E112" i="48"/>
  <c r="BP15" i="72"/>
  <c r="BP14" i="72"/>
  <c r="BP16" i="72"/>
  <c r="BP17" i="72"/>
  <c r="T56" i="73"/>
  <c r="AK62" i="73"/>
  <c r="AP62" i="73" s="1"/>
  <c r="CE13" i="65" a="1"/>
  <c r="AK60" i="73"/>
  <c r="BZ16" i="63"/>
  <c r="BZ14" i="63"/>
  <c r="AK22" i="73" s="1" a="1"/>
  <c r="BZ17" i="63"/>
  <c r="BZ15" i="63"/>
  <c r="O62" i="73"/>
  <c r="T62" i="73" s="1"/>
  <c r="BE13" i="65" a="1"/>
  <c r="AP50" i="33"/>
  <c r="BN17" i="72"/>
  <c r="BN16" i="72"/>
  <c r="BN15" i="72"/>
  <c r="BN14" i="72"/>
  <c r="BQ16" i="72"/>
  <c r="BQ15" i="72"/>
  <c r="BQ17" i="72"/>
  <c r="BQ14" i="72"/>
  <c r="W50" i="33"/>
  <c r="T79" i="73"/>
  <c r="AC54" i="73" a="1"/>
  <c r="J37" i="73"/>
  <c r="H22" i="72" a="1"/>
  <c r="BA15" i="72"/>
  <c r="BA16" i="72"/>
  <c r="BA14" i="72"/>
  <c r="P38" i="73" s="1" a="1"/>
  <c r="BA17" i="72"/>
  <c r="BB17" i="63"/>
  <c r="BB14" i="63"/>
  <c r="Q22" i="73" s="1" a="1"/>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D109" i="48"/>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J62" i="73" s="1" a="1"/>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J54" i="73" s="1" a="1"/>
  <c r="AN96" i="73" l="1"/>
  <c r="AN95" i="73"/>
  <c r="AN97" i="73"/>
  <c r="T15" i="73"/>
  <c r="T57" i="73"/>
  <c r="D106" i="48"/>
  <c r="AL47" i="73"/>
  <c r="AL46" i="73"/>
  <c r="AL48" i="73"/>
  <c r="AL49" i="73"/>
  <c r="AM48" i="73"/>
  <c r="AM46" i="73"/>
  <c r="AM49" i="73"/>
  <c r="AM47" i="73"/>
  <c r="AK48" i="73"/>
  <c r="AP48" i="73" s="1"/>
  <c r="AK47" i="73"/>
  <c r="AP47" i="73" s="1"/>
  <c r="AK49" i="73"/>
  <c r="AP49" i="73" s="1"/>
  <c r="O49" i="73"/>
  <c r="O48" i="73"/>
  <c r="O47" i="73"/>
  <c r="R49" i="73"/>
  <c r="R47" i="73"/>
  <c r="R46" i="73"/>
  <c r="R48" i="73"/>
  <c r="Q49" i="73"/>
  <c r="Q47" i="73"/>
  <c r="Q48" i="73"/>
  <c r="Q46" i="73"/>
  <c r="AN47" i="73"/>
  <c r="AN48" i="73"/>
  <c r="AN46" i="73"/>
  <c r="AN49" i="73"/>
  <c r="P46" i="73"/>
  <c r="P47" i="73"/>
  <c r="P48" i="73"/>
  <c r="P49" i="73"/>
  <c r="AM7" i="73"/>
  <c r="AM9" i="73"/>
  <c r="AM8" i="73"/>
  <c r="AM6" i="73"/>
  <c r="P7" i="73"/>
  <c r="P6" i="73"/>
  <c r="P9" i="73"/>
  <c r="P8" i="73"/>
  <c r="AN9" i="73"/>
  <c r="AN7" i="73"/>
  <c r="AN8" i="73"/>
  <c r="AN6" i="73"/>
  <c r="O7" i="73"/>
  <c r="O9" i="73"/>
  <c r="O8" i="73"/>
  <c r="AL6" i="73"/>
  <c r="AL9" i="73"/>
  <c r="AL8" i="73"/>
  <c r="AL7" i="73"/>
  <c r="R6" i="73"/>
  <c r="R7" i="73"/>
  <c r="R8" i="73"/>
  <c r="R9" i="73"/>
  <c r="AK8" i="73"/>
  <c r="AP8" i="73" s="1"/>
  <c r="AK7" i="73"/>
  <c r="AP7" i="73" s="1"/>
  <c r="AK9" i="73"/>
  <c r="AP9" i="73" s="1"/>
  <c r="Q9" i="73"/>
  <c r="Q7" i="73"/>
  <c r="Q6" i="73"/>
  <c r="Q8" i="73"/>
  <c r="Q32" i="73"/>
  <c r="Q33" i="73"/>
  <c r="Q31" i="73"/>
  <c r="Q30" i="73"/>
  <c r="AK32" i="73"/>
  <c r="AP32" i="73" s="1"/>
  <c r="AK31" i="73"/>
  <c r="AP31" i="73" s="1"/>
  <c r="AK33" i="73"/>
  <c r="AP33" i="73" s="1"/>
  <c r="O33" i="73"/>
  <c r="O31" i="73"/>
  <c r="O32" i="73"/>
  <c r="AM32" i="73"/>
  <c r="AM31" i="73"/>
  <c r="AM30" i="73"/>
  <c r="AM33" i="73"/>
  <c r="R33" i="73"/>
  <c r="R31" i="73"/>
  <c r="R32" i="73"/>
  <c r="R30" i="73"/>
  <c r="AN31" i="73"/>
  <c r="AN32" i="73"/>
  <c r="AN30" i="73"/>
  <c r="AN33" i="73"/>
  <c r="P30" i="73"/>
  <c r="P33" i="73"/>
  <c r="P31" i="73"/>
  <c r="P32" i="73"/>
  <c r="AL31" i="73"/>
  <c r="AL33" i="73"/>
  <c r="AL32" i="73"/>
  <c r="AL30" i="73"/>
  <c r="L14" i="73"/>
  <c r="L17" i="73"/>
  <c r="M14" i="73"/>
  <c r="M15" i="73"/>
  <c r="J14" i="73"/>
  <c r="K15" i="73"/>
  <c r="L15" i="73"/>
  <c r="M16" i="73"/>
  <c r="M17" i="73"/>
  <c r="K16" i="73"/>
  <c r="J15" i="73"/>
  <c r="L16" i="73"/>
  <c r="K17" i="73"/>
  <c r="J16" i="73"/>
  <c r="J17" i="73"/>
  <c r="K14" i="73"/>
  <c r="L72" i="73"/>
  <c r="J70" i="73"/>
  <c r="L71" i="73"/>
  <c r="L73" i="73"/>
  <c r="J71" i="73"/>
  <c r="K70" i="73"/>
  <c r="J72" i="73"/>
  <c r="K71" i="73"/>
  <c r="M70" i="73"/>
  <c r="J73" i="73"/>
  <c r="K72" i="73"/>
  <c r="M71" i="73"/>
  <c r="K73" i="73"/>
  <c r="M72" i="73"/>
  <c r="L70" i="73"/>
  <c r="M73" i="73"/>
  <c r="AL88" i="73"/>
  <c r="AL89" i="73"/>
  <c r="AL86" i="73"/>
  <c r="AL87" i="73"/>
  <c r="O89" i="73"/>
  <c r="O88" i="73"/>
  <c r="O87" i="73"/>
  <c r="P88" i="73"/>
  <c r="P89" i="73"/>
  <c r="P87" i="73"/>
  <c r="P86" i="73"/>
  <c r="R87" i="73"/>
  <c r="R89" i="73"/>
  <c r="R86" i="73"/>
  <c r="R88" i="73"/>
  <c r="Q88" i="73"/>
  <c r="Q87" i="73"/>
  <c r="Q89" i="73"/>
  <c r="Q86" i="73"/>
  <c r="AK87" i="73"/>
  <c r="AP87" i="73" s="1"/>
  <c r="AK89" i="73"/>
  <c r="AK88" i="73"/>
  <c r="AN86" i="73"/>
  <c r="AN88" i="73"/>
  <c r="AN87" i="73"/>
  <c r="AN89" i="73"/>
  <c r="AM87" i="73"/>
  <c r="AM88" i="73"/>
  <c r="AM89" i="73"/>
  <c r="AM86" i="73"/>
  <c r="AR93" i="73"/>
  <c r="AS93" i="73"/>
  <c r="AT93" i="73"/>
  <c r="X93" i="73"/>
  <c r="W93" i="73"/>
  <c r="V93" i="73"/>
  <c r="L95" i="73"/>
  <c r="J95" i="73"/>
  <c r="M94" i="73"/>
  <c r="M95" i="73"/>
  <c r="L94" i="73"/>
  <c r="J97" i="73"/>
  <c r="K96" i="73"/>
  <c r="K97" i="73"/>
  <c r="J96" i="73"/>
  <c r="K94" i="73"/>
  <c r="K95" i="73"/>
  <c r="L96" i="73"/>
  <c r="L97" i="73"/>
  <c r="M96" i="73"/>
  <c r="J94" i="73"/>
  <c r="M97" i="73"/>
  <c r="AM39" i="73"/>
  <c r="AM41" i="73"/>
  <c r="AM38" i="73"/>
  <c r="AM40" i="73"/>
  <c r="AN25" i="73"/>
  <c r="AN23" i="73"/>
  <c r="AN24" i="73"/>
  <c r="AN22" i="73"/>
  <c r="AL40" i="73"/>
  <c r="AL39" i="73"/>
  <c r="AL38" i="73"/>
  <c r="AL41" i="73"/>
  <c r="AL25" i="73"/>
  <c r="AL23" i="73"/>
  <c r="AL22" i="73"/>
  <c r="AL24" i="73"/>
  <c r="R38" i="73"/>
  <c r="R39" i="73"/>
  <c r="R41" i="73"/>
  <c r="R40" i="73"/>
  <c r="AK41" i="73"/>
  <c r="AK40" i="73"/>
  <c r="AK39" i="73"/>
  <c r="AP39" i="73" s="1"/>
  <c r="AN39" i="73"/>
  <c r="AN38" i="73"/>
  <c r="AN40" i="73"/>
  <c r="AN41" i="73"/>
  <c r="AM23" i="73"/>
  <c r="AM25" i="73"/>
  <c r="AM24" i="73"/>
  <c r="AM22" i="73"/>
  <c r="O40" i="73"/>
  <c r="O41" i="73"/>
  <c r="O39" i="73"/>
  <c r="R23" i="73"/>
  <c r="R25" i="73"/>
  <c r="R24" i="73"/>
  <c r="R22" i="73"/>
  <c r="Q41" i="73"/>
  <c r="Q39" i="73"/>
  <c r="Q40" i="73"/>
  <c r="Q38" i="73"/>
  <c r="P23" i="73"/>
  <c r="P24" i="73"/>
  <c r="P25" i="73"/>
  <c r="P22" i="73"/>
  <c r="AK23" i="73"/>
  <c r="AP23" i="73" s="1"/>
  <c r="AK25" i="73"/>
  <c r="AP25" i="73" s="1"/>
  <c r="AK24" i="73"/>
  <c r="P41" i="73"/>
  <c r="P38" i="73"/>
  <c r="P40" i="73"/>
  <c r="P39" i="73"/>
  <c r="Q23" i="73"/>
  <c r="Q24" i="73"/>
  <c r="Q22" i="73"/>
  <c r="Q25" i="73"/>
  <c r="O25" i="73"/>
  <c r="O23" i="73"/>
  <c r="O24" i="73"/>
  <c r="K62" i="73"/>
  <c r="M65" i="73"/>
  <c r="J65" i="73"/>
  <c r="L64" i="73"/>
  <c r="L65" i="73"/>
  <c r="K64" i="73"/>
  <c r="M62" i="73"/>
  <c r="J63" i="73"/>
  <c r="K65" i="73"/>
  <c r="M64" i="73"/>
  <c r="J64" i="73"/>
  <c r="L63" i="73"/>
  <c r="K63" i="73"/>
  <c r="M63" i="73"/>
  <c r="J62" i="73"/>
  <c r="L62" i="73"/>
  <c r="K55" i="73"/>
  <c r="J55" i="73"/>
  <c r="K54" i="73"/>
  <c r="K57" i="73"/>
  <c r="L56" i="73"/>
  <c r="M54" i="73"/>
  <c r="M56" i="73"/>
  <c r="J56" i="73"/>
  <c r="K56" i="73"/>
  <c r="L55" i="73"/>
  <c r="J57" i="73"/>
  <c r="L54" i="73"/>
  <c r="L57" i="73"/>
  <c r="M55" i="73"/>
  <c r="M57" i="73"/>
  <c r="J54" i="73"/>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P24" i="73"/>
  <c r="AA15" i="73"/>
  <c r="Z17" i="73"/>
  <c r="AE17" i="73" s="1"/>
  <c r="Z14" i="73"/>
  <c r="AE14" i="73" s="1"/>
  <c r="BE21" i="65"/>
  <c r="BF21" i="65"/>
  <c r="BG21" i="65"/>
  <c r="BH21" i="65"/>
  <c r="AP89" i="73"/>
  <c r="Z15" i="73"/>
  <c r="AE15" i="73" s="1"/>
  <c r="AP88" i="73"/>
  <c r="AA50" i="33"/>
  <c r="E98" i="48"/>
  <c r="I24" i="71"/>
  <c r="H25" i="71"/>
  <c r="J24" i="71"/>
  <c r="I22" i="71"/>
  <c r="K25" i="71"/>
  <c r="K23" i="71"/>
  <c r="H24" i="71"/>
  <c r="J22" i="71"/>
  <c r="I25" i="71"/>
  <c r="I23" i="71"/>
  <c r="J23" i="71"/>
  <c r="H22" i="71"/>
  <c r="J46" i="73" s="1" a="1"/>
  <c r="K24" i="71"/>
  <c r="J25" i="71"/>
  <c r="H23" i="71"/>
  <c r="K22" i="71"/>
  <c r="AA14" i="73"/>
  <c r="K50" i="33"/>
  <c r="D97" i="48"/>
  <c r="BE13" i="71" a="1"/>
  <c r="O46" i="73"/>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I23" i="61"/>
  <c r="H22" i="61"/>
  <c r="J6" i="73" s="1" a="1"/>
  <c r="K23" i="61"/>
  <c r="I25" i="61"/>
  <c r="J25" i="61"/>
  <c r="K25" i="61"/>
  <c r="I22" i="61"/>
  <c r="J24" i="61"/>
  <c r="K22" i="61"/>
  <c r="H25" i="61"/>
  <c r="H24" i="61"/>
  <c r="J23" i="61"/>
  <c r="I24" i="61"/>
  <c r="H23" i="61"/>
  <c r="K24" i="61"/>
  <c r="AB6" i="73" a="1"/>
  <c r="T31" i="73"/>
  <c r="D94" i="48"/>
  <c r="H50" i="33"/>
  <c r="AA6" i="73" a="1"/>
  <c r="CE13" i="61" a="1"/>
  <c r="AK6" i="73"/>
  <c r="AP6" i="73" s="1"/>
  <c r="AK4" i="73"/>
  <c r="AF50" i="33"/>
  <c r="D102" i="48"/>
  <c r="B8" i="73"/>
  <c r="B6" i="73"/>
  <c r="B7" i="73"/>
  <c r="B9" i="73"/>
  <c r="O30" i="73"/>
  <c r="T30" i="73" s="1"/>
  <c r="BE13" i="70" a="1"/>
  <c r="T50" i="33"/>
  <c r="D105" i="48"/>
  <c r="B31" i="73"/>
  <c r="B33" i="73"/>
  <c r="B30" i="73"/>
  <c r="B32" i="73"/>
  <c r="AO50" i="33"/>
  <c r="D114" i="48"/>
  <c r="AB30" i="73" a="1"/>
  <c r="T32" i="73"/>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AE16" i="73"/>
  <c r="C104" i="47"/>
  <c r="C104" i="28"/>
  <c r="B104" i="28" s="1"/>
  <c r="BH13" i="62"/>
  <c r="BE13" i="62"/>
  <c r="U13" i="73" s="1" a="1"/>
  <c r="BF13" i="62"/>
  <c r="BG13" i="62"/>
  <c r="CE13" i="62"/>
  <c r="AQ13" i="73" s="1" a="1"/>
  <c r="CH13" i="62"/>
  <c r="CF13" i="62"/>
  <c r="CG13" i="62"/>
  <c r="BS13" i="62"/>
  <c r="BV13" i="62"/>
  <c r="BU13" i="62"/>
  <c r="BT13" i="62"/>
  <c r="E92" i="47"/>
  <c r="E92" i="28"/>
  <c r="D92" i="28" s="1"/>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24" i="68"/>
  <c r="H23" i="68"/>
  <c r="I24" i="68"/>
  <c r="H22" i="68"/>
  <c r="J86" i="73" s="1" a="1"/>
  <c r="J23" i="68"/>
  <c r="K25" i="68"/>
  <c r="I23" i="68"/>
  <c r="K24" i="68"/>
  <c r="J22" i="68"/>
  <c r="K23" i="68"/>
  <c r="I22" i="68"/>
  <c r="J25" i="68"/>
  <c r="K22" i="68"/>
  <c r="H25" i="68"/>
  <c r="I25" i="68"/>
  <c r="N50" i="33"/>
  <c r="D108" i="48"/>
  <c r="AB86" i="73" a="1"/>
  <c r="BS13" i="68" a="1"/>
  <c r="Z86" i="73" a="1"/>
  <c r="Z84" i="73"/>
  <c r="AB79" i="73"/>
  <c r="B41" i="73"/>
  <c r="T25" i="73"/>
  <c r="AB80" i="73"/>
  <c r="AP41" i="73"/>
  <c r="T23" i="73"/>
  <c r="B38" i="73"/>
  <c r="B40" i="73"/>
  <c r="AC38" i="73" a="1"/>
  <c r="AC39" i="73" s="1"/>
  <c r="AB78" i="73"/>
  <c r="C101" i="47"/>
  <c r="C101" i="28"/>
  <c r="B101" i="28" s="1"/>
  <c r="AF93" i="73" a="1"/>
  <c r="BS14" i="67" a="1"/>
  <c r="BE14" i="67" a="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D96" i="48"/>
  <c r="H25" i="63"/>
  <c r="H24" i="63"/>
  <c r="H23" i="63"/>
  <c r="H22" i="63"/>
  <c r="J22" i="73" s="1" a="1"/>
  <c r="K25" i="63"/>
  <c r="K24" i="63"/>
  <c r="K23" i="63"/>
  <c r="K22" i="63"/>
  <c r="J25" i="63"/>
  <c r="J24" i="63"/>
  <c r="J23" i="63"/>
  <c r="J22" i="63"/>
  <c r="I25" i="63"/>
  <c r="I24" i="63"/>
  <c r="I23" i="63"/>
  <c r="I22" i="63"/>
  <c r="R50" i="33"/>
  <c r="E109" i="48"/>
  <c r="BH13" i="66"/>
  <c r="BG13" i="66"/>
  <c r="BF13" i="66"/>
  <c r="BE13" i="66"/>
  <c r="U77" i="73" s="1" a="1"/>
  <c r="BF13" i="64"/>
  <c r="BE13" i="64"/>
  <c r="U53" i="73" s="1" a="1"/>
  <c r="BH13" i="64"/>
  <c r="BG13" i="64"/>
  <c r="AK20" i="73"/>
  <c r="CE13" i="63" a="1"/>
  <c r="AK22" i="73"/>
  <c r="AP22" i="73" s="1"/>
  <c r="T40" i="73"/>
  <c r="Z56" i="73"/>
  <c r="Z57" i="73"/>
  <c r="Z55" i="73"/>
  <c r="Z54" i="73"/>
  <c r="AE54" i="73" s="1"/>
  <c r="Z81" i="73"/>
  <c r="AE81" i="73" s="1"/>
  <c r="Z79" i="73"/>
  <c r="Z80" i="73"/>
  <c r="Z78" i="73"/>
  <c r="AE78" i="73" s="1"/>
  <c r="AA78" i="73"/>
  <c r="AA79" i="73"/>
  <c r="AA80" i="73"/>
  <c r="AA81" i="73"/>
  <c r="J25" i="72"/>
  <c r="J24" i="72"/>
  <c r="J23" i="72"/>
  <c r="J22" i="72"/>
  <c r="H25" i="72"/>
  <c r="H24" i="72"/>
  <c r="H23" i="72"/>
  <c r="H22" i="72"/>
  <c r="J38" i="73" s="1" a="1"/>
  <c r="K25" i="72"/>
  <c r="K24" i="72"/>
  <c r="K23" i="72"/>
  <c r="K22" i="72"/>
  <c r="I25" i="72"/>
  <c r="I24" i="72"/>
  <c r="I23" i="72"/>
  <c r="I22" i="72"/>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J78" i="73" s="1" a="1"/>
  <c r="BE13" i="63" a="1"/>
  <c r="O22" i="73"/>
  <c r="T22" i="73" s="1"/>
  <c r="AC50" i="33"/>
  <c r="D101" i="48"/>
  <c r="BF13" i="65"/>
  <c r="BE13" i="65"/>
  <c r="U61" i="73" s="1" a="1"/>
  <c r="BH13" i="65"/>
  <c r="BG13" i="65"/>
  <c r="CH13" i="64"/>
  <c r="CE13" i="64"/>
  <c r="AQ53" i="73" s="1" a="1"/>
  <c r="CG13" i="64"/>
  <c r="CF13" i="64"/>
  <c r="AC79" i="73"/>
  <c r="AC81" i="73"/>
  <c r="AC80" i="73"/>
  <c r="AC78" i="73"/>
  <c r="O38" i="73"/>
  <c r="T38" i="73" s="1"/>
  <c r="BE13" i="72" a="1"/>
  <c r="B22" i="73"/>
  <c r="B23" i="73"/>
  <c r="B24" i="73"/>
  <c r="B25" i="73"/>
  <c r="BS13" i="72" a="1"/>
  <c r="Z36" i="73"/>
  <c r="Z38" i="73" a="1"/>
  <c r="CF13" i="65"/>
  <c r="CH13" i="65"/>
  <c r="CE13" i="65"/>
  <c r="AQ61" i="73" s="1" a="1"/>
  <c r="CG13" i="65"/>
  <c r="E102" i="28"/>
  <c r="D102" i="28" s="1"/>
  <c r="E102" i="47"/>
  <c r="Z62" i="73"/>
  <c r="AE62" i="73" s="1"/>
  <c r="Z65" i="73"/>
  <c r="Z64" i="73"/>
  <c r="AE64" i="73" s="1"/>
  <c r="Z63" i="73"/>
  <c r="AE63" i="73" s="1"/>
  <c r="AA57" i="73"/>
  <c r="AA54" i="73"/>
  <c r="AA55" i="73"/>
  <c r="AA56" i="73"/>
  <c r="BS13" i="63" a="1"/>
  <c r="Z20" i="73"/>
  <c r="Z22" i="73" a="1"/>
  <c r="T33" i="73" l="1"/>
  <c r="T49" i="73"/>
  <c r="T48" i="73"/>
  <c r="T46" i="73"/>
  <c r="M46" i="73"/>
  <c r="J47" i="73"/>
  <c r="L49" i="73"/>
  <c r="M48" i="73"/>
  <c r="J46" i="73"/>
  <c r="L47" i="73"/>
  <c r="K47" i="73"/>
  <c r="K49" i="73"/>
  <c r="L46" i="73"/>
  <c r="J48" i="73"/>
  <c r="M47" i="73"/>
  <c r="M49" i="73"/>
  <c r="K46" i="73"/>
  <c r="L48" i="73"/>
  <c r="J49" i="73"/>
  <c r="K48" i="73"/>
  <c r="L7" i="73"/>
  <c r="L8" i="73"/>
  <c r="L9" i="73"/>
  <c r="K7" i="73"/>
  <c r="J7" i="73"/>
  <c r="J8" i="73"/>
  <c r="K6" i="73"/>
  <c r="K9" i="73"/>
  <c r="M7" i="73"/>
  <c r="J6" i="73"/>
  <c r="L6" i="73"/>
  <c r="J9" i="73"/>
  <c r="M8" i="73"/>
  <c r="K8" i="73"/>
  <c r="M6" i="73"/>
  <c r="M9" i="73"/>
  <c r="J30" i="73"/>
  <c r="K33" i="73"/>
  <c r="L30" i="73"/>
  <c r="L33" i="73"/>
  <c r="M31" i="73"/>
  <c r="K31" i="73"/>
  <c r="J32" i="73"/>
  <c r="L31" i="73"/>
  <c r="L32" i="73"/>
  <c r="M30" i="73"/>
  <c r="M32" i="73"/>
  <c r="M33" i="73"/>
  <c r="K30" i="73"/>
  <c r="J31" i="73"/>
  <c r="K32" i="73"/>
  <c r="J33" i="73"/>
  <c r="W13" i="73"/>
  <c r="V13" i="73"/>
  <c r="X13" i="73"/>
  <c r="AS13" i="73"/>
  <c r="AR13" i="73"/>
  <c r="AT13" i="73"/>
  <c r="V69" i="73"/>
  <c r="X69" i="73"/>
  <c r="W69" i="73"/>
  <c r="AS69" i="73"/>
  <c r="AR69" i="73"/>
  <c r="AT69" i="73"/>
  <c r="K89" i="73"/>
  <c r="J89" i="73"/>
  <c r="M86" i="73"/>
  <c r="L89" i="73"/>
  <c r="K86" i="73"/>
  <c r="M87" i="73"/>
  <c r="L86" i="73"/>
  <c r="M88" i="73"/>
  <c r="K87" i="73"/>
  <c r="M89" i="73"/>
  <c r="L87" i="73"/>
  <c r="J86" i="73"/>
  <c r="K88" i="73"/>
  <c r="J87" i="73"/>
  <c r="L88" i="73"/>
  <c r="J88" i="73"/>
  <c r="K22" i="73"/>
  <c r="K23" i="73"/>
  <c r="K24" i="73"/>
  <c r="K25" i="73"/>
  <c r="L22" i="73"/>
  <c r="L23" i="73"/>
  <c r="L24" i="73"/>
  <c r="L25" i="73"/>
  <c r="M22" i="73"/>
  <c r="M23" i="73"/>
  <c r="M24" i="73"/>
  <c r="M25" i="73"/>
  <c r="J22" i="73"/>
  <c r="J23" i="73"/>
  <c r="J24" i="73"/>
  <c r="J25" i="73"/>
  <c r="V77" i="73"/>
  <c r="W77" i="73"/>
  <c r="X77" i="73"/>
  <c r="W53" i="73"/>
  <c r="X53" i="73"/>
  <c r="V53" i="73"/>
  <c r="K38" i="73"/>
  <c r="K39" i="73"/>
  <c r="K40" i="73"/>
  <c r="K41" i="73"/>
  <c r="M38" i="73"/>
  <c r="M39" i="73"/>
  <c r="M40" i="73"/>
  <c r="M41" i="73"/>
  <c r="J38" i="73"/>
  <c r="J39" i="73"/>
  <c r="J40" i="73"/>
  <c r="J41" i="73"/>
  <c r="L38" i="73"/>
  <c r="L39" i="73"/>
  <c r="L40" i="73"/>
  <c r="L41" i="73"/>
  <c r="AT77" i="73"/>
  <c r="AR77" i="73"/>
  <c r="AS77" i="73"/>
  <c r="J78" i="73"/>
  <c r="J79" i="73"/>
  <c r="J80" i="73"/>
  <c r="J81" i="73"/>
  <c r="K78" i="73"/>
  <c r="K79" i="73"/>
  <c r="K80" i="73"/>
  <c r="K81" i="73"/>
  <c r="L78" i="73"/>
  <c r="L79" i="73"/>
  <c r="L80" i="73"/>
  <c r="L81" i="73"/>
  <c r="M78" i="73"/>
  <c r="M79" i="73"/>
  <c r="M80" i="73"/>
  <c r="M81" i="73"/>
  <c r="W61" i="73"/>
  <c r="X61" i="73"/>
  <c r="V61" i="73"/>
  <c r="AR53" i="73"/>
  <c r="AS53" i="73"/>
  <c r="AT53" i="73"/>
  <c r="AS61" i="73"/>
  <c r="AT61" i="73"/>
  <c r="AR61" i="73"/>
  <c r="C103" i="28"/>
  <c r="B103" i="28" s="1"/>
  <c r="C103" i="47"/>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U94" i="73" s="1" a="1"/>
  <c r="AC22" i="73"/>
  <c r="CF15" i="67"/>
  <c r="CH15" i="67"/>
  <c r="CF16" i="67"/>
  <c r="CH14" i="67"/>
  <c r="CF14" i="67"/>
  <c r="CH16" i="67"/>
  <c r="CE16" i="67"/>
  <c r="CG15" i="67"/>
  <c r="CE15" i="67"/>
  <c r="CG17" i="67"/>
  <c r="CE14" i="67"/>
  <c r="AQ94" i="73" s="1" a="1"/>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AQ37" i="73" s="1" a="1"/>
  <c r="CG13" i="72"/>
  <c r="CF13" i="72"/>
  <c r="LJ103" i="47" l="1"/>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V45" i="73"/>
  <c r="W45" i="73"/>
  <c r="X45" i="73"/>
  <c r="AR45" i="73"/>
  <c r="AS45" i="73"/>
  <c r="AT45" i="73"/>
  <c r="V5" i="73"/>
  <c r="X5" i="73"/>
  <c r="W5" i="73"/>
  <c r="AT5" i="73"/>
  <c r="AS5" i="73"/>
  <c r="AR5" i="73"/>
  <c r="AS29" i="73"/>
  <c r="AT29" i="73"/>
  <c r="AR29" i="73"/>
  <c r="X29" i="73"/>
  <c r="V29" i="73"/>
  <c r="W29" i="73"/>
  <c r="V85" i="73"/>
  <c r="W85" i="73"/>
  <c r="X85" i="73"/>
  <c r="AR85" i="73"/>
  <c r="AS85" i="73"/>
  <c r="AT85" i="73"/>
  <c r="U94" i="73"/>
  <c r="W94" i="73"/>
  <c r="U95" i="73"/>
  <c r="W95" i="73"/>
  <c r="U96" i="73"/>
  <c r="W96" i="73"/>
  <c r="U97" i="73"/>
  <c r="W97" i="73"/>
  <c r="V94" i="73"/>
  <c r="X94" i="73"/>
  <c r="V95" i="73"/>
  <c r="X95" i="73"/>
  <c r="V96" i="73"/>
  <c r="X96" i="73"/>
  <c r="V97" i="73"/>
  <c r="X97" i="73"/>
  <c r="AT97" i="73"/>
  <c r="AR97" i="73"/>
  <c r="AS94" i="73"/>
  <c r="AQ97" i="73"/>
  <c r="AS96" i="73"/>
  <c r="AQ94" i="73"/>
  <c r="AS97" i="73"/>
  <c r="AQ95" i="73"/>
  <c r="AS95" i="73"/>
  <c r="AQ96" i="73"/>
  <c r="AT96" i="73"/>
  <c r="AR94" i="73"/>
  <c r="AT94" i="73"/>
  <c r="AR96" i="73"/>
  <c r="AT95" i="73"/>
  <c r="AR95" i="73"/>
  <c r="V37" i="73"/>
  <c r="W37" i="73"/>
  <c r="X37" i="73"/>
  <c r="W21" i="73"/>
  <c r="V21" i="73"/>
  <c r="X21" i="73"/>
  <c r="AR21" i="73"/>
  <c r="AT21" i="73"/>
  <c r="AS21" i="73"/>
  <c r="AS37" i="73"/>
  <c r="AT37" i="73"/>
  <c r="AR37"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AQ14" i="73" s="1" a="1"/>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U14" i="73" s="1" a="1"/>
  <c r="BG17" i="62"/>
  <c r="BE16" i="62"/>
  <c r="BF16" i="62"/>
  <c r="BH16" i="62"/>
  <c r="BE17" i="62"/>
  <c r="BG16" i="62"/>
  <c r="BG15" i="62"/>
  <c r="BE15" i="62"/>
  <c r="BG14" i="62"/>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AQ62" i="73" s="1" a="1"/>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U54" i="73" s="1" a="1"/>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AQ54" i="73" s="1" a="1"/>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U62" i="73" s="1" a="1"/>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Q78" i="73" s="1" a="1"/>
  <c r="AE39" i="73"/>
  <c r="BE17" i="66"/>
  <c r="BE16" i="66"/>
  <c r="BE15" i="66"/>
  <c r="BE14" i="66"/>
  <c r="U78" i="73" s="1" a="1"/>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R17" i="73" l="1"/>
  <c r="AR14" i="73"/>
  <c r="AT16" i="73"/>
  <c r="AS14" i="73"/>
  <c r="AR15" i="73"/>
  <c r="AT17" i="73"/>
  <c r="AS16" i="73"/>
  <c r="AT14" i="73"/>
  <c r="AS15" i="73"/>
  <c r="AR16" i="73"/>
  <c r="AS17" i="73"/>
  <c r="AQ16" i="73"/>
  <c r="AQ15" i="73"/>
  <c r="AT15" i="73"/>
  <c r="AQ17" i="73"/>
  <c r="AQ14" i="73"/>
  <c r="W17" i="73"/>
  <c r="V17" i="73"/>
  <c r="X15" i="73"/>
  <c r="X17" i="73"/>
  <c r="V15" i="73"/>
  <c r="V16" i="73"/>
  <c r="U14" i="73"/>
  <c r="V14" i="73"/>
  <c r="W14" i="73"/>
  <c r="U15" i="73"/>
  <c r="W15" i="73"/>
  <c r="W16" i="73"/>
  <c r="U17" i="73"/>
  <c r="X16" i="73"/>
  <c r="U16" i="73"/>
  <c r="X14" i="73"/>
  <c r="X71" i="73"/>
  <c r="V71" i="73"/>
  <c r="X72" i="73"/>
  <c r="V72" i="73"/>
  <c r="X73" i="73"/>
  <c r="V73" i="73"/>
  <c r="U70" i="73"/>
  <c r="W70" i="73"/>
  <c r="U71" i="73"/>
  <c r="W71" i="73"/>
  <c r="U72" i="73"/>
  <c r="W72" i="73"/>
  <c r="U73" i="73"/>
  <c r="W73" i="73"/>
  <c r="X70" i="73"/>
  <c r="V70" i="73"/>
  <c r="AR73" i="73"/>
  <c r="AT73" i="73"/>
  <c r="AR72" i="73"/>
  <c r="AS70" i="73"/>
  <c r="AS71" i="73"/>
  <c r="AQ71" i="73"/>
  <c r="AT72" i="73"/>
  <c r="AQ70" i="73"/>
  <c r="AS72" i="73"/>
  <c r="AQ72" i="73"/>
  <c r="AS73" i="73"/>
  <c r="AQ73" i="73"/>
  <c r="AR70" i="73"/>
  <c r="AT70" i="73"/>
  <c r="AR71" i="73"/>
  <c r="AT71" i="73"/>
  <c r="AS62" i="73"/>
  <c r="AS63" i="73"/>
  <c r="AS64" i="73"/>
  <c r="AS65" i="73"/>
  <c r="AT62" i="73"/>
  <c r="AT63" i="73"/>
  <c r="AT64" i="73"/>
  <c r="AT65" i="73"/>
  <c r="AQ62" i="73"/>
  <c r="AQ65" i="73"/>
  <c r="AQ63" i="73"/>
  <c r="AQ64" i="73"/>
  <c r="AR62" i="73"/>
  <c r="AR63" i="73"/>
  <c r="AR64" i="73"/>
  <c r="AR65" i="73"/>
  <c r="X54" i="73"/>
  <c r="X55" i="73"/>
  <c r="X56" i="73"/>
  <c r="X57" i="73"/>
  <c r="U54" i="73"/>
  <c r="U55" i="73"/>
  <c r="U56" i="73"/>
  <c r="U57" i="73"/>
  <c r="V54" i="73"/>
  <c r="V55" i="73"/>
  <c r="V56" i="73"/>
  <c r="V57" i="73"/>
  <c r="W54" i="73"/>
  <c r="W55" i="73"/>
  <c r="W56" i="73"/>
  <c r="W57" i="73"/>
  <c r="AQ57" i="73"/>
  <c r="AQ54" i="73"/>
  <c r="AQ55" i="73"/>
  <c r="AQ56" i="73"/>
  <c r="AR54" i="73"/>
  <c r="AR55" i="73"/>
  <c r="AR56" i="73"/>
  <c r="AR57" i="73"/>
  <c r="AS54" i="73"/>
  <c r="AS57" i="73"/>
  <c r="AS55" i="73"/>
  <c r="AS56" i="73"/>
  <c r="AT54" i="73"/>
  <c r="AT55" i="73"/>
  <c r="AT56" i="73"/>
  <c r="AT57" i="73"/>
  <c r="X62" i="73"/>
  <c r="X63" i="73"/>
  <c r="X64" i="73"/>
  <c r="X65" i="73"/>
  <c r="U62" i="73"/>
  <c r="U63" i="73"/>
  <c r="U64" i="73"/>
  <c r="U65" i="73"/>
  <c r="V62" i="73"/>
  <c r="V63" i="73"/>
  <c r="V64" i="73"/>
  <c r="V65" i="73"/>
  <c r="W62" i="73"/>
  <c r="W63" i="73"/>
  <c r="W64" i="73"/>
  <c r="W65" i="73"/>
  <c r="AQ78" i="73"/>
  <c r="AQ79" i="73"/>
  <c r="AQ81" i="73"/>
  <c r="AR79" i="73"/>
  <c r="AR80" i="73"/>
  <c r="AS78" i="73"/>
  <c r="AS80" i="73"/>
  <c r="AT78" i="73"/>
  <c r="AT79" i="73"/>
  <c r="AT81" i="73"/>
  <c r="AQ80" i="73"/>
  <c r="AR78" i="73"/>
  <c r="AR81" i="73"/>
  <c r="AS79" i="73"/>
  <c r="AS81" i="73"/>
  <c r="AT80" i="73"/>
  <c r="V79" i="73"/>
  <c r="V81" i="73"/>
  <c r="W79" i="73"/>
  <c r="W81" i="73"/>
  <c r="X79" i="73"/>
  <c r="X80" i="73"/>
  <c r="U78" i="73"/>
  <c r="U79" i="73"/>
  <c r="U80" i="73"/>
  <c r="U81" i="73"/>
  <c r="V78" i="73"/>
  <c r="V80" i="73"/>
  <c r="W78" i="73"/>
  <c r="W80" i="73"/>
  <c r="X78" i="73"/>
  <c r="X81"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CT103" i="47"/>
  <c r="BF15" i="71"/>
  <c r="BG15" i="71"/>
  <c r="BG16" i="71"/>
  <c r="BG14" i="71"/>
  <c r="BH15" i="71"/>
  <c r="BE15" i="71"/>
  <c r="BE16" i="71"/>
  <c r="BE14" i="71"/>
  <c r="U46" i="73" s="1" a="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U6" i="73" s="1" a="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AQ6" i="73" s="1" a="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U86" i="73" s="1" a="1"/>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U22" i="73" s="1" a="1"/>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AG98" i="47" s="1"/>
  <c r="II98" i="47"/>
  <c r="GI98" i="47"/>
  <c r="KI98" i="47"/>
  <c r="KT98" i="47" s="1"/>
  <c r="LV98" i="47"/>
  <c r="DI98" i="47"/>
  <c r="DT98" i="47" s="1"/>
  <c r="DV98" i="47"/>
  <c r="GV98" i="47"/>
  <c r="I98" i="47"/>
  <c r="T98" i="47" s="1"/>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AQ22" i="73" s="1" a="1"/>
  <c r="CH17" i="63"/>
  <c r="CH16" i="63"/>
  <c r="CH15" i="63"/>
  <c r="CH14" i="63"/>
  <c r="CG17" i="63"/>
  <c r="CG16" i="63"/>
  <c r="CG15" i="63"/>
  <c r="CG14" i="63"/>
  <c r="BF17" i="72"/>
  <c r="BF16" i="72"/>
  <c r="BF15" i="72"/>
  <c r="BF14" i="72"/>
  <c r="BE17" i="72"/>
  <c r="BE16" i="72"/>
  <c r="BE15" i="72"/>
  <c r="BE14" i="72"/>
  <c r="U38" i="73" s="1" a="1"/>
  <c r="BH17" i="72"/>
  <c r="BH16" i="72"/>
  <c r="BH15" i="72"/>
  <c r="BH14" i="72"/>
  <c r="BG17" i="72"/>
  <c r="BG16" i="72"/>
  <c r="BG15" i="72"/>
  <c r="BG14" i="72"/>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AS47" i="73" l="1"/>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V8" i="73"/>
  <c r="W8" i="73"/>
  <c r="V9" i="73"/>
  <c r="X9" i="73"/>
  <c r="U6" i="73"/>
  <c r="W7" i="73"/>
  <c r="U7" i="73"/>
  <c r="X8" i="73"/>
  <c r="U8" i="73"/>
  <c r="U9" i="73"/>
  <c r="V6" i="73"/>
  <c r="W6" i="73"/>
  <c r="W9" i="73"/>
  <c r="V7" i="73"/>
  <c r="X7" i="73"/>
  <c r="X6" i="73"/>
  <c r="AS8" i="73"/>
  <c r="AT7" i="73"/>
  <c r="AT6" i="73"/>
  <c r="AR8" i="73"/>
  <c r="AR9" i="73"/>
  <c r="AT9" i="73"/>
  <c r="AS7" i="73"/>
  <c r="AQ8" i="73"/>
  <c r="AS9" i="73"/>
  <c r="AQ9" i="73"/>
  <c r="AR6" i="73"/>
  <c r="AR7" i="73"/>
  <c r="AQ6" i="73"/>
  <c r="AT8" i="73"/>
  <c r="AQ7" i="73"/>
  <c r="AS6" i="73"/>
  <c r="U32" i="73"/>
  <c r="V31" i="73"/>
  <c r="U30" i="73"/>
  <c r="V33" i="73"/>
  <c r="V32" i="73"/>
  <c r="V30" i="73"/>
  <c r="X30" i="73"/>
  <c r="W33" i="73"/>
  <c r="U33" i="73"/>
  <c r="X31" i="73"/>
  <c r="W31" i="73"/>
  <c r="W32" i="73"/>
  <c r="U31" i="73"/>
  <c r="W30" i="73"/>
  <c r="X33" i="73"/>
  <c r="X32" i="73"/>
  <c r="AS33" i="73"/>
  <c r="AQ30" i="73"/>
  <c r="AT30" i="73"/>
  <c r="AR31" i="73"/>
  <c r="AT32" i="73"/>
  <c r="AT31" i="73"/>
  <c r="AS32" i="73"/>
  <c r="AQ31" i="73"/>
  <c r="AQ32" i="73"/>
  <c r="AR30" i="73"/>
  <c r="AQ33" i="73"/>
  <c r="AT33" i="73"/>
  <c r="AR32" i="73"/>
  <c r="AS30" i="73"/>
  <c r="AS31" i="73"/>
  <c r="AR33" i="73"/>
  <c r="U88" i="73"/>
  <c r="W88" i="73"/>
  <c r="U87" i="73"/>
  <c r="W87" i="73"/>
  <c r="U89" i="73"/>
  <c r="W89" i="73"/>
  <c r="V86" i="73"/>
  <c r="X86" i="73"/>
  <c r="V87" i="73"/>
  <c r="X87" i="73"/>
  <c r="V88" i="73"/>
  <c r="X88" i="73"/>
  <c r="V89" i="73"/>
  <c r="X89" i="73"/>
  <c r="U86" i="73"/>
  <c r="W86" i="73"/>
  <c r="AR87" i="73"/>
  <c r="AS88" i="73"/>
  <c r="AQ88" i="73"/>
  <c r="AS87" i="73"/>
  <c r="AQ87" i="73"/>
  <c r="AS89" i="73"/>
  <c r="AQ89" i="73"/>
  <c r="AR86" i="73"/>
  <c r="AT86" i="73"/>
  <c r="AT89" i="73"/>
  <c r="AR88" i="73"/>
  <c r="AT88" i="73"/>
  <c r="AR89" i="73"/>
  <c r="AT87" i="73"/>
  <c r="AS86" i="73"/>
  <c r="AQ86" i="73"/>
  <c r="AR41" i="73"/>
  <c r="AR38" i="73"/>
  <c r="AR39" i="73"/>
  <c r="AR40" i="73"/>
  <c r="AS38" i="73"/>
  <c r="AS39" i="73"/>
  <c r="AS40" i="73"/>
  <c r="AS41" i="73"/>
  <c r="AT38" i="73"/>
  <c r="AT39" i="73"/>
  <c r="AT41" i="73"/>
  <c r="AT40" i="73"/>
  <c r="AQ38" i="73"/>
  <c r="AQ39" i="73"/>
  <c r="AQ40" i="73"/>
  <c r="AQ41" i="73"/>
  <c r="X23" i="73"/>
  <c r="X25" i="73"/>
  <c r="U22" i="73"/>
  <c r="U24" i="73"/>
  <c r="X22" i="73"/>
  <c r="X24" i="73"/>
  <c r="U23" i="73"/>
  <c r="U25" i="73"/>
  <c r="V22" i="73"/>
  <c r="V23" i="73"/>
  <c r="V24" i="73"/>
  <c r="V25" i="73"/>
  <c r="W22" i="73"/>
  <c r="W23" i="73"/>
  <c r="W24" i="73"/>
  <c r="W25" i="73"/>
  <c r="AS22" i="73"/>
  <c r="AS23" i="73"/>
  <c r="AS24" i="73"/>
  <c r="AS25" i="73"/>
  <c r="AT22" i="73"/>
  <c r="AT23" i="73"/>
  <c r="AT24" i="73"/>
  <c r="AT25" i="73"/>
  <c r="AQ22" i="73"/>
  <c r="AQ23" i="73"/>
  <c r="AQ24" i="73"/>
  <c r="AQ25" i="73"/>
  <c r="AR22" i="73"/>
  <c r="AR23" i="73"/>
  <c r="AR24" i="73"/>
  <c r="AR25" i="73"/>
  <c r="W38" i="73"/>
  <c r="W39" i="73"/>
  <c r="W40" i="73"/>
  <c r="W41" i="73"/>
  <c r="X38" i="73"/>
  <c r="X39" i="73"/>
  <c r="X40" i="73"/>
  <c r="X41" i="73"/>
  <c r="U38" i="73"/>
  <c r="U39" i="73"/>
  <c r="U40" i="73"/>
  <c r="U41" i="73"/>
  <c r="V38" i="73"/>
  <c r="V39" i="73"/>
  <c r="V40" i="73"/>
  <c r="V4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<sst xmlns="http://schemas.openxmlformats.org/spreadsheetml/2006/main" count="7736" uniqueCount="1901">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</sst>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ipervínculo"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B14" sqref="B14"/>
    </sheetView>
  </sheetViews>
  <sheetFormatPr baseColWidth="10"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0        0 - 0</v>
      </c>
      <c r="D3" s="68"/>
      <c r="E3" s="336" t="str">
        <f>CalcB!$D22</f>
        <v>Canada</v>
      </c>
      <c r="F3" s="337" t="str">
        <f>"   "&amp;CalcB!$E22&amp;"        "&amp;CalcB!$F22&amp;Language!$E$197&amp;CalcB!$G22</f>
        <v xml:space="preserve">   0        0 - 0</v>
      </c>
      <c r="G3" s="68"/>
      <c r="H3" s="336" t="str">
        <f>CalcC!$D22</f>
        <v>Brazil</v>
      </c>
      <c r="I3" s="337" t="str">
        <f>"   "&amp;CalcC!$E22&amp;"        "&amp;CalcC!$F22&amp;Language!$E$197&amp;CalcC!$G22</f>
        <v xml:space="preserve">   0        0 - 0</v>
      </c>
      <c r="J3" s="4"/>
      <c r="K3" s="336" t="str">
        <f>CalcD!$D22</f>
        <v>USA</v>
      </c>
      <c r="L3" s="337" t="str">
        <f>"   "&amp;CalcD!$E22&amp;"        "&amp;CalcD!$F22&amp;Language!$E$197&amp;CalcD!$G22</f>
        <v xml:space="preserve">   0        0 - 0</v>
      </c>
      <c r="M3" s="4"/>
      <c r="N3" s="336" t="str">
        <f>CalcE!$D22</f>
        <v>Germany</v>
      </c>
      <c r="O3" s="337" t="str">
        <f>"   "&amp;CalcE!$E22&amp;"        "&amp;CalcE!$F22&amp;Language!$E$197&amp;CalcE!$G22</f>
        <v xml:space="preserve">   0        0 - 0</v>
      </c>
      <c r="P3" s="68"/>
      <c r="Q3" s="336" t="str">
        <f>CalcF!$D22</f>
        <v>Netherlands</v>
      </c>
      <c r="R3" s="337" t="str">
        <f>"   "&amp;CalcF!$E22&amp;"        "&amp;CalcF!$F22&amp;Language!$E$197&amp;CalcF!$G22</f>
        <v xml:space="preserve">   0        0 - 0</v>
      </c>
      <c r="S3" s="4"/>
      <c r="T3" s="336" t="str">
        <f>CalcG!$D22</f>
        <v>Belgium</v>
      </c>
      <c r="U3" s="337" t="str">
        <f>"   "&amp;CalcG!$E22&amp;"        "&amp;CalcG!$F22&amp;Language!$E$197&amp;CalcG!$G22</f>
        <v xml:space="preserve">   0        0 - 0</v>
      </c>
      <c r="V3" s="68"/>
      <c r="W3" s="336" t="str">
        <f>CalcH!$D22</f>
        <v>Spain</v>
      </c>
      <c r="X3" s="337" t="str">
        <f>"   "&amp;CalcH!$E22&amp;"        "&amp;CalcH!$F22&amp;Language!$E$197&amp;CalcH!$G22</f>
        <v xml:space="preserve">   0        0 - 0</v>
      </c>
      <c r="Y3" s="4"/>
      <c r="Z3" s="336" t="str">
        <f>CalcI!$D22</f>
        <v>France</v>
      </c>
      <c r="AA3" s="337" t="str">
        <f>"   "&amp;CalcI!$E22&amp;"        "&amp;CalcI!$F22&amp;Language!$E$197&amp;CalcI!$G22</f>
        <v xml:space="preserve">   0        0 - 0</v>
      </c>
      <c r="AB3" s="68"/>
      <c r="AC3" s="336" t="str">
        <f>CalcJ!$D22</f>
        <v>Argentina</v>
      </c>
      <c r="AD3" s="337" t="str">
        <f>"   "&amp;CalcJ!$E22&amp;"        "&amp;CalcJ!$F22&amp;Language!$E$197&amp;CalcJ!$G22</f>
        <v xml:space="preserve">   0        0 - 0</v>
      </c>
      <c r="AE3" s="68"/>
      <c r="AF3" s="336" t="str">
        <f>CalcK!$D22</f>
        <v>Portugal</v>
      </c>
      <c r="AG3" s="337" t="str">
        <f>"   "&amp;CalcK!$E22&amp;"        "&amp;CalcK!$F22&amp;Language!$E$197&amp;CalcK!$G22</f>
        <v xml:space="preserve">   0        0 - 0</v>
      </c>
      <c r="AH3" s="4"/>
      <c r="AI3" s="336" t="str">
        <f>CalcL!$D22</f>
        <v>England</v>
      </c>
      <c r="AJ3" s="337" t="str">
        <f>"   "&amp;CalcL!$E22&amp;"        "&amp;CalcL!$F22&amp;Language!$E$197&amp;CalcL!$G22</f>
        <v xml:space="preserve">   0        0 - 0</v>
      </c>
      <c r="AK3" s="4"/>
      <c r="AL3" s="781"/>
      <c r="AM3" s="365"/>
      <c r="AN3" s="365"/>
      <c r="AO3" s="365"/>
      <c r="AP3" s="365"/>
      <c r="AQ3" s="365"/>
      <c r="AR3" s="365"/>
      <c r="AS3" s="365"/>
      <c r="AT3" s="365"/>
      <c r="AU3" s="365"/>
      <c r="AV3" s="365"/>
      <c r="AZ3" s="328"/>
    </row>
    <row r="4" spans="1:52">
      <c r="A4" s="4"/>
      <c r="B4" s="338" t="str">
        <f>CalcA!$D23</f>
        <v>South Africa</v>
      </c>
      <c r="C4" s="339" t="str">
        <f>"   "&amp;CalcA!$E23&amp;"        "&amp;CalcA!$F23&amp;Language!$E$197&amp;CalcA!$G23</f>
        <v xml:space="preserve">   0        0 - 0</v>
      </c>
      <c r="D4" s="68"/>
      <c r="E4" s="338" t="str">
        <f>CalcB!$D23</f>
        <v>Bosnia/Herzeg.</v>
      </c>
      <c r="F4" s="339" t="str">
        <f>"   "&amp;CalcB!$E23&amp;"        "&amp;CalcB!$F23&amp;Language!$E$197&amp;CalcB!$G23</f>
        <v xml:space="preserve">   0        0 - 0</v>
      </c>
      <c r="G4" s="68"/>
      <c r="H4" s="338" t="str">
        <f>CalcC!$D23</f>
        <v>Morocco</v>
      </c>
      <c r="I4" s="339" t="str">
        <f>"   "&amp;CalcC!$E23&amp;"        "&amp;CalcC!$F23&amp;Language!$E$197&amp;CalcC!$G23</f>
        <v xml:space="preserve">   0        0 - 0</v>
      </c>
      <c r="J4" s="4"/>
      <c r="K4" s="338" t="str">
        <f>CalcD!$D23</f>
        <v>Paraguay</v>
      </c>
      <c r="L4" s="339" t="str">
        <f>"   "&amp;CalcD!$E23&amp;"        "&amp;CalcD!$F23&amp;Language!$E$197&amp;CalcD!$G23</f>
        <v xml:space="preserve">   0        0 - 0</v>
      </c>
      <c r="M4" s="4"/>
      <c r="N4" s="338" t="str">
        <f>CalcE!$D23</f>
        <v>Curaçao</v>
      </c>
      <c r="O4" s="339" t="str">
        <f>"   "&amp;CalcE!$E23&amp;"        "&amp;CalcE!$F23&amp;Language!$E$197&amp;CalcE!$G23</f>
        <v xml:space="preserve">   0        0 - 0</v>
      </c>
      <c r="P4" s="68"/>
      <c r="Q4" s="338" t="str">
        <f>CalcF!$D23</f>
        <v>Japan</v>
      </c>
      <c r="R4" s="339" t="str">
        <f>"   "&amp;CalcF!$E23&amp;"        "&amp;CalcF!$F23&amp;Language!$E$197&amp;CalcF!$G23</f>
        <v xml:space="preserve">   0        0 - 0</v>
      </c>
      <c r="S4" s="4"/>
      <c r="T4" s="338" t="str">
        <f>CalcG!$D23</f>
        <v>Egypt</v>
      </c>
      <c r="U4" s="339" t="str">
        <f>"   "&amp;CalcG!$E23&amp;"        "&amp;CalcG!$F23&amp;Language!$E$197&amp;CalcG!$G23</f>
        <v xml:space="preserve">   0        0 - 0</v>
      </c>
      <c r="V4" s="68"/>
      <c r="W4" s="338" t="str">
        <f>CalcH!$D23</f>
        <v>Cape Verde</v>
      </c>
      <c r="X4" s="339" t="str">
        <f>"   "&amp;CalcH!$E23&amp;"        "&amp;CalcH!$F23&amp;Language!$E$197&amp;CalcH!$G23</f>
        <v xml:space="preserve">   0        0 - 0</v>
      </c>
      <c r="Y4" s="4"/>
      <c r="Z4" s="338" t="str">
        <f>CalcI!$D23</f>
        <v>Senegal</v>
      </c>
      <c r="AA4" s="339" t="str">
        <f>"   "&amp;CalcI!$E23&amp;"        "&amp;CalcI!$F23&amp;Language!$E$197&amp;CalcI!$G23</f>
        <v xml:space="preserve">   0        0 - 0</v>
      </c>
      <c r="AB4" s="68"/>
      <c r="AC4" s="338" t="str">
        <f>CalcJ!$D23</f>
        <v>Algeria</v>
      </c>
      <c r="AD4" s="339" t="str">
        <f>"   "&amp;CalcJ!$E23&amp;"        "&amp;CalcJ!$F23&amp;Language!$E$197&amp;CalcJ!$G23</f>
        <v xml:space="preserve">   0        0 - 0</v>
      </c>
      <c r="AE4" s="68"/>
      <c r="AF4" s="338" t="str">
        <f>CalcK!$D23</f>
        <v>DR Congo</v>
      </c>
      <c r="AG4" s="339" t="str">
        <f>"   "&amp;CalcK!$E23&amp;"        "&amp;CalcK!$F23&amp;Language!$E$197&amp;CalcK!$G23</f>
        <v xml:space="preserve">   0        0 - 0</v>
      </c>
      <c r="AH4" s="4"/>
      <c r="AI4" s="338" t="str">
        <f>CalcL!$D23</f>
        <v>Croatia</v>
      </c>
      <c r="AJ4" s="339" t="str">
        <f>"   "&amp;CalcL!$E23&amp;"        "&amp;CalcL!$F23&amp;Language!$E$197&amp;CalcL!$G23</f>
        <v xml:space="preserve">   0        0 - 0</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0        0 - 0</v>
      </c>
      <c r="D5" s="68"/>
      <c r="E5" s="372" t="str">
        <f>CalcB!$D24</f>
        <v>Qatar</v>
      </c>
      <c r="F5" s="373" t="str">
        <f>"   "&amp;CalcB!$E24&amp;"        "&amp;CalcB!$F24&amp;Language!$E$197&amp;CalcB!$G24</f>
        <v xml:space="preserve">   0        0 - 0</v>
      </c>
      <c r="G5" s="68"/>
      <c r="H5" s="372" t="str">
        <f>CalcC!$D24</f>
        <v>Haiti</v>
      </c>
      <c r="I5" s="373" t="str">
        <f>"   "&amp;CalcC!$E24&amp;"        "&amp;CalcC!$F24&amp;Language!$E$197&amp;CalcC!$G24</f>
        <v xml:space="preserve">   0        0 - 0</v>
      </c>
      <c r="J5" s="4"/>
      <c r="K5" s="372" t="str">
        <f>CalcD!$D24</f>
        <v>Australia</v>
      </c>
      <c r="L5" s="373" t="str">
        <f>"   "&amp;CalcD!$E24&amp;"        "&amp;CalcD!$F24&amp;Language!$E$197&amp;CalcD!$G24</f>
        <v xml:space="preserve">   0        0 - 0</v>
      </c>
      <c r="M5" s="4"/>
      <c r="N5" s="372" t="str">
        <f>CalcE!$D24</f>
        <v>Ivory Coast</v>
      </c>
      <c r="O5" s="373" t="str">
        <f>"   "&amp;CalcE!$E24&amp;"        "&amp;CalcE!$F24&amp;Language!$E$197&amp;CalcE!$G24</f>
        <v xml:space="preserve">   0        0 - 0</v>
      </c>
      <c r="P5" s="68"/>
      <c r="Q5" s="372" t="str">
        <f>CalcF!$D24</f>
        <v>Sweden</v>
      </c>
      <c r="R5" s="373" t="str">
        <f>"   "&amp;CalcF!$E24&amp;"        "&amp;CalcF!$F24&amp;Language!$E$197&amp;CalcF!$G24</f>
        <v xml:space="preserve">   0        0 - 0</v>
      </c>
      <c r="S5" s="4"/>
      <c r="T5" s="372" t="str">
        <f>CalcG!$D24</f>
        <v>IR Iran</v>
      </c>
      <c r="U5" s="373" t="str">
        <f>"   "&amp;CalcG!$E24&amp;"        "&amp;CalcG!$F24&amp;Language!$E$197&amp;CalcG!$G24</f>
        <v xml:space="preserve">   0        0 - 0</v>
      </c>
      <c r="V5" s="68"/>
      <c r="W5" s="372" t="str">
        <f>CalcH!$D24</f>
        <v>Saudi Arabia</v>
      </c>
      <c r="X5" s="373" t="str">
        <f>"   "&amp;CalcH!$E24&amp;"        "&amp;CalcH!$F24&amp;Language!$E$197&amp;CalcH!$G24</f>
        <v xml:space="preserve">   0        0 - 0</v>
      </c>
      <c r="Y5" s="4"/>
      <c r="Z5" s="372" t="str">
        <f>CalcI!$D24</f>
        <v>Iraq</v>
      </c>
      <c r="AA5" s="373" t="str">
        <f>"   "&amp;CalcI!$E24&amp;"        "&amp;CalcI!$F24&amp;Language!$E$197&amp;CalcI!$G24</f>
        <v xml:space="preserve">   0        0 - 0</v>
      </c>
      <c r="AB5" s="68"/>
      <c r="AC5" s="372" t="str">
        <f>CalcJ!$D24</f>
        <v>Austria</v>
      </c>
      <c r="AD5" s="373" t="str">
        <f>"   "&amp;CalcJ!$E24&amp;"        "&amp;CalcJ!$F24&amp;Language!$E$197&amp;CalcJ!$G24</f>
        <v xml:space="preserve">   0        0 - 0</v>
      </c>
      <c r="AE5" s="68"/>
      <c r="AF5" s="372" t="str">
        <f>CalcK!$D24</f>
        <v>Uzbekistan</v>
      </c>
      <c r="AG5" s="373" t="str">
        <f>"   "&amp;CalcK!$E24&amp;"        "&amp;CalcK!$F24&amp;Language!$E$197&amp;CalcK!$G24</f>
        <v xml:space="preserve">   0        0 - 0</v>
      </c>
      <c r="AH5" s="4"/>
      <c r="AI5" s="372" t="str">
        <f>CalcL!$D24</f>
        <v>Ghana</v>
      </c>
      <c r="AJ5" s="373" t="str">
        <f>"   "&amp;CalcL!$E24&amp;"        "&amp;CalcL!$F24&amp;Language!$E$197&amp;CalcL!$G24</f>
        <v xml:space="preserve">   0        0 - 0</v>
      </c>
      <c r="AK5" s="4"/>
      <c r="AL5" s="782"/>
      <c r="AM5" s="365"/>
      <c r="AN5" s="365"/>
      <c r="AO5" s="365"/>
      <c r="AP5" s="365"/>
      <c r="AQ5" s="365"/>
      <c r="AR5" s="365"/>
      <c r="AS5" s="365"/>
      <c r="AT5" s="365"/>
      <c r="AU5" s="365"/>
      <c r="AV5" s="365"/>
      <c r="AZ5" s="328"/>
    </row>
    <row r="6" spans="1:52">
      <c r="A6" s="4"/>
      <c r="B6" s="75" t="str">
        <f>CalcA!$D25</f>
        <v>Czech Rep.</v>
      </c>
      <c r="C6" s="325" t="str">
        <f>"   "&amp;CalcA!$E25&amp;"        "&amp;CalcA!$F25&amp;Language!$E$197&amp;CalcA!$G25</f>
        <v xml:space="preserve">   0        0 - 0</v>
      </c>
      <c r="D6" s="68"/>
      <c r="E6" s="75" t="str">
        <f>CalcB!$D25</f>
        <v>Switzerland</v>
      </c>
      <c r="F6" s="325" t="str">
        <f>"   "&amp;CalcB!$E25&amp;"        "&amp;CalcB!$F25&amp;Language!$E$197&amp;CalcB!$G25</f>
        <v xml:space="preserve">   0        0 - 0</v>
      </c>
      <c r="G6" s="68"/>
      <c r="H6" s="75" t="str">
        <f>CalcC!$D25</f>
        <v>Scotland</v>
      </c>
      <c r="I6" s="325" t="str">
        <f>"   "&amp;CalcC!$E25&amp;"        "&amp;CalcC!$F25&amp;Language!$E$197&amp;CalcC!$G25</f>
        <v xml:space="preserve">   0        0 - 0</v>
      </c>
      <c r="J6" s="4"/>
      <c r="K6" s="75" t="str">
        <f>CalcD!$D25</f>
        <v>Turkey</v>
      </c>
      <c r="L6" s="325" t="str">
        <f>"   "&amp;CalcD!$E25&amp;"        "&amp;CalcD!$F25&amp;Language!$E$197&amp;CalcD!$G25</f>
        <v xml:space="preserve">   0        0 - 0</v>
      </c>
      <c r="M6" s="4"/>
      <c r="N6" s="75" t="str">
        <f>CalcE!$D25</f>
        <v>Ecuador</v>
      </c>
      <c r="O6" s="325" t="str">
        <f>"   "&amp;CalcE!$E25&amp;"        "&amp;CalcE!$F25&amp;Language!$E$197&amp;CalcE!$G25</f>
        <v xml:space="preserve">   0        0 - 0</v>
      </c>
      <c r="P6" s="68"/>
      <c r="Q6" s="75" t="str">
        <f>CalcF!$D25</f>
        <v>Tunisia</v>
      </c>
      <c r="R6" s="325" t="str">
        <f>"   "&amp;CalcF!$E25&amp;"        "&amp;CalcF!$F25&amp;Language!$E$197&amp;CalcF!$G25</f>
        <v xml:space="preserve">   0        0 - 0</v>
      </c>
      <c r="S6" s="4"/>
      <c r="T6" s="75" t="str">
        <f>CalcG!$D25</f>
        <v>New Zealand</v>
      </c>
      <c r="U6" s="325" t="str">
        <f>"   "&amp;CalcG!$E25&amp;"        "&amp;CalcG!$F25&amp;Language!$E$197&amp;CalcG!$G25</f>
        <v xml:space="preserve">   0        0 - 0</v>
      </c>
      <c r="V6" s="68"/>
      <c r="W6" s="75" t="str">
        <f>CalcH!$D25</f>
        <v>Uruguay</v>
      </c>
      <c r="X6" s="325" t="str">
        <f>"   "&amp;CalcH!$E25&amp;"        "&amp;CalcH!$F25&amp;Language!$E$197&amp;CalcH!$G25</f>
        <v xml:space="preserve">   0        0 - 0</v>
      </c>
      <c r="Y6" s="4"/>
      <c r="Z6" s="75" t="str">
        <f>CalcI!$D25</f>
        <v>Norway</v>
      </c>
      <c r="AA6" s="325" t="str">
        <f>"   "&amp;CalcI!$E25&amp;"        "&amp;CalcI!$F25&amp;Language!$E$197&amp;CalcI!$G25</f>
        <v xml:space="preserve">   0        0 - 0</v>
      </c>
      <c r="AB6" s="68"/>
      <c r="AC6" s="75" t="str">
        <f>CalcJ!$D25</f>
        <v>Jordan</v>
      </c>
      <c r="AD6" s="325" t="str">
        <f>"   "&amp;CalcJ!$E25&amp;"        "&amp;CalcJ!$F25&amp;Language!$E$197&amp;CalcJ!$G25</f>
        <v xml:space="preserve">   0        0 - 0</v>
      </c>
      <c r="AE6" s="68"/>
      <c r="AF6" s="75" t="str">
        <f>CalcK!$D25</f>
        <v>Colombia</v>
      </c>
      <c r="AG6" s="325" t="str">
        <f>"   "&amp;CalcK!$E25&amp;"        "&amp;CalcK!$F25&amp;Language!$E$197&amp;CalcK!$G25</f>
        <v xml:space="preserve">   0        0 - 0</v>
      </c>
      <c r="AH6" s="4"/>
      <c r="AI6" s="75" t="str">
        <f>CalcL!$D25</f>
        <v>Panama</v>
      </c>
      <c r="AJ6" s="325" t="str">
        <f>"   "&amp;CalcL!$E25&amp;"        "&amp;CalcL!$F25&amp;Language!$E$197&amp;CalcL!$G25</f>
        <v xml:space="preserve">   0        0 - 0</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
      </c>
      <c r="C7" s="805"/>
      <c r="D7" s="805"/>
      <c r="E7" s="805"/>
      <c r="F7" s="805"/>
      <c r="G7" s="805"/>
      <c r="H7" s="805"/>
      <c r="I7" s="805"/>
      <c r="J7" s="805"/>
      <c r="K7" s="805"/>
      <c r="L7" s="805"/>
      <c r="M7" s="805"/>
      <c r="N7" s="805"/>
      <c r="O7" s="805"/>
      <c r="P7" s="805"/>
      <c r="Q7" s="805"/>
      <c r="R7" s="805"/>
      <c r="S7" s="805"/>
      <c r="T7" s="805"/>
      <c r="U7" s="805"/>
      <c r="V7" s="805"/>
      <c r="W7" s="805"/>
      <c r="X7" s="805"/>
      <c r="Y7" s="4"/>
      <c r="Z7" s="805" t="str">
        <f>B7</f>
        <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c r="C14" s="2"/>
      <c r="E14" s="1"/>
      <c r="F14" s="2"/>
      <c r="H14" s="1"/>
      <c r="I14" s="2"/>
      <c r="K14" s="1"/>
      <c r="L14" s="2"/>
      <c r="N14" s="1"/>
      <c r="O14" s="2"/>
      <c r="Q14" s="1"/>
      <c r="R14" s="2"/>
      <c r="T14" s="1"/>
      <c r="U14" s="2"/>
      <c r="W14" s="1"/>
      <c r="X14" s="2"/>
      <c r="Z14" s="1"/>
      <c r="AA14" s="2"/>
      <c r="AC14" s="1"/>
      <c r="AD14" s="2"/>
      <c r="AF14" s="1"/>
      <c r="AG14" s="2"/>
      <c r="AI14" s="1"/>
      <c r="AJ14" s="2"/>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c r="C19" s="2"/>
      <c r="E19" s="1"/>
      <c r="F19" s="2"/>
      <c r="H19" s="1"/>
      <c r="I19" s="2"/>
      <c r="K19" s="1"/>
      <c r="L19" s="2"/>
      <c r="N19" s="1"/>
      <c r="O19" s="2"/>
      <c r="Q19" s="1"/>
      <c r="R19" s="2"/>
      <c r="T19" s="1"/>
      <c r="U19" s="2"/>
      <c r="W19" s="1"/>
      <c r="X19" s="2"/>
      <c r="Z19" s="1"/>
      <c r="AA19" s="2"/>
      <c r="AC19" s="1"/>
      <c r="AD19" s="2"/>
      <c r="AF19" s="1"/>
      <c r="AG19" s="2"/>
      <c r="AI19" s="1"/>
      <c r="AJ19" s="2"/>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c r="C24" s="2"/>
      <c r="E24" s="1"/>
      <c r="F24" s="2"/>
      <c r="H24" s="1"/>
      <c r="I24" s="2"/>
      <c r="K24" s="1"/>
      <c r="L24" s="2"/>
      <c r="N24" s="1"/>
      <c r="O24" s="2"/>
      <c r="Q24" s="1"/>
      <c r="R24" s="2"/>
      <c r="T24" s="1"/>
      <c r="U24" s="2"/>
      <c r="W24" s="1"/>
      <c r="X24" s="2"/>
      <c r="Z24" s="1"/>
      <c r="AA24" s="2"/>
      <c r="AC24" s="1"/>
      <c r="AD24" s="2"/>
      <c r="AF24" s="1"/>
      <c r="AG24" s="2"/>
      <c r="AI24" s="1"/>
      <c r="AJ24" s="2"/>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c r="C29" s="2"/>
      <c r="E29" s="1"/>
      <c r="F29" s="2"/>
      <c r="H29" s="1"/>
      <c r="I29" s="2"/>
      <c r="K29" s="1"/>
      <c r="L29" s="2"/>
      <c r="N29" s="1"/>
      <c r="O29" s="2"/>
      <c r="Q29" s="1"/>
      <c r="R29" s="2"/>
      <c r="T29" s="1"/>
      <c r="U29" s="2"/>
      <c r="W29" s="1"/>
      <c r="X29" s="2"/>
      <c r="Z29" s="1"/>
      <c r="AA29" s="2"/>
      <c r="AC29" s="1"/>
      <c r="AD29" s="2"/>
      <c r="AF29" s="1"/>
      <c r="AG29" s="2"/>
      <c r="AI29" s="1"/>
      <c r="AJ29" s="2"/>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
      </c>
      <c r="AM32" s="459" t="str">
        <f>IF(AL32&lt;&gt;"","   "&amp;ThirdPlaced!$D17&amp;"        "&amp;ThirdPlaced!$F17&amp;Language!$E$197&amp;ThirdPlaced!$G17,"")</f>
        <v/>
      </c>
      <c r="AN32" s="465" t="str">
        <f>IF(AL32&lt;&gt;"",ThirdPlaced!$I17,"")</f>
        <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
      </c>
      <c r="AM33" s="459" t="str">
        <f>IF(AL33&lt;&gt;"","   "&amp;ThirdPlaced!$D18&amp;"        "&amp;ThirdPlaced!$F18&amp;Language!$E$197&amp;ThirdPlaced!$G18,"")</f>
        <v/>
      </c>
      <c r="AN33" s="465" t="str">
        <f>IF(AL33&lt;&gt;"",ThirdPlaced!$I18,"")</f>
        <v/>
      </c>
      <c r="AO33" s="17"/>
      <c r="AP33" s="17"/>
      <c r="AR33" s="17"/>
      <c r="AS33" s="17"/>
      <c r="AU33" s="17"/>
      <c r="AV33" s="17"/>
    </row>
    <row r="34" spans="1:48" ht="15.75" thickBot="1">
      <c r="B34" s="1"/>
      <c r="C34" s="2"/>
      <c r="E34" s="1"/>
      <c r="F34" s="2"/>
      <c r="H34" s="1"/>
      <c r="I34" s="2"/>
      <c r="K34" s="1"/>
      <c r="L34" s="2"/>
      <c r="N34" s="1"/>
      <c r="O34" s="2"/>
      <c r="Q34" s="1"/>
      <c r="R34" s="2"/>
      <c r="T34" s="1"/>
      <c r="U34" s="2"/>
      <c r="W34" s="1"/>
      <c r="X34" s="2"/>
      <c r="Z34" s="1"/>
      <c r="AA34" s="2"/>
      <c r="AC34" s="1"/>
      <c r="AD34" s="2"/>
      <c r="AF34" s="1"/>
      <c r="AG34" s="2"/>
      <c r="AI34" s="1"/>
      <c r="AJ34" s="2"/>
      <c r="AL34" s="466" t="str">
        <f>IF(OR(ThirdPlaced!$D19&gt;0,ThirdPlaced!$G19&gt;0),ThirdPlaced!$C19,"")</f>
        <v/>
      </c>
      <c r="AM34" s="459" t="str">
        <f>IF(AL34&lt;&gt;"","   "&amp;ThirdPlaced!$D19&amp;"        "&amp;ThirdPlaced!$F19&amp;Language!$E$197&amp;ThirdPlaced!$G19,"")</f>
        <v/>
      </c>
      <c r="AN34" s="465" t="str">
        <f>IF(AL34&lt;&gt;"",ThirdPlaced!$I19,"")</f>
        <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
      </c>
      <c r="AM35" s="459" t="str">
        <f>IF(AL35&lt;&gt;"","   "&amp;ThirdPlaced!$D20&amp;"        "&amp;ThirdPlaced!$F20&amp;Language!$E$197&amp;ThirdPlaced!$G20,"")</f>
        <v/>
      </c>
      <c r="AN35" s="465" t="str">
        <f>IF(AL35&lt;&gt;"",ThirdPlaced!$I20,"")</f>
        <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
      </c>
      <c r="AM36" s="459" t="str">
        <f>IF(AL36&lt;&gt;"","   "&amp;ThirdPlaced!$D21&amp;"        "&amp;ThirdPlaced!$F21&amp;Language!$E$197&amp;ThirdPlaced!$G21,"")</f>
        <v/>
      </c>
      <c r="AN36" s="465" t="str">
        <f>IF(AL36&lt;&gt;"",ThirdPlaced!$I21,"")</f>
        <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
      </c>
      <c r="AM37" s="459" t="str">
        <f>IF(AL37&lt;&gt;"","   "&amp;ThirdPlaced!$D22&amp;"        "&amp;ThirdPlaced!$F22&amp;Language!$E$197&amp;ThirdPlaced!$G22,"")</f>
        <v/>
      </c>
      <c r="AN37" s="465" t="str">
        <f>IF(AL37&lt;&gt;"",ThirdPlaced!$I22,"")</f>
        <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
      </c>
      <c r="AM38" s="459" t="str">
        <f>IF(AL38&lt;&gt;"","   "&amp;ThirdPlaced!$D23&amp;"        "&amp;ThirdPlaced!$F23&amp;Language!$E$197&amp;ThirdPlaced!$G23,"")</f>
        <v/>
      </c>
      <c r="AN38" s="465" t="str">
        <f>IF(AL38&lt;&gt;"",ThirdPlaced!$I23,"")</f>
        <v/>
      </c>
      <c r="AR38" s="17"/>
      <c r="AS38" s="17"/>
      <c r="AU38" s="17"/>
      <c r="AV38" s="17"/>
    </row>
    <row r="39" spans="1:48" ht="15.75" thickBot="1">
      <c r="B39" s="1"/>
      <c r="C39" s="2"/>
      <c r="E39" s="1"/>
      <c r="F39" s="2"/>
      <c r="H39" s="1"/>
      <c r="I39" s="2"/>
      <c r="K39" s="1"/>
      <c r="L39" s="2"/>
      <c r="N39" s="1"/>
      <c r="O39" s="2"/>
      <c r="Q39" s="1"/>
      <c r="R39" s="2"/>
      <c r="T39" s="1"/>
      <c r="U39" s="2"/>
      <c r="W39" s="1"/>
      <c r="X39" s="2"/>
      <c r="Z39" s="1"/>
      <c r="AA39" s="2"/>
      <c r="AC39" s="1"/>
      <c r="AD39" s="2"/>
      <c r="AF39" s="1"/>
      <c r="AG39" s="2"/>
      <c r="AI39" s="1"/>
      <c r="AJ39" s="2"/>
      <c r="AL39" s="471" t="str">
        <f>IF(OR(ThirdPlaced!$D24&gt;0,ThirdPlaced!$G24&gt;0),ThirdPlaced!$C24,"")</f>
        <v/>
      </c>
      <c r="AM39" s="472" t="str">
        <f>IF(AL39&lt;&gt;"","   "&amp;ThirdPlaced!$D24&amp;"        "&amp;ThirdPlaced!$F24&amp;Language!$E$197&amp;ThirdPlaced!$G24,"")</f>
        <v/>
      </c>
      <c r="AN39" s="473" t="str">
        <f>IF(AL39&lt;&gt;"",ThirdPlaced!$I24,"")</f>
        <v/>
      </c>
      <c r="AO39" s="791"/>
      <c r="AP39" s="791"/>
      <c r="AQ39" s="38"/>
      <c r="AR39" s="19"/>
      <c r="AS39" s="19"/>
      <c r="AU39" s="19"/>
      <c r="AV39" s="19"/>
    </row>
    <row r="40" spans="1:48" ht="15.75">
      <c r="T40" s="44"/>
      <c r="U40" s="44"/>
      <c r="AL40" s="468" t="str">
        <f>IF(OR(ThirdPlaced!$D25&gt;0,ThirdPlaced!$G25&gt;0),ThirdPlaced!$C25,"")</f>
        <v/>
      </c>
      <c r="AM40" s="469" t="str">
        <f>IF(AL40&lt;&gt;"","   "&amp;ThirdPlaced!$D25&amp;"        "&amp;ThirdPlaced!$F25&amp;Language!$E$197&amp;ThirdPlaced!$G25,"")</f>
        <v/>
      </c>
      <c r="AN40" s="470" t="str">
        <f>IF(AL40&lt;&gt;"",ThirdPlaced!$I25,"")</f>
        <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
      </c>
      <c r="AM41" s="461" t="str">
        <f>IF(AL41&lt;&gt;"","   "&amp;ThirdPlaced!$D26&amp;"        "&amp;ThirdPlaced!$F26&amp;Language!$E$197&amp;ThirdPlaced!$G26,"")</f>
        <v/>
      </c>
      <c r="AN41" s="462" t="str">
        <f>IF(AL41&lt;&gt;"",ThirdPlaced!$I26,"")</f>
        <v/>
      </c>
      <c r="AR41" s="368"/>
      <c r="AS41" s="368"/>
      <c r="AT41" s="38"/>
      <c r="AU41" s="368"/>
      <c r="AV41" s="368"/>
    </row>
    <row r="42" spans="1:48">
      <c r="A42" s="69" t="s">
        <v>2</v>
      </c>
      <c r="B42" s="545" t="str">
        <f>IF(CalcA!$L22,B3,"")</f>
        <v/>
      </c>
      <c r="C42" s="544" t="str">
        <f>IF(CalcA!$L22,C3,"")</f>
        <v/>
      </c>
      <c r="D42" s="69" t="s">
        <v>3</v>
      </c>
      <c r="E42" s="543" t="str">
        <f>IF(CalcB!$L22,E3,"")</f>
        <v/>
      </c>
      <c r="F42" s="544" t="str">
        <f>IF(CalcB!$L22,F3,"")</f>
        <v/>
      </c>
      <c r="G42" s="69" t="s">
        <v>4</v>
      </c>
      <c r="H42" s="543" t="str">
        <f>IF(CalcC!$L22,H3,"")</f>
        <v/>
      </c>
      <c r="I42" s="544" t="str">
        <f>IF(CalcC!$L22,I3,"")</f>
        <v/>
      </c>
      <c r="J42" s="69" t="s">
        <v>5</v>
      </c>
      <c r="K42" s="543" t="str">
        <f>IF(CalcD!$L22,K3,"")</f>
        <v/>
      </c>
      <c r="L42" s="544" t="str">
        <f>IF(CalcD!$L22,L3,"")</f>
        <v/>
      </c>
      <c r="M42" s="69" t="s">
        <v>6</v>
      </c>
      <c r="N42" s="543" t="str">
        <f>IF(CalcE!$L22,N3,"")</f>
        <v/>
      </c>
      <c r="O42" s="544" t="str">
        <f>IF(CalcE!$L22,O3,"")</f>
        <v/>
      </c>
      <c r="P42" s="69" t="s">
        <v>7</v>
      </c>
      <c r="Q42" s="543" t="str">
        <f>IF(CalcF!$L22,Q3,"")</f>
        <v/>
      </c>
      <c r="R42" s="544" t="str">
        <f>IF(CalcF!$L22,R3,"")</f>
        <v/>
      </c>
      <c r="S42" s="69" t="s">
        <v>93</v>
      </c>
      <c r="T42" s="543" t="str">
        <f>IF(CalcG!$L22,T3,"")</f>
        <v/>
      </c>
      <c r="U42" s="544" t="str">
        <f>IF(CalcG!$L22,U3,"")</f>
        <v/>
      </c>
      <c r="V42" s="69" t="s">
        <v>96</v>
      </c>
      <c r="W42" s="543" t="str">
        <f>IF(CalcH!$L22,W3,"")</f>
        <v/>
      </c>
      <c r="X42" s="544" t="str">
        <f>IF(CalcH!$L22,X3,"")</f>
        <v/>
      </c>
      <c r="Y42" s="69" t="s">
        <v>855</v>
      </c>
      <c r="Z42" s="543" t="str">
        <f>IF(CalcI!$L22,Z3,"")</f>
        <v/>
      </c>
      <c r="AA42" s="544" t="str">
        <f>IF(CalcI!$L22,AA3,"")</f>
        <v/>
      </c>
      <c r="AB42" s="69" t="s">
        <v>858</v>
      </c>
      <c r="AC42" s="543" t="str">
        <f>IF(CalcJ!$L22,AC3,"")</f>
        <v/>
      </c>
      <c r="AD42" s="544" t="str">
        <f>IF(CalcJ!$L22,AD3,"")</f>
        <v/>
      </c>
      <c r="AE42" s="69" t="s">
        <v>861</v>
      </c>
      <c r="AF42" s="543" t="str">
        <f>IF(CalcK!$L22,AF3,"")</f>
        <v/>
      </c>
      <c r="AG42" s="544" t="str">
        <f>IF(CalcK!$L22,AG3,"")</f>
        <v/>
      </c>
      <c r="AH42" s="69" t="s">
        <v>864</v>
      </c>
      <c r="AI42" s="543" t="str">
        <f>IF(CalcL!$L22,AI3,"")</f>
        <v/>
      </c>
      <c r="AJ42" s="544" t="str">
        <f>IF(CalcL!$L22,AJ3,"")</f>
        <v/>
      </c>
      <c r="AK42" s="69"/>
      <c r="AL42" s="460" t="str">
        <f>IF(OR(ThirdPlaced!$D27&gt;0,ThirdPlaced!$G27&gt;0),ThirdPlaced!$C27,"")</f>
        <v/>
      </c>
      <c r="AM42" s="461" t="str">
        <f>IF(AL42&lt;&gt;"","   "&amp;ThirdPlaced!$D27&amp;"        "&amp;ThirdPlaced!$F27&amp;Language!$E$197&amp;ThirdPlaced!$G27,"")</f>
        <v/>
      </c>
      <c r="AN42" s="462" t="str">
        <f>IF(AL42&lt;&gt;"",ThirdPlaced!$I27,"")</f>
        <v/>
      </c>
      <c r="AR42" s="367"/>
      <c r="AS42" s="367"/>
      <c r="AT42" s="69"/>
      <c r="AU42" s="367"/>
      <c r="AV42" s="367"/>
    </row>
    <row r="43" spans="1:48" ht="15.75" thickBot="1">
      <c r="A43" s="69" t="s">
        <v>8</v>
      </c>
      <c r="B43" s="543" t="str">
        <f>IF(CalcA!$L23,B4,"")</f>
        <v/>
      </c>
      <c r="C43" s="544" t="str">
        <f>IF(CalcA!$L23,C4,"")</f>
        <v/>
      </c>
      <c r="D43" s="69" t="s">
        <v>9</v>
      </c>
      <c r="E43" s="543" t="str">
        <f>IF(CalcB!$L23,E4,"")</f>
        <v/>
      </c>
      <c r="F43" s="544" t="str">
        <f>IF(CalcB!$L23,F4,"")</f>
        <v/>
      </c>
      <c r="G43" s="69" t="s">
        <v>10</v>
      </c>
      <c r="H43" s="543" t="str">
        <f>IF(CalcC!$L23,H4,"")</f>
        <v/>
      </c>
      <c r="I43" s="544" t="str">
        <f>IF(CalcC!$L23,I4,"")</f>
        <v/>
      </c>
      <c r="J43" s="69" t="s">
        <v>11</v>
      </c>
      <c r="K43" s="543" t="str">
        <f>IF(CalcD!$L23,K4,"")</f>
        <v/>
      </c>
      <c r="L43" s="544" t="str">
        <f>IF(CalcD!$L23,L4,"")</f>
        <v/>
      </c>
      <c r="M43" s="69" t="s">
        <v>12</v>
      </c>
      <c r="N43" s="543" t="str">
        <f>IF(CalcE!$L23,N4,"")</f>
        <v/>
      </c>
      <c r="O43" s="544" t="str">
        <f>IF(CalcE!$L23,O4,"")</f>
        <v/>
      </c>
      <c r="P43" s="69" t="s">
        <v>13</v>
      </c>
      <c r="Q43" s="543" t="str">
        <f>IF(CalcF!$L23,Q4,"")</f>
        <v/>
      </c>
      <c r="R43" s="544" t="str">
        <f>IF(CalcF!$L23,R4,"")</f>
        <v/>
      </c>
      <c r="S43" s="69" t="s">
        <v>94</v>
      </c>
      <c r="T43" s="543" t="str">
        <f>IF(CalcG!$L23,T4,"")</f>
        <v/>
      </c>
      <c r="U43" s="544" t="str">
        <f>IF(CalcG!$L23,U4,"")</f>
        <v/>
      </c>
      <c r="V43" s="69" t="s">
        <v>97</v>
      </c>
      <c r="W43" s="543" t="str">
        <f>IF(CalcH!$L23,W4,"")</f>
        <v/>
      </c>
      <c r="X43" s="544" t="str">
        <f>IF(CalcH!$L23,X4,"")</f>
        <v/>
      </c>
      <c r="Y43" s="69" t="s">
        <v>856</v>
      </c>
      <c r="Z43" s="543" t="str">
        <f>IF(CalcI!$L23,Z4,"")</f>
        <v/>
      </c>
      <c r="AA43" s="544" t="str">
        <f>IF(CalcI!$L23,AA4,"")</f>
        <v/>
      </c>
      <c r="AB43" s="69" t="s">
        <v>859</v>
      </c>
      <c r="AC43" s="543" t="str">
        <f>IF(CalcJ!$L23,AC4,"")</f>
        <v/>
      </c>
      <c r="AD43" s="544" t="str">
        <f>IF(CalcJ!$L23,AD4,"")</f>
        <v/>
      </c>
      <c r="AE43" s="69" t="s">
        <v>862</v>
      </c>
      <c r="AF43" s="543" t="str">
        <f>IF(CalcK!$L23,AF4,"")</f>
        <v/>
      </c>
      <c r="AG43" s="544" t="str">
        <f>IF(CalcK!$L23,AG4,"")</f>
        <v/>
      </c>
      <c r="AH43" s="69" t="s">
        <v>865</v>
      </c>
      <c r="AI43" s="543" t="str">
        <f>IF(CalcL!$L23,AI4,"")</f>
        <v/>
      </c>
      <c r="AJ43" s="544" t="str">
        <f>IF(CalcL!$L23,AJ4,"")</f>
        <v/>
      </c>
      <c r="AK43" s="69"/>
      <c r="AL43" s="474" t="str">
        <f>IF(OR(ThirdPlaced!$D28&gt;0,ThirdPlaced!$G28&gt;0),ThirdPlaced!$C28,"")</f>
        <v/>
      </c>
      <c r="AM43" s="475" t="str">
        <f>IF(AL43&lt;&gt;"","   "&amp;ThirdPlaced!$D28&amp;"        "&amp;ThirdPlaced!$F28&amp;Language!$E$197&amp;ThirdPlaced!$G28,"")</f>
        <v/>
      </c>
      <c r="AN43" s="476" t="str">
        <f>IF(AL43&lt;&gt;"",ThirdPlaced!$I28,"")</f>
        <v/>
      </c>
      <c r="AR43" s="367"/>
      <c r="AS43" s="367"/>
      <c r="AT43" s="69"/>
      <c r="AU43" s="367"/>
      <c r="AV43" s="367"/>
    </row>
    <row r="44" spans="1:48">
      <c r="A44" s="70" t="s">
        <v>14</v>
      </c>
      <c r="B44" s="541" t="str">
        <f>IF(CalcA!$L24,B5,"")</f>
        <v/>
      </c>
      <c r="C44" s="542" t="str">
        <f>IF(CalcA!$L24,C5,"")</f>
        <v/>
      </c>
      <c r="D44" s="70" t="s">
        <v>15</v>
      </c>
      <c r="E44" s="541" t="str">
        <f>IF(CalcB!$L24,E5,"")</f>
        <v/>
      </c>
      <c r="F44" s="542" t="str">
        <f>IF(CalcB!$L24,F5,"")</f>
        <v/>
      </c>
      <c r="G44" s="70" t="s">
        <v>16</v>
      </c>
      <c r="H44" s="541" t="str">
        <f>IF(CalcC!$L24,H5,"")</f>
        <v/>
      </c>
      <c r="I44" s="542" t="str">
        <f>IF(CalcC!$L24,I5,"")</f>
        <v/>
      </c>
      <c r="J44" s="70" t="s">
        <v>17</v>
      </c>
      <c r="K44" s="541" t="str">
        <f>IF(CalcD!$L24,K5,"")</f>
        <v/>
      </c>
      <c r="L44" s="542" t="str">
        <f>IF(CalcD!$L24,L5,"")</f>
        <v/>
      </c>
      <c r="M44" s="70" t="s">
        <v>18</v>
      </c>
      <c r="N44" s="541" t="str">
        <f>IF(CalcE!$L24,N5,"")</f>
        <v/>
      </c>
      <c r="O44" s="542" t="str">
        <f>IF(CalcE!$L24,O5,"")</f>
        <v/>
      </c>
      <c r="P44" s="70" t="s">
        <v>19</v>
      </c>
      <c r="Q44" s="541" t="str">
        <f>IF(CalcF!$L24,Q5,"")</f>
        <v/>
      </c>
      <c r="R44" s="542" t="str">
        <f>IF(CalcF!$L24,R5,"")</f>
        <v/>
      </c>
      <c r="S44" s="70" t="s">
        <v>95</v>
      </c>
      <c r="T44" s="541" t="str">
        <f>IF(CalcG!$L24,T5,"")</f>
        <v/>
      </c>
      <c r="U44" s="542" t="str">
        <f>IF(CalcG!$L24,U5,"")</f>
        <v/>
      </c>
      <c r="V44" s="70" t="s">
        <v>98</v>
      </c>
      <c r="W44" s="541" t="str">
        <f>IF(CalcH!$L24,W5,"")</f>
        <v/>
      </c>
      <c r="X44" s="542" t="str">
        <f>IF(CalcH!$L24,X5,"")</f>
        <v/>
      </c>
      <c r="Y44" s="70" t="s">
        <v>857</v>
      </c>
      <c r="Z44" s="541" t="str">
        <f>IF(CalcI!$L24,Z5,"")</f>
        <v/>
      </c>
      <c r="AA44" s="542" t="str">
        <f>IF(CalcI!$L24,AA5,"")</f>
        <v/>
      </c>
      <c r="AB44" s="70" t="s">
        <v>860</v>
      </c>
      <c r="AC44" s="541" t="str">
        <f>IF(CalcJ!$L24,AC5,"")</f>
        <v/>
      </c>
      <c r="AD44" s="542" t="str">
        <f>IF(CalcJ!$L24,AD5,"")</f>
        <v/>
      </c>
      <c r="AE44" s="70" t="s">
        <v>863</v>
      </c>
      <c r="AF44" s="541" t="str">
        <f>IF(CalcK!$L24,AF5,"")</f>
        <v/>
      </c>
      <c r="AG44" s="542" t="str">
        <f>IF(CalcK!$L24,AG5,"")</f>
        <v/>
      </c>
      <c r="AH44" s="70" t="s">
        <v>866</v>
      </c>
      <c r="AI44" s="541" t="str">
        <f>IF(CalcL!$L24,AI5,"")</f>
        <v/>
      </c>
      <c r="AJ44" s="542" t="str">
        <f>IF(CalcL!$L24,AJ5,"")</f>
        <v/>
      </c>
      <c r="AK44" s="70"/>
      <c r="AL44" s="793" t="str">
        <f>Language!$E$182</f>
        <v>Group combination:</v>
      </c>
      <c r="AM44" s="794"/>
      <c r="AN44" s="795"/>
      <c r="AO44" s="367"/>
      <c r="AP44" s="367"/>
      <c r="AQ44" s="70"/>
      <c r="AR44" s="367"/>
      <c r="AS44" s="367"/>
      <c r="AT44" s="70"/>
      <c r="AU44" s="367"/>
      <c r="AV44" s="367"/>
    </row>
    <row r="45" spans="1:48">
      <c r="A45" s="70" t="s">
        <v>1631</v>
      </c>
      <c r="B45" s="541" t="str">
        <f>IF(CalcA!$L25,B6,"")</f>
        <v/>
      </c>
      <c r="C45" s="542" t="str">
        <f>IF(CalcA!$L25,C6,"")</f>
        <v/>
      </c>
      <c r="D45" s="70" t="s">
        <v>1632</v>
      </c>
      <c r="E45" s="541" t="str">
        <f>IF(CalcB!$L25,E6,"")</f>
        <v/>
      </c>
      <c r="F45" s="542" t="str">
        <f>IF(CalcB!$L25,F6,"")</f>
        <v/>
      </c>
      <c r="G45" s="70" t="s">
        <v>1633</v>
      </c>
      <c r="H45" s="541" t="str">
        <f>IF(CalcC!$L25,H6,"")</f>
        <v/>
      </c>
      <c r="I45" s="542" t="str">
        <f>IF(CalcC!$L25,I6,"")</f>
        <v/>
      </c>
      <c r="J45" s="70" t="s">
        <v>1634</v>
      </c>
      <c r="K45" s="541" t="str">
        <f>IF(CalcD!$L25,K6,"")</f>
        <v/>
      </c>
      <c r="L45" s="542" t="str">
        <f>IF(CalcD!$L25,L6,"")</f>
        <v/>
      </c>
      <c r="M45" s="70" t="s">
        <v>1635</v>
      </c>
      <c r="N45" s="541" t="str">
        <f>IF(CalcE!$L25,N6,"")</f>
        <v/>
      </c>
      <c r="O45" s="542" t="str">
        <f>IF(CalcE!$L25,O6,"")</f>
        <v/>
      </c>
      <c r="P45" s="70" t="s">
        <v>1636</v>
      </c>
      <c r="Q45" s="541" t="str">
        <f>IF(CalcF!$L25,Q6,"")</f>
        <v/>
      </c>
      <c r="R45" s="542" t="str">
        <f>IF(CalcF!$L25,R6,"")</f>
        <v/>
      </c>
      <c r="S45" s="70" t="s">
        <v>1637</v>
      </c>
      <c r="T45" s="541" t="str">
        <f>IF(CalcG!$L25,T6,"")</f>
        <v/>
      </c>
      <c r="U45" s="542" t="str">
        <f>IF(CalcG!$L25,U6,"")</f>
        <v/>
      </c>
      <c r="V45" s="70" t="s">
        <v>1638</v>
      </c>
      <c r="W45" s="541" t="str">
        <f>IF(CalcH!$L25,W6,"")</f>
        <v/>
      </c>
      <c r="X45" s="542" t="str">
        <f>IF(CalcH!$L25,X6,"")</f>
        <v/>
      </c>
      <c r="Y45" s="70" t="s">
        <v>1639</v>
      </c>
      <c r="Z45" s="541" t="str">
        <f>IF(CalcI!$L25,Z6,"")</f>
        <v/>
      </c>
      <c r="AA45" s="542" t="str">
        <f>IF(CalcI!$L25,AA6,"")</f>
        <v/>
      </c>
      <c r="AB45" s="70" t="s">
        <v>1640</v>
      </c>
      <c r="AC45" s="541" t="str">
        <f>IF(CalcJ!$L25,AC6,"")</f>
        <v/>
      </c>
      <c r="AD45" s="542" t="str">
        <f>IF(CalcJ!$L25,AD6,"")</f>
        <v/>
      </c>
      <c r="AE45" s="70" t="s">
        <v>1641</v>
      </c>
      <c r="AF45" s="541" t="str">
        <f>IF(CalcK!$L25,AF6,"")</f>
        <v/>
      </c>
      <c r="AG45" s="542" t="str">
        <f>IF(CalcK!$L25,AG6,"")</f>
        <v/>
      </c>
      <c r="AH45" s="70" t="s">
        <v>1642</v>
      </c>
      <c r="AI45" s="541" t="str">
        <f>IF(CalcL!$L25,AI6,"")</f>
        <v/>
      </c>
      <c r="AJ45" s="542" t="str">
        <f>IF(CalcL!$L25,AJ6,"")</f>
        <v/>
      </c>
      <c r="AK45" s="70"/>
      <c r="AL45" s="796" t="str">
        <f>IF(Distinctness!$G$17&gt;0,ThirdPlaced!$I30,"")</f>
        <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
      </c>
      <c r="C50" s="35" t="str">
        <f>VLOOKUP(A48,Matches!$B$4:$K$113,9,0)</f>
        <v/>
      </c>
      <c r="E50" s="34" t="str">
        <f>VLOOKUP(D48,Matches!$B$4:$K$113,8,0)</f>
        <v/>
      </c>
      <c r="F50" s="35" t="str">
        <f>VLOOKUP(D48,Matches!$B$4:$K$113,9,0)</f>
        <v/>
      </c>
      <c r="H50" s="34" t="str">
        <f>VLOOKUP(G48,Matches!$B$4:$K$113,8,0)</f>
        <v/>
      </c>
      <c r="I50" s="35" t="str">
        <f>VLOOKUP(G48,Matches!$B$4:$K$113,9,0)</f>
        <v/>
      </c>
      <c r="K50" s="34" t="str">
        <f>VLOOKUP(J48,Matches!$B$4:$K$113,8,0)</f>
        <v/>
      </c>
      <c r="L50" s="35" t="str">
        <f>VLOOKUP(J48,Matches!$B$4:$K$113,9,0)</f>
        <v/>
      </c>
      <c r="N50" s="34" t="str">
        <f>VLOOKUP(M48,Matches!$B$4:$K$113,8,0)</f>
        <v/>
      </c>
      <c r="O50" s="35" t="str">
        <f>VLOOKUP(M48,Matches!$B$4:$K$113,9,0)</f>
        <v/>
      </c>
      <c r="Q50" s="34" t="str">
        <f>VLOOKUP(P48,Matches!$B$4:$K$113,8,0)</f>
        <v/>
      </c>
      <c r="R50" s="35" t="str">
        <f>VLOOKUP(P48,Matches!$B$4:$K$113,9,0)</f>
        <v/>
      </c>
      <c r="T50" s="34" t="str">
        <f>VLOOKUP(S48,Matches!$B$4:$K$113,8,0)</f>
        <v/>
      </c>
      <c r="U50" s="35" t="str">
        <f>VLOOKUP(S48,Matches!$B$4:$K$113,9,0)</f>
        <v/>
      </c>
      <c r="W50" s="34" t="str">
        <f>VLOOKUP(V48,Matches!$B$4:$K$113,8,0)</f>
        <v/>
      </c>
      <c r="X50" s="35" t="str">
        <f>VLOOKUP(V48,Matches!$B$4:$K$113,9,0)</f>
        <v/>
      </c>
      <c r="Z50" s="34" t="str">
        <f>VLOOKUP(Y48,Matches!$B$4:$K$113,8,0)</f>
        <v/>
      </c>
      <c r="AA50" s="35" t="str">
        <f>VLOOKUP(Y48,Matches!$B$4:$K$113,9,0)</f>
        <v/>
      </c>
      <c r="AC50" s="34" t="str">
        <f>VLOOKUP(AB48,Matches!$B$4:$K$113,8,0)</f>
        <v/>
      </c>
      <c r="AD50" s="35" t="str">
        <f>VLOOKUP(AB48,Matches!$B$4:$K$113,9,0)</f>
        <v/>
      </c>
      <c r="AF50" s="34" t="str">
        <f>VLOOKUP(AE48,Matches!$B$4:$K$113,8,0)</f>
        <v/>
      </c>
      <c r="AG50" s="35" t="str">
        <f>VLOOKUP(AE48,Matches!$B$4:$K$113,9,0)</f>
        <v/>
      </c>
      <c r="AI50" s="34" t="str">
        <f>VLOOKUP(AH48,Matches!$B$4:$K$113,8,0)</f>
        <v/>
      </c>
      <c r="AJ50" s="35" t="str">
        <f>VLOOKUP(AH48,Matches!$B$4:$K$113,9,0)</f>
        <v/>
      </c>
      <c r="AL50" s="34" t="str">
        <f>VLOOKUP(AK48,Matches!$B$4:$K$113,8,0)</f>
        <v/>
      </c>
      <c r="AM50" s="35" t="str">
        <f>VLOOKUP(AK48,Matches!$B$4:$K$113,9,0)</f>
        <v/>
      </c>
      <c r="AO50" s="34" t="str">
        <f>VLOOKUP(AN48,Matches!$B$4:$K$113,8,0)</f>
        <v/>
      </c>
      <c r="AP50" s="35" t="str">
        <f>VLOOKUP(AN48,Matches!$B$4:$K$113,9,0)</f>
        <v/>
      </c>
      <c r="AR50" s="34" t="str">
        <f>VLOOKUP(AQ48,Matches!$B$4:$K$113,8,0)</f>
        <v/>
      </c>
      <c r="AS50" s="35" t="str">
        <f>VLOOKUP(AQ48,Matches!$B$4:$K$113,9,0)</f>
        <v/>
      </c>
      <c r="AU50" s="34" t="str">
        <f>VLOOKUP(AT48,Matches!$B$4:$K$113,8,0)</f>
        <v/>
      </c>
      <c r="AV50" s="35" t="str">
        <f>VLOOKUP(AT48,Matches!$B$4:$K$113,9,0)</f>
        <v/>
      </c>
    </row>
    <row r="51" spans="1:49" ht="15.75" thickBot="1">
      <c r="B51" s="1"/>
      <c r="C51" s="2"/>
      <c r="D51" s="187"/>
      <c r="E51" s="1"/>
      <c r="F51" s="2"/>
      <c r="G51" s="187"/>
      <c r="H51" s="1"/>
      <c r="I51" s="2"/>
      <c r="J51" s="187"/>
      <c r="K51" s="1"/>
      <c r="L51" s="2"/>
      <c r="M51" s="187"/>
      <c r="N51" s="1"/>
      <c r="O51" s="2"/>
      <c r="P51" s="187"/>
      <c r="Q51" s="1"/>
      <c r="R51" s="2"/>
      <c r="S51" s="187"/>
      <c r="T51" s="1"/>
      <c r="U51" s="2"/>
      <c r="V51" s="187"/>
      <c r="W51" s="1"/>
      <c r="X51" s="2"/>
      <c r="Y51" s="187"/>
      <c r="Z51" s="1"/>
      <c r="AA51" s="2"/>
      <c r="AB51" s="187"/>
      <c r="AC51" s="1"/>
      <c r="AD51" s="2"/>
      <c r="AE51" s="187"/>
      <c r="AF51" s="1"/>
      <c r="AG51" s="2"/>
      <c r="AH51" s="187"/>
      <c r="AI51" s="1"/>
      <c r="AJ51" s="2"/>
      <c r="AK51" s="187"/>
      <c r="AL51" s="1"/>
      <c r="AM51" s="2"/>
      <c r="AN51" s="187"/>
      <c r="AO51" s="1"/>
      <c r="AP51" s="2"/>
      <c r="AQ51" s="187"/>
      <c r="AR51" s="1"/>
      <c r="AS51" s="2"/>
      <c r="AT51" s="187"/>
      <c r="AU51" s="1"/>
      <c r="AV51" s="2"/>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
      </c>
      <c r="C60" s="35" t="str">
        <f>IF(AND(E51&lt;&gt;"",F51&lt;&gt;""),IF(E51&gt;F51,E50,IF(E51&lt;F51,F50,IF(AND(E53&lt;&gt;"",F53&lt;&gt;""),IF(E53&gt;F53,E50,IF(E53&lt;F53,F50,"")),""))),"")</f>
        <v/>
      </c>
      <c r="E60" s="34" t="str">
        <f>IF(AND(H51&lt;&gt;"",I51&lt;&gt;""),IF(H51&gt;I51,H50,IF(H51&lt;I51,I50,IF(AND(H53&lt;&gt;"",I53&lt;&gt;""),IF(H53&gt;I53,H50,IF(H53&lt;I53,I50,"")),""))),"")</f>
        <v/>
      </c>
      <c r="F60" s="35" t="str">
        <f>IF(AND(K51&lt;&gt;"",L51&lt;&gt;""),IF(K51&gt;L51,K50,IF(K51&lt;L51,L50,IF(AND(K53&lt;&gt;"",L53&lt;&gt;""),IF(K53&gt;L53,K50,IF(K53&lt;L53,L50,"")),""))),"")</f>
        <v/>
      </c>
      <c r="H60" s="34" t="str">
        <f>IF(AND(N51&lt;&gt;"",O51&lt;&gt;""),IF(N51&gt;O51,N50,IF(N51&lt;O51,O50,IF(AND(N53&lt;&gt;"",O53&lt;&gt;""),IF(N53&gt;O53,N50,IF(N53&lt;O53,O50,"")),""))),"")</f>
        <v/>
      </c>
      <c r="I60" s="35" t="str">
        <f>IF(AND(Q51&lt;&gt;"",R51&lt;&gt;""),IF(Q51&gt;R51,Q50,IF(Q51&lt;R51,R50,IF(AND(Q53&lt;&gt;"",R53&lt;&gt;""),IF(Q53&gt;R53,Q50,IF(Q53&lt;R53,R50,"")),""))),"")</f>
        <v/>
      </c>
      <c r="K60" s="34" t="str">
        <f>IF(AND(T51&lt;&gt;"",U51&lt;&gt;""),IF(T51&gt;U51,T50,IF(T51&lt;U51,U50,IF(AND(T53&lt;&gt;"",U53&lt;&gt;""),IF(T53&gt;U53,T50,IF(T53&lt;U53,U50,"")),""))),"")</f>
        <v/>
      </c>
      <c r="L60" s="35" t="str">
        <f>IF(AND(W51&lt;&gt;"",X51&lt;&gt;""),IF(W51&gt;X51,W50,IF(W51&lt;X51,X50,IF(AND(W53&lt;&gt;"",X53&lt;&gt;""),IF(W53&gt;X53,W50,IF(W53&lt;X53,X50,"")),""))),"")</f>
        <v/>
      </c>
      <c r="N60" s="34" t="str">
        <f>IF(AND(Z51&lt;&gt;"",AA51&lt;&gt;""),IF(Z51&gt;AA51,Z50,IF(Z51&lt;AA51,AA50,IF(AND(Z53&lt;&gt;"",AA53&lt;&gt;""),IF(Z53&gt;AA53,Z50,IF(Z53&lt;AA53,AA50,"")),""))),"")</f>
        <v/>
      </c>
      <c r="O60" s="35" t="str">
        <f>IF(AND(AC51&lt;&gt;"",AD51&lt;&gt;""),IF(AC51&gt;AD51,AC50,IF(AC51&lt;AD51,AD50,IF(AND(AC53&lt;&gt;"",AD53&lt;&gt;""),IF(AC53&gt;AD53,AC50,IF(AC53&lt;AD53,AD50,"")),""))),"")</f>
        <v/>
      </c>
      <c r="Q60" s="34" t="str">
        <f>IF(AND(AF51&lt;&gt;"",AG51&lt;&gt;""),IF(AF51&gt;AG51,AF50,IF(AF51&lt;AG51,AG50,IF(AND(AF53&lt;&gt;"",AG53&lt;&gt;""),IF(AF53&gt;AG53,AF50,IF(AF53&lt;AG53,AG50,"")),""))),"")</f>
        <v/>
      </c>
      <c r="R60" s="35" t="str">
        <f>IF(AND(AI51&lt;&gt;"",AJ51&lt;&gt;""),IF(AI51&gt;AJ51,AI50,IF(AI51&lt;AJ51,AJ50,IF(AND(AI53&lt;&gt;"",AJ53&lt;&gt;""),IF(AI53&gt;AJ53,AI50,IF(AI53&lt;AJ53,AJ50,"")),""))),"")</f>
        <v/>
      </c>
      <c r="T60" s="34" t="str">
        <f>IF(AND(AL51&lt;&gt;"",AM51&lt;&gt;""),IF(AL51&gt;AM51,AL50,IF(AL51&lt;AM51,AM50,IF(AND(AL53&lt;&gt;"",AM53&lt;&gt;""),IF(AL53&gt;AM53,AL50,IF(AL53&lt;AM53,AM50,"")),""))),"")</f>
        <v/>
      </c>
      <c r="U60" s="35" t="str">
        <f>IF(AND(AO51&lt;&gt;"",AP51&lt;&gt;""),IF(AO51&gt;AP51,AO50,IF(AO51&lt;AP51,AP50,IF(AND(AO53&lt;&gt;"",AP53&lt;&gt;""),IF(AO53&gt;AP53,AO50,IF(AO53&lt;AP53,AP50,"")),""))),"")</f>
        <v/>
      </c>
      <c r="W60" s="34" t="str">
        <f>IF(AND(AR51&lt;&gt;"",AS51&lt;&gt;""),IF(AR51&gt;AS51,AR50,IF(AR51&lt;AS51,AS50,IF(AND(AR53&lt;&gt;"",AS53&lt;&gt;""),IF(AR53&gt;AS53,AR50,IF(AR53&lt;AS53,AS50,"")),""))),"")</f>
        <v/>
      </c>
      <c r="X60" s="35" t="str">
        <f>IF(AND(AU51&lt;&gt;"",AV51&lt;&gt;""),IF(AU51&gt;AV51,AU50,IF(AU51&lt;AV51,AV50,IF(AND(AU53&lt;&gt;"",AV53&lt;&gt;""),IF(AU53&gt;AV53,AU50,IF(AU53&lt;AV53,AV50,"")),""))),"")</f>
        <v/>
      </c>
    </row>
    <row r="61" spans="1:49" ht="15.75" thickBot="1">
      <c r="B61" s="1"/>
      <c r="C61" s="2"/>
      <c r="D61" s="187"/>
      <c r="E61" s="1"/>
      <c r="F61" s="2"/>
      <c r="G61" s="187"/>
      <c r="H61" s="1"/>
      <c r="I61" s="2"/>
      <c r="J61" s="187"/>
      <c r="K61" s="1"/>
      <c r="L61" s="2"/>
      <c r="M61" s="187"/>
      <c r="N61" s="1"/>
      <c r="O61" s="2"/>
      <c r="P61" s="187"/>
      <c r="Q61" s="1"/>
      <c r="R61" s="2"/>
      <c r="S61" s="187"/>
      <c r="T61" s="1"/>
      <c r="U61" s="2"/>
      <c r="V61" s="187"/>
      <c r="W61" s="1"/>
      <c r="X61" s="2"/>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
      </c>
      <c r="E70" s="8" t="str">
        <f>IF(AND(E61&lt;&gt;"",F61&lt;&gt;""),IF(E61&gt;F61,E60,IF(E61&lt;F61,F60,IF(AND(E63&lt;&gt;"",F63&lt;&gt;""),IF(E63&gt;F63,E60,IF(E63&lt;F63,F60,"")),""))),"")</f>
        <v/>
      </c>
      <c r="I70" s="7" t="str">
        <f>IF(AND(H61&lt;&gt;"",I61&lt;&gt;""),IF(H61&gt;I61,H60,IF(H61&lt;I61,I60,IF(AND(H63&lt;&gt;"",I63&lt;&gt;""),IF(H63&gt;I63,H60,IF(H63&lt;I63,I60,"")),""))),"")</f>
        <v/>
      </c>
      <c r="K70" s="8" t="str">
        <f>IF(AND(K61&lt;&gt;"",L61&lt;&gt;""),IF(K61&gt;L61,K60,IF(K61&lt;L61,L60,IF(AND(K63&lt;&gt;"",L63&lt;&gt;""),IF(K63&gt;L63,K60,IF(K63&lt;L63,L60,"")),""))),"")</f>
        <v/>
      </c>
      <c r="O70" s="7" t="str">
        <f>IF(AND(N61&lt;&gt;"",O61&lt;&gt;""),IF(N61&gt;O61,N60,IF(N61&lt;O61,O60,IF(AND(N63&lt;&gt;"",O63&lt;&gt;""),IF(N63&gt;O63,N60,IF(N63&lt;O63,O60,"")),""))),"")</f>
        <v/>
      </c>
      <c r="Q70" s="8" t="str">
        <f>IF(AND(Q61&lt;&gt;"",R61&lt;&gt;""),IF(Q61&gt;R61,Q60,IF(Q61&lt;R61,R60,IF(AND(Q63&lt;&gt;"",R63&lt;&gt;""),IF(Q63&gt;R63,Q60,IF(Q63&lt;R63,R60,"")),""))),"")</f>
        <v/>
      </c>
      <c r="U70" s="7" t="str">
        <f>IF(AND(T61&lt;&gt;"",U61&lt;&gt;""),IF(T61&gt;U61,T60,IF(T61&lt;U61,U60,IF(AND(T63&lt;&gt;"",U63&lt;&gt;""),IF(T63&gt;U63,T60,IF(T63&lt;U63,U60,"")),""))),"")</f>
        <v/>
      </c>
      <c r="W70" s="8" t="str">
        <f>IF(AND(W61&lt;&gt;"",X61&lt;&gt;""),IF(W61&gt;X61,W60,IF(W61&lt;X61,X60,IF(AND(W63&lt;&gt;"",X63&lt;&gt;""),IF(W63&gt;X63,W60,IF(W63&lt;X63,X60,"")),""))),"")</f>
        <v/>
      </c>
    </row>
    <row r="71" spans="1:25" ht="15.75" thickBot="1">
      <c r="C71" s="1"/>
      <c r="D71" s="12"/>
      <c r="E71" s="3"/>
      <c r="F71" s="188"/>
      <c r="I71" s="1"/>
      <c r="J71" s="12"/>
      <c r="K71" s="3"/>
      <c r="L71" s="188"/>
      <c r="O71" s="1"/>
      <c r="P71" s="12"/>
      <c r="Q71" s="3"/>
      <c r="R71" s="188"/>
      <c r="U71" s="1"/>
      <c r="V71" s="12"/>
      <c r="W71" s="3"/>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
      </c>
      <c r="H80" s="8" t="str">
        <f>IF(AND(I71&lt;&gt;"",K71&lt;&gt;""),IF(I71&gt;K71,I70,IF(I71&lt;K71,K70,IF(AND(I73&lt;&gt;"",K73&lt;&gt;""),IF(I73&gt;K73,I70,IF(I73&lt;K73,K70,"")),""))),"")</f>
        <v/>
      </c>
      <c r="L80" s="22"/>
      <c r="M80" s="22"/>
      <c r="R80" s="7" t="str">
        <f>IF(AND(O71&lt;&gt;"",Q71&lt;&gt;""),IF(O71&gt;Q71,O70,IF(O71&lt;Q71,Q70,IF(AND(O73&lt;&gt;"",Q73&lt;&gt;""),IF(O73&gt;Q73,O70,IF(O73&lt;Q73,Q70,"")),""))),"")</f>
        <v/>
      </c>
      <c r="T80" s="8" t="str">
        <f>IF(AND(U71&lt;&gt;"",W71&lt;&gt;""),IF(U71&gt;W71,U70,IF(U71&lt;W71,W70,IF(AND(U73&lt;&gt;"",W73&lt;&gt;""),IF(U73&gt;W73,U70,IF(U73&lt;W73,W70,"")),""))),"")</f>
        <v/>
      </c>
    </row>
    <row r="81" spans="6:23" ht="15.75" thickBot="1">
      <c r="F81" s="1"/>
      <c r="G81" s="12"/>
      <c r="H81" s="3"/>
      <c r="I81" s="188"/>
      <c r="L81" s="16"/>
      <c r="R81" s="1"/>
      <c r="S81" s="12"/>
      <c r="T81" s="3"/>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
      </c>
      <c r="N88" s="8" t="str">
        <f>IF(AND(R81&lt;&gt;"",T81&lt;&gt;""),IF(R81&lt;T81,R80,IF(R81&gt;T81,T80,IF(AND(R83&lt;&gt;"",T83&lt;&gt;""),IF(R83&lt;T83,R80,IF(R83&gt;T83,T80,"")),""))),"")</f>
        <v/>
      </c>
    </row>
    <row r="89" spans="6:23" ht="15.75" thickBot="1">
      <c r="L89" s="1"/>
      <c r="M89" s="12"/>
      <c r="N89" s="3"/>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
      </c>
      <c r="N98" s="8" t="str">
        <f>IF(AND(R81&lt;&gt;"",T81&lt;&gt;""),IF(R81&gt;T81,R80,IF(R81&lt;T81,T80,IF(AND(R83&lt;&gt;"",T83&lt;&gt;""),IF(R83&gt;T83,R80,IF(R83&lt;T83,T80,"")),""))),"")</f>
        <v/>
      </c>
      <c r="R98" s="829" t="str">
        <f>IF(AND(L99&lt;&gt;"",N99&lt;&gt;""),IF(L99&gt;N99,L98,IF(L99&lt;N99,N98,IF(AND(L101&lt;&gt;"",N101&lt;&gt;""),IF(L101&gt;N101,L98,IF(L101&lt;N101,N98,"")),""))),"")</f>
        <v/>
      </c>
      <c r="S98" s="829"/>
      <c r="T98" s="829"/>
      <c r="U98" s="829"/>
      <c r="V98" s="829"/>
      <c r="W98" s="829"/>
    </row>
    <row r="99" spans="2:24" ht="15.75" thickBot="1">
      <c r="B99" s="15"/>
      <c r="L99" s="1"/>
      <c r="M99" s="11"/>
      <c r="N99" s="3"/>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
      </c>
      <c r="E94" s="484" t="str">
        <f>INDEX(Matches!$B$4:$J$113,MATCH($F94,Matches!$B$4:$B$113,0),9)</f>
        <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
      </c>
      <c r="E96" s="484" t="str">
        <f>INDEX(Matches!$B$4:$J$113,MATCH($F96,Matches!$B$4:$B$113,0),9)</f>
        <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
      </c>
      <c r="E97" s="484" t="str">
        <f>INDEX(Matches!$B$4:$J$113,MATCH($F97,Matches!$B$4:$B$113,0),9)</f>
        <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
      </c>
      <c r="E98" s="484" t="str">
        <f>INDEX(Matches!$B$4:$J$113,MATCH($F98,Matches!$B$4:$B$113,0),9)</f>
        <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
      </c>
      <c r="E100" s="484" t="str">
        <f>INDEX(Matches!$B$4:$J$113,MATCH($F100,Matches!$B$4:$B$113,0),9)</f>
        <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
      </c>
      <c r="E101" s="484" t="str">
        <f>INDEX(Matches!$B$4:$J$113,MATCH($F101,Matches!$B$4:$B$113,0),9)</f>
        <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
      </c>
      <c r="E102" s="484" t="str">
        <f>INDEX(Matches!$B$4:$J$113,MATCH($F102,Matches!$B$4:$B$113,0),9)</f>
        <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
      </c>
      <c r="E104" s="484" t="str">
        <f>INDEX(Matches!$B$4:$J$113,MATCH($F104,Matches!$B$4:$B$113,0),9)</f>
        <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
      </c>
      <c r="E105" s="484" t="str">
        <f>INDEX(Matches!$B$4:$J$113,MATCH($F105,Matches!$B$4:$B$113,0),9)</f>
        <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
      </c>
      <c r="E106" s="484" t="str">
        <f>INDEX(Matches!$B$4:$J$113,MATCH($F106,Matches!$B$4:$B$113,0),9)</f>
        <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
      </c>
      <c r="E108" s="484" t="str">
        <f>INDEX(Matches!$B$4:$J$113,MATCH($F108,Matches!$B$4:$B$113,0),9)</f>
        <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
      </c>
      <c r="E109" s="484" t="str">
        <f>INDEX(Matches!$B$4:$J$113,MATCH($F109,Matches!$B$4:$B$113,0),9)</f>
        <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
      </c>
      <c r="E110" s="484" t="str">
        <f>INDEX(Matches!$B$4:$J$113,MATCH($F110,Matches!$B$4:$B$113,0),9)</f>
        <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
      </c>
      <c r="E112" s="484" t="str">
        <f>INDEX(Matches!$B$4:$J$113,MATCH($F112,Matches!$B$4:$B$113,0),9)</f>
        <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
      </c>
      <c r="E113" s="484" t="str">
        <f>INDEX(Matches!$B$4:$J$113,MATCH($F113,Matches!$B$4:$B$113,0),9)</f>
        <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
      </c>
      <c r="E114" s="484" t="str">
        <f>INDEX(Matches!$B$4:$J$113,MATCH($F114,Matches!$B$4:$B$113,0),9)</f>
        <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
      </c>
      <c r="E117" s="546" t="str">
        <f>'World Cup'!$F$60</f>
        <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
      </c>
      <c r="E118" s="546" t="str">
        <f>'World Cup'!$C$60</f>
        <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
      </c>
      <c r="E120" s="546" t="str">
        <f>'World Cup'!$O$60</f>
        <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
      </c>
      <c r="E121" s="546" t="str">
        <f>'World Cup'!$R$60</f>
        <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
      </c>
      <c r="E123" s="546" t="str">
        <f>'World Cup'!$I$60</f>
        <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
      </c>
      <c r="E124" s="546" t="str">
        <f>'World Cup'!$L$60</f>
        <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
      </c>
      <c r="E126" s="546" t="str">
        <f>'World Cup'!$U$60</f>
        <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
      </c>
      <c r="E127" s="546" t="str">
        <f>'World Cup'!$X$60</f>
        <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
      </c>
      <c r="E130" s="546" t="str">
        <f>'World Cup'!$E$70</f>
        <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
      </c>
      <c r="E132" s="546" t="str">
        <f>'World Cup'!$K$70</f>
        <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
      </c>
      <c r="E134" s="546" t="str">
        <f>'World Cup'!$Q$70</f>
        <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
      </c>
      <c r="E135" s="546" t="str">
        <f>'World Cup'!$W$70</f>
        <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
      </c>
      <c r="E138" s="546" t="str">
        <f>'World Cup'!$H$80</f>
        <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
      </c>
      <c r="E140" s="547" t="str">
        <f>'World Cup'!$T$80</f>
        <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
      </c>
      <c r="E143" s="546" t="str">
        <f>'World Cup'!$N$88</f>
        <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
      </c>
      <c r="E146" s="548" t="str">
        <f>'World Cup'!$N$98</f>
        <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South A</v>
      </c>
      <c r="L5" s="744" t="str">
        <v>Rep. of</v>
      </c>
      <c r="M5" s="745" t="str">
        <v>Czech R</v>
      </c>
      <c r="O5" s="743"/>
      <c r="P5" s="754" t="str">
        <f>Language!$E$131</f>
        <v>Pts.</v>
      </c>
      <c r="Q5" s="754" t="str">
        <f>Language!$E$132</f>
        <v>GD</v>
      </c>
      <c r="R5" s="847" t="str">
        <f>Language!$E$133</f>
        <v>Goals</v>
      </c>
      <c r="S5" s="848"/>
      <c r="T5" s="848"/>
      <c r="U5" s="746" t="str">
        <f t="array" ref="U5:X5">LEFT(CalcA!$BE$13:$BH$13,$D$4)</f>
        <v>Mexico</v>
      </c>
      <c r="V5" s="744" t="str">
        <v>South A</v>
      </c>
      <c r="W5" s="744" t="str">
        <v>Rep. of</v>
      </c>
      <c r="X5" s="745" t="str">
        <v>Czech R</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0</v>
      </c>
      <c r="F6" s="355">
        <f>G6-I6</f>
        <v>0</v>
      </c>
      <c r="G6" s="741">
        <f t="array" ref="G6:G9">CalcA!$F$22:$F$25</f>
        <v>0</v>
      </c>
      <c r="H6" s="753" t="str">
        <f>Language!$E$197</f>
        <v xml:space="preserve"> - </v>
      </c>
      <c r="I6" s="750">
        <f t="array" ref="I6:I9">CalcA!$G$22:$G$25</f>
        <v>0</v>
      </c>
      <c r="J6" s="747" t="str">
        <f t="array" ref="J6:M9">CalcA!$H$22:$K$25</f>
        <v/>
      </c>
      <c r="K6" s="355" t="str">
        <v/>
      </c>
      <c r="L6" s="355" t="str">
        <v/>
      </c>
      <c r="M6" s="742" t="str">
        <v/>
      </c>
      <c r="O6" s="756" t="str">
        <f t="array" ref="O6:O9">CalcA!$AZ$14:$AZ$17</f>
        <v>Mexico</v>
      </c>
      <c r="P6" s="355">
        <f t="array" ref="P6:P9">CalcA!$BA$14:$BA$17</f>
        <v>0</v>
      </c>
      <c r="Q6" s="355">
        <f t="array" ref="Q6:Q9">CalcA!$BB$14:$BB$17</f>
        <v>0</v>
      </c>
      <c r="R6" s="741">
        <f t="array" ref="R6:R9">CalcA!$BC$14:$BC$17</f>
        <v>0</v>
      </c>
      <c r="S6" s="753" t="str">
        <f>Language!$E$197</f>
        <v xml:space="preserve"> - </v>
      </c>
      <c r="T6" s="750">
        <f>IF(O6="","",R6-Q6)</f>
        <v>0</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South Africa</v>
      </c>
      <c r="E7" s="198">
        <v>0</v>
      </c>
      <c r="F7" s="198">
        <f t="shared" ref="F7:F9" si="1">G7-I7</f>
        <v>0</v>
      </c>
      <c r="G7" s="737">
        <v>0</v>
      </c>
      <c r="H7" s="739" t="str">
        <f>Language!$E$197</f>
        <v xml:space="preserve"> - </v>
      </c>
      <c r="I7" s="751">
        <v>0</v>
      </c>
      <c r="J7" s="748" t="str">
        <v/>
      </c>
      <c r="K7" s="733" t="str">
        <v/>
      </c>
      <c r="L7" s="198" t="str">
        <v/>
      </c>
      <c r="M7" s="734" t="str">
        <v/>
      </c>
      <c r="O7" s="757" t="str">
        <v>South Africa</v>
      </c>
      <c r="P7" s="198">
        <v>0</v>
      </c>
      <c r="Q7" s="198">
        <v>0</v>
      </c>
      <c r="R7" s="737">
        <v>0</v>
      </c>
      <c r="S7" s="739" t="str">
        <f>Language!$E$197</f>
        <v xml:space="preserve"> - </v>
      </c>
      <c r="T7" s="751">
        <f t="shared" ref="T7:T9" si="2">IF(O7="","",R7-Q7)</f>
        <v>0</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60</v>
      </c>
    </row>
    <row r="8" spans="2:49">
      <c r="B8" s="761" t="str">
        <v/>
      </c>
      <c r="D8" s="757" t="str">
        <v>Rep. of Korea</v>
      </c>
      <c r="E8" s="198">
        <v>0</v>
      </c>
      <c r="F8" s="198">
        <f t="shared" si="1"/>
        <v>0</v>
      </c>
      <c r="G8" s="737">
        <v>0</v>
      </c>
      <c r="H8" s="739" t="str">
        <f>Language!$E$197</f>
        <v xml:space="preserve"> - </v>
      </c>
      <c r="I8" s="751">
        <v>0</v>
      </c>
      <c r="J8" s="748" t="str">
        <v/>
      </c>
      <c r="K8" s="198" t="str">
        <v/>
      </c>
      <c r="L8" s="733" t="str">
        <v/>
      </c>
      <c r="M8" s="734" t="str">
        <v/>
      </c>
      <c r="O8" s="757" t="str">
        <v>Rep. of Korea</v>
      </c>
      <c r="P8" s="198">
        <v>0</v>
      </c>
      <c r="Q8" s="198">
        <v>0</v>
      </c>
      <c r="R8" s="737">
        <v>0</v>
      </c>
      <c r="S8" s="739" t="str">
        <f>Language!$E$197</f>
        <v xml:space="preserve"> - </v>
      </c>
      <c r="T8" s="751">
        <f t="shared" si="2"/>
        <v>0</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75" thickBot="1">
      <c r="B9" s="761" t="str">
        <v/>
      </c>
      <c r="D9" s="758" t="str">
        <v>Czech Rep.</v>
      </c>
      <c r="E9" s="735">
        <v>0</v>
      </c>
      <c r="F9" s="735">
        <f t="shared" si="1"/>
        <v>0</v>
      </c>
      <c r="G9" s="738">
        <v>0</v>
      </c>
      <c r="H9" s="740" t="str">
        <f>Language!$E$197</f>
        <v xml:space="preserve"> - </v>
      </c>
      <c r="I9" s="752">
        <v>0</v>
      </c>
      <c r="J9" s="749" t="str">
        <v/>
      </c>
      <c r="K9" s="735" t="str">
        <v/>
      </c>
      <c r="L9" s="735" t="str">
        <v/>
      </c>
      <c r="M9" s="736" t="str">
        <v/>
      </c>
      <c r="O9" s="758" t="str">
        <v>Czech Rep.</v>
      </c>
      <c r="P9" s="735">
        <v>0</v>
      </c>
      <c r="Q9" s="735">
        <v>0</v>
      </c>
      <c r="R9" s="738">
        <v>0</v>
      </c>
      <c r="S9" s="740" t="str">
        <f>Language!$E$197</f>
        <v xml:space="preserve"> - </v>
      </c>
      <c r="T9" s="752">
        <f t="shared" si="2"/>
        <v>0</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41</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Bosnia/</v>
      </c>
      <c r="L13" s="744" t="str">
        <v>Qatar</v>
      </c>
      <c r="M13" s="745" t="str">
        <v>Switzer</v>
      </c>
      <c r="O13" s="743"/>
      <c r="P13" s="754" t="str">
        <f>Language!$E$131</f>
        <v>Pts.</v>
      </c>
      <c r="Q13" s="754" t="str">
        <f>Language!$E$132</f>
        <v>GD</v>
      </c>
      <c r="R13" s="847" t="str">
        <f>Language!$E$133</f>
        <v>Goals</v>
      </c>
      <c r="S13" s="848"/>
      <c r="T13" s="848"/>
      <c r="U13" s="746" t="str">
        <f t="array" ref="U13:X13">LEFT(CalcB!$BE$13:$BH$13,$D$4)</f>
        <v>Canada</v>
      </c>
      <c r="V13" s="744" t="str">
        <v>Bosnia/</v>
      </c>
      <c r="W13" s="744" t="str">
        <v>Qatar</v>
      </c>
      <c r="X13" s="745" t="str">
        <v>Switzer</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0</v>
      </c>
      <c r="F14" s="355">
        <f>G14-I14</f>
        <v>0</v>
      </c>
      <c r="G14" s="741">
        <f t="array" ref="G14:G17">CalcB!$F$22:$F$25</f>
        <v>0</v>
      </c>
      <c r="H14" s="753" t="str">
        <f>Language!$E$197</f>
        <v xml:space="preserve"> - </v>
      </c>
      <c r="I14" s="750">
        <f t="array" ref="I14:I17">CalcB!$G$22:$G$25</f>
        <v>0</v>
      </c>
      <c r="J14" s="747" t="str">
        <f t="array" ref="J14:M17">CalcB!$H$22:$K$25</f>
        <v/>
      </c>
      <c r="K14" s="355" t="str">
        <v/>
      </c>
      <c r="L14" s="355" t="str">
        <v/>
      </c>
      <c r="M14" s="742" t="str">
        <v/>
      </c>
      <c r="O14" s="756" t="str">
        <f t="array" ref="O14:O17">CalcB!$AZ$14:$AZ$17</f>
        <v>Canada</v>
      </c>
      <c r="P14" s="355">
        <f t="array" ref="P14:P17">CalcB!$BA$14:$BA$17</f>
        <v>0</v>
      </c>
      <c r="Q14" s="355">
        <f t="array" ref="Q14:Q17">CalcB!$BB$14:$BB$17</f>
        <v>0</v>
      </c>
      <c r="R14" s="741">
        <f t="array" ref="R14:R17">CalcB!$BC$14:$BC$17</f>
        <v>0</v>
      </c>
      <c r="S14" s="753" t="str">
        <f>Language!$E$197</f>
        <v xml:space="preserve"> - </v>
      </c>
      <c r="T14" s="750">
        <f t="shared" ref="T14:T17" si="4">IF(O14="","",R14-Q14)</f>
        <v>0</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Bosnia/Herzeg.</v>
      </c>
      <c r="E15" s="198">
        <v>0</v>
      </c>
      <c r="F15" s="198">
        <f t="shared" ref="F15:F17" si="7">G15-I15</f>
        <v>0</v>
      </c>
      <c r="G15" s="737">
        <v>0</v>
      </c>
      <c r="H15" s="739" t="str">
        <f>Language!$E$197</f>
        <v xml:space="preserve"> - </v>
      </c>
      <c r="I15" s="751">
        <v>0</v>
      </c>
      <c r="J15" s="748" t="str">
        <v/>
      </c>
      <c r="K15" s="733" t="str">
        <v/>
      </c>
      <c r="L15" s="198" t="str">
        <v/>
      </c>
      <c r="M15" s="734" t="str">
        <v/>
      </c>
      <c r="O15" s="757" t="str">
        <v>Bosnia/Herzeg.</v>
      </c>
      <c r="P15" s="198">
        <v>0</v>
      </c>
      <c r="Q15" s="198">
        <v>0</v>
      </c>
      <c r="R15" s="737">
        <v>0</v>
      </c>
      <c r="S15" s="739" t="str">
        <f>Language!$E$197</f>
        <v xml:space="preserve"> - </v>
      </c>
      <c r="T15" s="751">
        <f t="shared" si="4"/>
        <v>0</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Qatar</v>
      </c>
      <c r="E16" s="198">
        <v>0</v>
      </c>
      <c r="F16" s="198">
        <f t="shared" si="7"/>
        <v>0</v>
      </c>
      <c r="G16" s="737">
        <v>0</v>
      </c>
      <c r="H16" s="739" t="str">
        <f>Language!$E$197</f>
        <v xml:space="preserve"> - </v>
      </c>
      <c r="I16" s="751">
        <v>0</v>
      </c>
      <c r="J16" s="748" t="str">
        <v/>
      </c>
      <c r="K16" s="198" t="str">
        <v/>
      </c>
      <c r="L16" s="733" t="str">
        <v/>
      </c>
      <c r="M16" s="734" t="str">
        <v/>
      </c>
      <c r="O16" s="757" t="str">
        <v>Qatar</v>
      </c>
      <c r="P16" s="198">
        <v>0</v>
      </c>
      <c r="Q16" s="198">
        <v>0</v>
      </c>
      <c r="R16" s="737">
        <v>0</v>
      </c>
      <c r="S16" s="739" t="str">
        <f>Language!$E$197</f>
        <v xml:space="preserve"> - </v>
      </c>
      <c r="T16" s="751">
        <f t="shared" si="4"/>
        <v>0</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75" thickBot="1">
      <c r="B17" s="761" t="str">
        <v/>
      </c>
      <c r="D17" s="758" t="str">
        <v>Switzerland</v>
      </c>
      <c r="E17" s="735">
        <v>0</v>
      </c>
      <c r="F17" s="735">
        <f t="shared" si="7"/>
        <v>0</v>
      </c>
      <c r="G17" s="738">
        <v>0</v>
      </c>
      <c r="H17" s="740" t="str">
        <f>Language!$E$197</f>
        <v xml:space="preserve"> - </v>
      </c>
      <c r="I17" s="752">
        <v>0</v>
      </c>
      <c r="J17" s="749" t="str">
        <v/>
      </c>
      <c r="K17" s="735" t="str">
        <v/>
      </c>
      <c r="L17" s="735" t="str">
        <v/>
      </c>
      <c r="M17" s="736" t="str">
        <v/>
      </c>
      <c r="O17" s="758" t="str">
        <v>Switzerland</v>
      </c>
      <c r="P17" s="735">
        <v>0</v>
      </c>
      <c r="Q17" s="735">
        <v>0</v>
      </c>
      <c r="R17" s="738">
        <v>0</v>
      </c>
      <c r="S17" s="740" t="str">
        <f>Language!$E$197</f>
        <v xml:space="preserve"> - </v>
      </c>
      <c r="T17" s="752">
        <f t="shared" si="4"/>
        <v>0</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19</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Haiti</v>
      </c>
      <c r="M21" s="745" t="str">
        <v>Scotlan</v>
      </c>
      <c r="O21" s="743"/>
      <c r="P21" s="754" t="str">
        <f>Language!$E$131</f>
        <v>Pts.</v>
      </c>
      <c r="Q21" s="754" t="str">
        <f>Language!$E$132</f>
        <v>GD</v>
      </c>
      <c r="R21" s="847" t="str">
        <f>Language!$E$133</f>
        <v>Goals</v>
      </c>
      <c r="S21" s="848"/>
      <c r="T21" s="848"/>
      <c r="U21" s="746" t="str">
        <f t="array" ref="U21:X21">LEFT(CalcC!$BE$13:$BH$13,$D$4)</f>
        <v>Brazil</v>
      </c>
      <c r="V21" s="744" t="str">
        <v>Morocco</v>
      </c>
      <c r="W21" s="744" t="str">
        <v>Haiti</v>
      </c>
      <c r="X21" s="745" t="str">
        <v>Scotlan</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0</v>
      </c>
      <c r="F22" s="355">
        <f>G22-I22</f>
        <v>0</v>
      </c>
      <c r="G22" s="741">
        <f t="array" ref="G22:G25">CalcC!$F$22:$F$25</f>
        <v>0</v>
      </c>
      <c r="H22" s="753" t="str">
        <f>Language!$E$197</f>
        <v xml:space="preserve"> - </v>
      </c>
      <c r="I22" s="750">
        <f t="array" ref="I22:I25">CalcC!$G$22:$G$25</f>
        <v>0</v>
      </c>
      <c r="J22" s="747" t="str">
        <f t="array" ref="J22:M25">CalcC!$H$22:$K$25</f>
        <v/>
      </c>
      <c r="K22" s="355" t="str">
        <v/>
      </c>
      <c r="L22" s="355" t="str">
        <v/>
      </c>
      <c r="M22" s="742" t="str">
        <v/>
      </c>
      <c r="O22" s="756" t="str">
        <f t="array" ref="O22:O25">CalcC!$AZ$14:$AZ$17</f>
        <v>Brazil</v>
      </c>
      <c r="P22" s="355">
        <f t="array" ref="P22:P25">CalcC!$BA$14:$BA$17</f>
        <v>0</v>
      </c>
      <c r="Q22" s="355">
        <f t="array" ref="Q22:Q25">CalcC!$BB$14:$BB$17</f>
        <v>0</v>
      </c>
      <c r="R22" s="741">
        <f t="array" ref="R22:R25">CalcC!$BC$14:$BC$17</f>
        <v>0</v>
      </c>
      <c r="S22" s="753" t="str">
        <f>Language!$E$197</f>
        <v xml:space="preserve"> - </v>
      </c>
      <c r="T22" s="750">
        <f t="shared" ref="T22:T25" si="8">IF(O22="","",R22-Q22)</f>
        <v>0</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0</v>
      </c>
      <c r="F23" s="198">
        <f t="shared" ref="F23:F25" si="11">G23-I23</f>
        <v>0</v>
      </c>
      <c r="G23" s="737">
        <v>0</v>
      </c>
      <c r="H23" s="739" t="str">
        <f>Language!$E$197</f>
        <v xml:space="preserve"> - </v>
      </c>
      <c r="I23" s="751">
        <v>0</v>
      </c>
      <c r="J23" s="748" t="str">
        <v/>
      </c>
      <c r="K23" s="733" t="str">
        <v/>
      </c>
      <c r="L23" s="198" t="str">
        <v/>
      </c>
      <c r="M23" s="734" t="str">
        <v/>
      </c>
      <c r="O23" s="757" t="str">
        <v>Morocco</v>
      </c>
      <c r="P23" s="198">
        <v>0</v>
      </c>
      <c r="Q23" s="198">
        <v>0</v>
      </c>
      <c r="R23" s="737">
        <v>0</v>
      </c>
      <c r="S23" s="739" t="str">
        <f>Language!$E$197</f>
        <v xml:space="preserve"> - </v>
      </c>
      <c r="T23" s="751">
        <f t="shared" si="8"/>
        <v>0</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Haiti</v>
      </c>
      <c r="E24" s="198">
        <v>0</v>
      </c>
      <c r="F24" s="198">
        <f t="shared" si="11"/>
        <v>0</v>
      </c>
      <c r="G24" s="737">
        <v>0</v>
      </c>
      <c r="H24" s="739" t="str">
        <f>Language!$E$197</f>
        <v xml:space="preserve"> - </v>
      </c>
      <c r="I24" s="751">
        <v>0</v>
      </c>
      <c r="J24" s="748" t="str">
        <v/>
      </c>
      <c r="K24" s="198" t="str">
        <v/>
      </c>
      <c r="L24" s="733" t="str">
        <v/>
      </c>
      <c r="M24" s="734" t="str">
        <v/>
      </c>
      <c r="O24" s="757" t="str">
        <v>Haiti</v>
      </c>
      <c r="P24" s="198">
        <v>0</v>
      </c>
      <c r="Q24" s="198">
        <v>0</v>
      </c>
      <c r="R24" s="737">
        <v>0</v>
      </c>
      <c r="S24" s="739" t="str">
        <f>Language!$E$197</f>
        <v xml:space="preserve"> - </v>
      </c>
      <c r="T24" s="751">
        <f t="shared" si="8"/>
        <v>0</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83</v>
      </c>
    </row>
    <row r="25" spans="2:49" ht="15.75" thickBot="1">
      <c r="B25" s="761" t="str">
        <v/>
      </c>
      <c r="D25" s="758" t="str">
        <v>Scotland</v>
      </c>
      <c r="E25" s="735">
        <v>0</v>
      </c>
      <c r="F25" s="735">
        <f t="shared" si="11"/>
        <v>0</v>
      </c>
      <c r="G25" s="738">
        <v>0</v>
      </c>
      <c r="H25" s="740" t="str">
        <f>Language!$E$197</f>
        <v xml:space="preserve"> - </v>
      </c>
      <c r="I25" s="752">
        <v>0</v>
      </c>
      <c r="J25" s="749" t="str">
        <v/>
      </c>
      <c r="K25" s="735" t="str">
        <v/>
      </c>
      <c r="L25" s="735" t="str">
        <v/>
      </c>
      <c r="M25" s="736" t="str">
        <v/>
      </c>
      <c r="O25" s="758" t="str">
        <v>Scotland</v>
      </c>
      <c r="P25" s="735">
        <v>0</v>
      </c>
      <c r="Q25" s="735">
        <v>0</v>
      </c>
      <c r="R25" s="738">
        <v>0</v>
      </c>
      <c r="S25" s="740" t="str">
        <f>Language!$E$197</f>
        <v xml:space="preserve"> - </v>
      </c>
      <c r="T25" s="752">
        <f t="shared" si="8"/>
        <v>0</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43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Paragua</v>
      </c>
      <c r="L29" s="744" t="str">
        <v>Austral</v>
      </c>
      <c r="M29" s="745" t="str">
        <v>Turkey</v>
      </c>
      <c r="O29" s="743"/>
      <c r="P29" s="754" t="str">
        <f>Language!$E$131</f>
        <v>Pts.</v>
      </c>
      <c r="Q29" s="754" t="str">
        <f>Language!$E$132</f>
        <v>GD</v>
      </c>
      <c r="R29" s="847" t="str">
        <f>Language!$E$133</f>
        <v>Goals</v>
      </c>
      <c r="S29" s="848"/>
      <c r="T29" s="848"/>
      <c r="U29" s="746" t="str">
        <f t="array" ref="U29:X29">LEFT(CalcD!$BE$13:$BH$13,$D$4)</f>
        <v>USA</v>
      </c>
      <c r="V29" s="744" t="str">
        <v>Paragua</v>
      </c>
      <c r="W29" s="744" t="str">
        <v>Austral</v>
      </c>
      <c r="X29" s="745" t="str">
        <v>Turkey</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0</v>
      </c>
      <c r="F30" s="355">
        <f>G30-I30</f>
        <v>0</v>
      </c>
      <c r="G30" s="741">
        <f t="array" ref="G30:G33">CalcD!$F$22:$F$25</f>
        <v>0</v>
      </c>
      <c r="H30" s="753" t="str">
        <f>Language!$E$197</f>
        <v xml:space="preserve"> - </v>
      </c>
      <c r="I30" s="750">
        <f t="array" ref="I30:I33">CalcD!$G$22:$G$25</f>
        <v>0</v>
      </c>
      <c r="J30" s="747" t="str">
        <f t="array" ref="J30:M33">CalcD!$H$22:$K$25</f>
        <v/>
      </c>
      <c r="K30" s="355" t="str">
        <v/>
      </c>
      <c r="L30" s="355" t="str">
        <v/>
      </c>
      <c r="M30" s="742" t="str">
        <v/>
      </c>
      <c r="O30" s="756" t="str">
        <f t="array" ref="O30:O33">CalcD!$AZ$14:$AZ$17</f>
        <v>USA</v>
      </c>
      <c r="P30" s="355">
        <f t="array" ref="P30:P33">CalcD!$BA$14:$BA$17</f>
        <v>0</v>
      </c>
      <c r="Q30" s="355">
        <f t="array" ref="Q30:Q33">CalcD!$BB$14:$BB$17</f>
        <v>0</v>
      </c>
      <c r="R30" s="741">
        <f t="array" ref="R30:R33">CalcD!$BC$14:$BC$17</f>
        <v>0</v>
      </c>
      <c r="S30" s="753" t="str">
        <f>Language!$E$197</f>
        <v xml:space="preserve"> - </v>
      </c>
      <c r="T30" s="750">
        <f t="shared" ref="T30:T33" si="12">IF(O30="","",R30-Q30)</f>
        <v>0</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Paraguay</v>
      </c>
      <c r="E31" s="198">
        <v>0</v>
      </c>
      <c r="F31" s="198">
        <f t="shared" ref="F31:F33" si="15">G31-I31</f>
        <v>0</v>
      </c>
      <c r="G31" s="737">
        <v>0</v>
      </c>
      <c r="H31" s="739" t="str">
        <f>Language!$E$197</f>
        <v xml:space="preserve"> - </v>
      </c>
      <c r="I31" s="751">
        <v>0</v>
      </c>
      <c r="J31" s="748" t="str">
        <v/>
      </c>
      <c r="K31" s="733" t="str">
        <v/>
      </c>
      <c r="L31" s="198" t="str">
        <v/>
      </c>
      <c r="M31" s="734" t="str">
        <v/>
      </c>
      <c r="O31" s="757" t="str">
        <v>Paraguay</v>
      </c>
      <c r="P31" s="198">
        <v>0</v>
      </c>
      <c r="Q31" s="198">
        <v>0</v>
      </c>
      <c r="R31" s="737">
        <v>0</v>
      </c>
      <c r="S31" s="739" t="str">
        <f>Language!$E$197</f>
        <v xml:space="preserve"> - </v>
      </c>
      <c r="T31" s="751">
        <f t="shared" si="12"/>
        <v>0</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40</v>
      </c>
    </row>
    <row r="32" spans="2:49">
      <c r="B32" s="761" t="str">
        <v/>
      </c>
      <c r="D32" s="757" t="str">
        <v>Australia</v>
      </c>
      <c r="E32" s="198">
        <v>0</v>
      </c>
      <c r="F32" s="198">
        <f t="shared" si="15"/>
        <v>0</v>
      </c>
      <c r="G32" s="737">
        <v>0</v>
      </c>
      <c r="H32" s="739" t="str">
        <f>Language!$E$197</f>
        <v xml:space="preserve"> - </v>
      </c>
      <c r="I32" s="751">
        <v>0</v>
      </c>
      <c r="J32" s="748" t="str">
        <v/>
      </c>
      <c r="K32" s="198" t="str">
        <v/>
      </c>
      <c r="L32" s="733" t="str">
        <v/>
      </c>
      <c r="M32" s="734" t="str">
        <v/>
      </c>
      <c r="O32" s="757" t="str">
        <v>Australia</v>
      </c>
      <c r="P32" s="198">
        <v>0</v>
      </c>
      <c r="Q32" s="198">
        <v>0</v>
      </c>
      <c r="R32" s="737">
        <v>0</v>
      </c>
      <c r="S32" s="739" t="str">
        <f>Language!$E$197</f>
        <v xml:space="preserve"> - </v>
      </c>
      <c r="T32" s="751">
        <f t="shared" si="12"/>
        <v>0</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75" thickBot="1">
      <c r="B33" s="761" t="str">
        <v/>
      </c>
      <c r="D33" s="758" t="str">
        <v>Turkey</v>
      </c>
      <c r="E33" s="735">
        <v>0</v>
      </c>
      <c r="F33" s="735">
        <f t="shared" si="15"/>
        <v>0</v>
      </c>
      <c r="G33" s="738">
        <v>0</v>
      </c>
      <c r="H33" s="740" t="str">
        <f>Language!$E$197</f>
        <v xml:space="preserve"> - </v>
      </c>
      <c r="I33" s="752">
        <v>0</v>
      </c>
      <c r="J33" s="749" t="str">
        <v/>
      </c>
      <c r="K33" s="735" t="str">
        <v/>
      </c>
      <c r="L33" s="735" t="str">
        <v/>
      </c>
      <c r="M33" s="736" t="str">
        <v/>
      </c>
      <c r="O33" s="758" t="str">
        <v>Turkey</v>
      </c>
      <c r="P33" s="735">
        <v>0</v>
      </c>
      <c r="Q33" s="735">
        <v>0</v>
      </c>
      <c r="R33" s="738">
        <v>0</v>
      </c>
      <c r="S33" s="740" t="str">
        <f>Language!$E$197</f>
        <v xml:space="preserve"> - </v>
      </c>
      <c r="T33" s="752">
        <f t="shared" si="12"/>
        <v>0</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22</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Curaçao</v>
      </c>
      <c r="L37" s="744" t="str">
        <v>Ivory C</v>
      </c>
      <c r="M37" s="745" t="str">
        <v>Ecuador</v>
      </c>
      <c r="O37" s="743"/>
      <c r="P37" s="754" t="str">
        <f>Language!$E$131</f>
        <v>Pts.</v>
      </c>
      <c r="Q37" s="754" t="str">
        <f>Language!$E$132</f>
        <v>GD</v>
      </c>
      <c r="R37" s="847" t="str">
        <f>Language!$E$133</f>
        <v>Goals</v>
      </c>
      <c r="S37" s="848"/>
      <c r="T37" s="848"/>
      <c r="U37" s="746" t="str">
        <f t="array" ref="U37:X37">LEFT(CalcE!$BE$13:$BH$13,$D$4)</f>
        <v>Germany</v>
      </c>
      <c r="V37" s="744" t="str">
        <v>Curaçao</v>
      </c>
      <c r="W37" s="744" t="str">
        <v>Ivory C</v>
      </c>
      <c r="X37" s="745" t="str">
        <v>Ecuador</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0</v>
      </c>
      <c r="F38" s="355">
        <f>G38-I38</f>
        <v>0</v>
      </c>
      <c r="G38" s="741">
        <f t="array" ref="G38:G41">CalcE!$F$22:$F$25</f>
        <v>0</v>
      </c>
      <c r="H38" s="753" t="str">
        <f>Language!$E$197</f>
        <v xml:space="preserve"> - </v>
      </c>
      <c r="I38" s="750">
        <f t="array" ref="I38:I41">CalcE!$G$22:$G$25</f>
        <v>0</v>
      </c>
      <c r="J38" s="747" t="str">
        <f t="array" ref="J38:M41">CalcE!$H$22:$K$25</f>
        <v/>
      </c>
      <c r="K38" s="355" t="str">
        <v/>
      </c>
      <c r="L38" s="355" t="str">
        <v/>
      </c>
      <c r="M38" s="742" t="str">
        <v/>
      </c>
      <c r="O38" s="756" t="str">
        <f t="array" ref="O38:O41">CalcE!$AZ$14:$AZ$17</f>
        <v>Germany</v>
      </c>
      <c r="P38" s="355">
        <f t="array" ref="P38:P41">CalcE!$BA$14:$BA$17</f>
        <v>0</v>
      </c>
      <c r="Q38" s="355">
        <f t="array" ref="Q38:Q41">CalcE!$BB$14:$BB$17</f>
        <v>0</v>
      </c>
      <c r="R38" s="741">
        <f t="array" ref="R38:R41">CalcE!$BC$14:$BC$17</f>
        <v>0</v>
      </c>
      <c r="S38" s="753" t="str">
        <f>Language!$E$197</f>
        <v xml:space="preserve"> - </v>
      </c>
      <c r="T38" s="750">
        <f t="shared" ref="T38:T41" si="16">IF(O38="","",R38-Q38)</f>
        <v>0</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Curaçao</v>
      </c>
      <c r="E39" s="198">
        <v>0</v>
      </c>
      <c r="F39" s="198">
        <f t="shared" ref="F39:F41" si="19">G39-I39</f>
        <v>0</v>
      </c>
      <c r="G39" s="737">
        <v>0</v>
      </c>
      <c r="H39" s="739" t="str">
        <f>Language!$E$197</f>
        <v xml:space="preserve"> - </v>
      </c>
      <c r="I39" s="751">
        <v>0</v>
      </c>
      <c r="J39" s="748" t="str">
        <v/>
      </c>
      <c r="K39" s="733" t="str">
        <v/>
      </c>
      <c r="L39" s="198" t="str">
        <v/>
      </c>
      <c r="M39" s="734" t="str">
        <v/>
      </c>
      <c r="O39" s="757" t="str">
        <v>Curaçao</v>
      </c>
      <c r="P39" s="198">
        <v>0</v>
      </c>
      <c r="Q39" s="198">
        <v>0</v>
      </c>
      <c r="R39" s="737">
        <v>0</v>
      </c>
      <c r="S39" s="739" t="str">
        <f>Language!$E$197</f>
        <v xml:space="preserve"> - </v>
      </c>
      <c r="T39" s="751">
        <f t="shared" si="16"/>
        <v>0</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82</v>
      </c>
    </row>
    <row r="40" spans="2:49">
      <c r="B40" s="761" t="str">
        <v/>
      </c>
      <c r="D40" s="757" t="str">
        <v>Ivory Coast</v>
      </c>
      <c r="E40" s="198">
        <v>0</v>
      </c>
      <c r="F40" s="198">
        <f t="shared" si="19"/>
        <v>0</v>
      </c>
      <c r="G40" s="737">
        <v>0</v>
      </c>
      <c r="H40" s="739" t="str">
        <f>Language!$E$197</f>
        <v xml:space="preserve"> - </v>
      </c>
      <c r="I40" s="751">
        <v>0</v>
      </c>
      <c r="J40" s="748" t="str">
        <v/>
      </c>
      <c r="K40" s="198" t="str">
        <v/>
      </c>
      <c r="L40" s="733" t="str">
        <v/>
      </c>
      <c r="M40" s="734" t="str">
        <v/>
      </c>
      <c r="O40" s="757" t="str">
        <v>Ivory Coast</v>
      </c>
      <c r="P40" s="198">
        <v>0</v>
      </c>
      <c r="Q40" s="198">
        <v>0</v>
      </c>
      <c r="R40" s="737">
        <v>0</v>
      </c>
      <c r="S40" s="739" t="str">
        <f>Language!$E$197</f>
        <v xml:space="preserve"> - </v>
      </c>
      <c r="T40" s="751">
        <f t="shared" si="16"/>
        <v>0</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Ecuador</v>
      </c>
      <c r="E41" s="735">
        <v>0</v>
      </c>
      <c r="F41" s="735">
        <f t="shared" si="19"/>
        <v>0</v>
      </c>
      <c r="G41" s="738">
        <v>0</v>
      </c>
      <c r="H41" s="740" t="str">
        <f>Language!$E$197</f>
        <v xml:space="preserve"> - </v>
      </c>
      <c r="I41" s="752">
        <v>0</v>
      </c>
      <c r="J41" s="749" t="str">
        <v/>
      </c>
      <c r="K41" s="735" t="str">
        <v/>
      </c>
      <c r="L41" s="735" t="str">
        <v/>
      </c>
      <c r="M41" s="736" t="str">
        <v/>
      </c>
      <c r="O41" s="758" t="str">
        <v>Ecuador</v>
      </c>
      <c r="P41" s="735">
        <v>0</v>
      </c>
      <c r="Q41" s="735">
        <v>0</v>
      </c>
      <c r="R41" s="738">
        <v>0</v>
      </c>
      <c r="S41" s="740" t="str">
        <f>Language!$E$197</f>
        <v xml:space="preserve"> - </v>
      </c>
      <c r="T41" s="752">
        <f t="shared" si="16"/>
        <v>0</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23</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Netherl</v>
      </c>
      <c r="V45" s="744" t="str">
        <v>Japan</v>
      </c>
      <c r="W45" s="744" t="str">
        <v>Sweden</v>
      </c>
      <c r="X45" s="745" t="str">
        <v>Tunisia</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0</v>
      </c>
      <c r="F46" s="355">
        <f>G46-I46</f>
        <v>0</v>
      </c>
      <c r="G46" s="741">
        <f t="array" ref="G46:G49">CalcF!$F$22:$F$25</f>
        <v>0</v>
      </c>
      <c r="H46" s="753" t="str">
        <f>Language!$E$197</f>
        <v xml:space="preserve"> - </v>
      </c>
      <c r="I46" s="750">
        <f t="array" ref="I46:I49">CalcF!$G$22:$G$25</f>
        <v>0</v>
      </c>
      <c r="J46" s="747" t="str">
        <f t="array" ref="J46:M49">CalcF!$H$22:$K$25</f>
        <v/>
      </c>
      <c r="K46" s="355" t="str">
        <v/>
      </c>
      <c r="L46" s="355" t="str">
        <v/>
      </c>
      <c r="M46" s="742" t="str">
        <v/>
      </c>
      <c r="O46" s="756" t="str">
        <f t="array" ref="O46:O49">CalcF!$AZ$14:$AZ$17</f>
        <v>Netherlands</v>
      </c>
      <c r="P46" s="355">
        <f t="array" ref="P46:P49">CalcF!$BA$14:$BA$17</f>
        <v>0</v>
      </c>
      <c r="Q46" s="355">
        <f t="array" ref="Q46:Q49">CalcF!$BB$14:$BB$17</f>
        <v>0</v>
      </c>
      <c r="R46" s="741">
        <f t="array" ref="R46:R49">CalcF!$BC$14:$BC$17</f>
        <v>0</v>
      </c>
      <c r="S46" s="753" t="str">
        <f>Language!$E$197</f>
        <v xml:space="preserve"> - </v>
      </c>
      <c r="T46" s="750">
        <f t="shared" ref="T46:T49" si="20">IF(O46="","",R46-Q46)</f>
        <v>0</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0</v>
      </c>
      <c r="F47" s="198">
        <f t="shared" ref="F47:F49" si="23">G47-I47</f>
        <v>0</v>
      </c>
      <c r="G47" s="737">
        <v>0</v>
      </c>
      <c r="H47" s="739" t="str">
        <f>Language!$E$197</f>
        <v xml:space="preserve"> - </v>
      </c>
      <c r="I47" s="751">
        <v>0</v>
      </c>
      <c r="J47" s="748" t="str">
        <v/>
      </c>
      <c r="K47" s="733" t="str">
        <v/>
      </c>
      <c r="L47" s="198" t="str">
        <v/>
      </c>
      <c r="M47" s="734" t="str">
        <v/>
      </c>
      <c r="O47" s="757" t="str">
        <v>Japan</v>
      </c>
      <c r="P47" s="198">
        <v>0</v>
      </c>
      <c r="Q47" s="198">
        <v>0</v>
      </c>
      <c r="R47" s="737">
        <v>0</v>
      </c>
      <c r="S47" s="739" t="str">
        <f>Language!$E$197</f>
        <v xml:space="preserve"> - </v>
      </c>
      <c r="T47" s="751">
        <f t="shared" si="20"/>
        <v>0</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0</v>
      </c>
      <c r="F48" s="198">
        <f t="shared" si="23"/>
        <v>0</v>
      </c>
      <c r="G48" s="737">
        <v>0</v>
      </c>
      <c r="H48" s="739" t="str">
        <f>Language!$E$197</f>
        <v xml:space="preserve"> - </v>
      </c>
      <c r="I48" s="751">
        <v>0</v>
      </c>
      <c r="J48" s="748" t="str">
        <v/>
      </c>
      <c r="K48" s="198" t="str">
        <v/>
      </c>
      <c r="L48" s="733" t="str">
        <v/>
      </c>
      <c r="M48" s="734" t="str">
        <v/>
      </c>
      <c r="O48" s="757" t="str">
        <v>Sweden</v>
      </c>
      <c r="P48" s="198">
        <v>0</v>
      </c>
      <c r="Q48" s="198">
        <v>0</v>
      </c>
      <c r="R48" s="737">
        <v>0</v>
      </c>
      <c r="S48" s="739" t="str">
        <f>Language!$E$197</f>
        <v xml:space="preserve"> - </v>
      </c>
      <c r="T48" s="751">
        <f t="shared" si="20"/>
        <v>0</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75" thickBot="1">
      <c r="B49" s="761" t="str">
        <v/>
      </c>
      <c r="D49" s="758" t="str">
        <v>Tunisia</v>
      </c>
      <c r="E49" s="735">
        <v>0</v>
      </c>
      <c r="F49" s="735">
        <f t="shared" si="23"/>
        <v>0</v>
      </c>
      <c r="G49" s="738">
        <v>0</v>
      </c>
      <c r="H49" s="740" t="str">
        <f>Language!$E$197</f>
        <v xml:space="preserve"> - </v>
      </c>
      <c r="I49" s="752">
        <v>0</v>
      </c>
      <c r="J49" s="749" t="str">
        <v/>
      </c>
      <c r="K49" s="735" t="str">
        <v/>
      </c>
      <c r="L49" s="735" t="str">
        <v/>
      </c>
      <c r="M49" s="736" t="str">
        <v/>
      </c>
      <c r="O49" s="758" t="str">
        <v>Tunisia</v>
      </c>
      <c r="P49" s="735">
        <v>0</v>
      </c>
      <c r="Q49" s="735">
        <v>0</v>
      </c>
      <c r="R49" s="738">
        <v>0</v>
      </c>
      <c r="S49" s="740" t="str">
        <f>Language!$E$197</f>
        <v xml:space="preserve"> - </v>
      </c>
      <c r="T49" s="752">
        <f t="shared" si="20"/>
        <v>0</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Belgium</v>
      </c>
      <c r="V53" s="744" t="str">
        <v>Egypt</v>
      </c>
      <c r="W53" s="744" t="str">
        <v>IR Iran</v>
      </c>
      <c r="X53" s="745" t="str">
        <v>New Zea</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0</v>
      </c>
      <c r="F54" s="355">
        <f>G54-I54</f>
        <v>0</v>
      </c>
      <c r="G54" s="741">
        <f t="array" ref="G54:G57">CalcG!$F$22:$F$25</f>
        <v>0</v>
      </c>
      <c r="H54" s="753" t="str">
        <f>Language!$E$197</f>
        <v xml:space="preserve"> - </v>
      </c>
      <c r="I54" s="750">
        <f t="array" ref="I54:I57">CalcG!$G$22:$G$25</f>
        <v>0</v>
      </c>
      <c r="J54" s="747" t="str">
        <f t="array" ref="J54:M57">CalcG!$H$22:$K$25</f>
        <v/>
      </c>
      <c r="K54" s="355" t="str">
        <v/>
      </c>
      <c r="L54" s="355" t="str">
        <v/>
      </c>
      <c r="M54" s="742" t="str">
        <v/>
      </c>
      <c r="O54" s="756" t="str">
        <f t="array" ref="O54:O57">CalcG!$AZ$14:$AZ$17</f>
        <v>Belgium</v>
      </c>
      <c r="P54" s="355">
        <f t="array" ref="P54:P57">CalcG!$BA$14:$BA$17</f>
        <v>0</v>
      </c>
      <c r="Q54" s="355">
        <f t="array" ref="Q54:Q57">CalcG!$BB$14:$BB$17</f>
        <v>0</v>
      </c>
      <c r="R54" s="741">
        <f t="array" ref="R54:R57">CalcG!$BC$14:$BC$17</f>
        <v>0</v>
      </c>
      <c r="S54" s="753" t="str">
        <f>Language!$E$197</f>
        <v xml:space="preserve"> - </v>
      </c>
      <c r="T54" s="750">
        <f t="shared" ref="T54:T57" si="24">IF(O54="","",R54-Q54)</f>
        <v>0</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0</v>
      </c>
      <c r="F55" s="198">
        <f t="shared" ref="F55:F57" si="27">G55-I55</f>
        <v>0</v>
      </c>
      <c r="G55" s="737">
        <v>0</v>
      </c>
      <c r="H55" s="739" t="str">
        <f>Language!$E$197</f>
        <v xml:space="preserve"> - </v>
      </c>
      <c r="I55" s="751">
        <v>0</v>
      </c>
      <c r="J55" s="748" t="str">
        <v/>
      </c>
      <c r="K55" s="733" t="str">
        <v/>
      </c>
      <c r="L55" s="198" t="str">
        <v/>
      </c>
      <c r="M55" s="734" t="str">
        <v/>
      </c>
      <c r="O55" s="757" t="str">
        <v>Egypt</v>
      </c>
      <c r="P55" s="198">
        <v>0</v>
      </c>
      <c r="Q55" s="198">
        <v>0</v>
      </c>
      <c r="R55" s="737">
        <v>0</v>
      </c>
      <c r="S55" s="739" t="str">
        <f>Language!$E$197</f>
        <v xml:space="preserve"> - </v>
      </c>
      <c r="T55" s="751">
        <f t="shared" si="24"/>
        <v>0</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0</v>
      </c>
      <c r="F56" s="198">
        <f t="shared" si="27"/>
        <v>0</v>
      </c>
      <c r="G56" s="737">
        <v>0</v>
      </c>
      <c r="H56" s="739" t="str">
        <f>Language!$E$197</f>
        <v xml:space="preserve"> - </v>
      </c>
      <c r="I56" s="751">
        <v>0</v>
      </c>
      <c r="J56" s="748" t="str">
        <v/>
      </c>
      <c r="K56" s="198" t="str">
        <v/>
      </c>
      <c r="L56" s="733" t="str">
        <v/>
      </c>
      <c r="M56" s="734" t="str">
        <v/>
      </c>
      <c r="O56" s="757" t="str">
        <v>IR Iran</v>
      </c>
      <c r="P56" s="198">
        <v>0</v>
      </c>
      <c r="Q56" s="198">
        <v>0</v>
      </c>
      <c r="R56" s="737">
        <v>0</v>
      </c>
      <c r="S56" s="739" t="str">
        <f>Language!$E$197</f>
        <v xml:space="preserve"> - </v>
      </c>
      <c r="T56" s="751">
        <f t="shared" si="24"/>
        <v>0</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
      </c>
      <c r="D57" s="758" t="str">
        <v>New Zealand</v>
      </c>
      <c r="E57" s="735">
        <v>0</v>
      </c>
      <c r="F57" s="735">
        <f t="shared" si="27"/>
        <v>0</v>
      </c>
      <c r="G57" s="738">
        <v>0</v>
      </c>
      <c r="H57" s="740" t="str">
        <f>Language!$E$197</f>
        <v xml:space="preserve"> - </v>
      </c>
      <c r="I57" s="752">
        <v>0</v>
      </c>
      <c r="J57" s="749" t="str">
        <v/>
      </c>
      <c r="K57" s="735" t="str">
        <v/>
      </c>
      <c r="L57" s="735" t="str">
        <v/>
      </c>
      <c r="M57" s="736" t="str">
        <v/>
      </c>
      <c r="O57" s="758" t="str">
        <v>New Zealand</v>
      </c>
      <c r="P57" s="735">
        <v>0</v>
      </c>
      <c r="Q57" s="735">
        <v>0</v>
      </c>
      <c r="R57" s="738">
        <v>0</v>
      </c>
      <c r="S57" s="740" t="str">
        <f>Language!$E$197</f>
        <v xml:space="preserve"> - </v>
      </c>
      <c r="T57" s="752">
        <f t="shared" si="24"/>
        <v>0</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Cape Ve</v>
      </c>
      <c r="L61" s="744" t="str">
        <v>Saudi A</v>
      </c>
      <c r="M61" s="745" t="str">
        <v>Uruguay</v>
      </c>
      <c r="O61" s="743"/>
      <c r="P61" s="754" t="str">
        <f>Language!$E$131</f>
        <v>Pts.</v>
      </c>
      <c r="Q61" s="754" t="str">
        <f>Language!$E$132</f>
        <v>GD</v>
      </c>
      <c r="R61" s="847" t="str">
        <f>Language!$E$133</f>
        <v>Goals</v>
      </c>
      <c r="S61" s="848"/>
      <c r="T61" s="848"/>
      <c r="U61" s="746" t="str">
        <f t="array" ref="U61:X61">LEFT(CalcH!$BE$13:$BH$13,$D$4)</f>
        <v>Spain</v>
      </c>
      <c r="V61" s="744" t="str">
        <v>Cape Ve</v>
      </c>
      <c r="W61" s="744" t="str">
        <v>Saudi A</v>
      </c>
      <c r="X61" s="745" t="str">
        <v>Uruguay</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0</v>
      </c>
      <c r="F62" s="355">
        <f>G62-I62</f>
        <v>0</v>
      </c>
      <c r="G62" s="741">
        <f t="array" ref="G62:G65">CalcH!$F$22:$F$25</f>
        <v>0</v>
      </c>
      <c r="H62" s="753" t="str">
        <f>Language!$E$197</f>
        <v xml:space="preserve"> - </v>
      </c>
      <c r="I62" s="750">
        <f t="array" ref="I62:I65">CalcH!$G$22:$G$25</f>
        <v>0</v>
      </c>
      <c r="J62" s="747" t="str">
        <f t="array" ref="J62:M65">CalcH!$H$22:$K$25</f>
        <v/>
      </c>
      <c r="K62" s="355" t="str">
        <v/>
      </c>
      <c r="L62" s="355" t="str">
        <v/>
      </c>
      <c r="M62" s="742" t="str">
        <v/>
      </c>
      <c r="O62" s="756" t="str">
        <f t="array" ref="O62:O65">CalcH!$AZ$14:$AZ$17</f>
        <v>Spain</v>
      </c>
      <c r="P62" s="355">
        <f t="array" ref="P62:P65">CalcH!$BA$14:$BA$17</f>
        <v>0</v>
      </c>
      <c r="Q62" s="355">
        <f t="array" ref="Q62:Q65">CalcH!$BB$14:$BB$17</f>
        <v>0</v>
      </c>
      <c r="R62" s="741">
        <f t="array" ref="R62:R65">CalcH!$BC$14:$BC$17</f>
        <v>0</v>
      </c>
      <c r="S62" s="753" t="str">
        <f>Language!$E$197</f>
        <v xml:space="preserve"> - </v>
      </c>
      <c r="T62" s="750">
        <f t="shared" ref="T62:T65" si="28">IF(O62="","",R62-Q62)</f>
        <v>0</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Cape Verde</v>
      </c>
      <c r="E63" s="198">
        <v>0</v>
      </c>
      <c r="F63" s="198">
        <f t="shared" ref="F63:F65" si="31">G63-I63</f>
        <v>0</v>
      </c>
      <c r="G63" s="737">
        <v>0</v>
      </c>
      <c r="H63" s="739" t="str">
        <f>Language!$E$197</f>
        <v xml:space="preserve"> - </v>
      </c>
      <c r="I63" s="751">
        <v>0</v>
      </c>
      <c r="J63" s="748" t="str">
        <v/>
      </c>
      <c r="K63" s="733" t="str">
        <v/>
      </c>
      <c r="L63" s="198" t="str">
        <v/>
      </c>
      <c r="M63" s="734" t="str">
        <v/>
      </c>
      <c r="O63" s="757" t="str">
        <v>Cape Verde</v>
      </c>
      <c r="P63" s="198">
        <v>0</v>
      </c>
      <c r="Q63" s="198">
        <v>0</v>
      </c>
      <c r="R63" s="737">
        <v>0</v>
      </c>
      <c r="S63" s="739" t="str">
        <f>Language!$E$197</f>
        <v xml:space="preserve"> - </v>
      </c>
      <c r="T63" s="751">
        <f t="shared" si="28"/>
        <v>0</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69</v>
      </c>
    </row>
    <row r="64" spans="2:49">
      <c r="B64" s="761" t="str">
        <v/>
      </c>
      <c r="D64" s="757" t="str">
        <v>Saudi Arabia</v>
      </c>
      <c r="E64" s="198">
        <v>0</v>
      </c>
      <c r="F64" s="198">
        <f t="shared" si="31"/>
        <v>0</v>
      </c>
      <c r="G64" s="737">
        <v>0</v>
      </c>
      <c r="H64" s="739" t="str">
        <f>Language!$E$197</f>
        <v xml:space="preserve"> - </v>
      </c>
      <c r="I64" s="751">
        <v>0</v>
      </c>
      <c r="J64" s="748" t="str">
        <v/>
      </c>
      <c r="K64" s="198" t="str">
        <v/>
      </c>
      <c r="L64" s="733" t="str">
        <v/>
      </c>
      <c r="M64" s="734" t="str">
        <v/>
      </c>
      <c r="O64" s="757" t="str">
        <v>Saudi Arabia</v>
      </c>
      <c r="P64" s="198">
        <v>0</v>
      </c>
      <c r="Q64" s="198">
        <v>0</v>
      </c>
      <c r="R64" s="737">
        <v>0</v>
      </c>
      <c r="S64" s="739" t="str">
        <f>Language!$E$197</f>
        <v xml:space="preserve"> - </v>
      </c>
      <c r="T64" s="751">
        <f t="shared" si="28"/>
        <v>0</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Uruguay</v>
      </c>
      <c r="E65" s="735">
        <v>0</v>
      </c>
      <c r="F65" s="735">
        <f t="shared" si="31"/>
        <v>0</v>
      </c>
      <c r="G65" s="738">
        <v>0</v>
      </c>
      <c r="H65" s="740" t="str">
        <f>Language!$E$197</f>
        <v xml:space="preserve"> - </v>
      </c>
      <c r="I65" s="752">
        <v>0</v>
      </c>
      <c r="J65" s="749" t="str">
        <v/>
      </c>
      <c r="K65" s="735" t="str">
        <v/>
      </c>
      <c r="L65" s="735" t="str">
        <v/>
      </c>
      <c r="M65" s="736" t="str">
        <v/>
      </c>
      <c r="O65" s="758" t="str">
        <v>Uruguay</v>
      </c>
      <c r="P65" s="735">
        <v>0</v>
      </c>
      <c r="Q65" s="735">
        <v>0</v>
      </c>
      <c r="R65" s="738">
        <v>0</v>
      </c>
      <c r="S65" s="740" t="str">
        <f>Language!$E$197</f>
        <v xml:space="preserve"> - </v>
      </c>
      <c r="T65" s="752">
        <f t="shared" si="28"/>
        <v>0</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17</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Iraq</v>
      </c>
      <c r="M69" s="745" t="str">
        <v>Norway</v>
      </c>
      <c r="O69" s="743"/>
      <c r="P69" s="754" t="str">
        <f>Language!$E$131</f>
        <v>Pts.</v>
      </c>
      <c r="Q69" s="754" t="str">
        <f>Language!$E$132</f>
        <v>GD</v>
      </c>
      <c r="R69" s="847" t="str">
        <f>Language!$E$133</f>
        <v>Goals</v>
      </c>
      <c r="S69" s="848"/>
      <c r="T69" s="848"/>
      <c r="U69" s="746" t="str">
        <f t="array" ref="U69:X69">LEFT(CalcI!$BE$13:$BH$13,$D$4)</f>
        <v>France</v>
      </c>
      <c r="V69" s="744" t="str">
        <v>Senegal</v>
      </c>
      <c r="W69" s="744" t="str">
        <v>Iraq</v>
      </c>
      <c r="X69" s="745" t="str">
        <v>Norway</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0</v>
      </c>
      <c r="F70" s="355">
        <f>G70-I70</f>
        <v>0</v>
      </c>
      <c r="G70" s="741">
        <f t="array" ref="G70:G73">CalcI!$F$22:$F$25</f>
        <v>0</v>
      </c>
      <c r="H70" s="753" t="str">
        <f>Language!$E$197</f>
        <v xml:space="preserve"> - </v>
      </c>
      <c r="I70" s="750">
        <f t="array" ref="I70:I73">CalcI!$G$22:$G$25</f>
        <v>0</v>
      </c>
      <c r="J70" s="747" t="str">
        <f t="array" ref="J70:M73">CalcI!$H$22:$K$25</f>
        <v/>
      </c>
      <c r="K70" s="355" t="str">
        <v/>
      </c>
      <c r="L70" s="355" t="str">
        <v/>
      </c>
      <c r="M70" s="742" t="str">
        <v/>
      </c>
      <c r="O70" s="756" t="str">
        <f t="array" ref="O70:O73">CalcI!$AZ$14:$AZ$17</f>
        <v>France</v>
      </c>
      <c r="P70" s="355">
        <f t="array" ref="P70:P73">CalcI!$BA$14:$BA$17</f>
        <v>0</v>
      </c>
      <c r="Q70" s="355">
        <f t="array" ref="Q70:Q73">CalcI!$BB$14:$BB$17</f>
        <v>0</v>
      </c>
      <c r="R70" s="741">
        <f t="array" ref="R70:R73">CalcI!$BC$14:$BC$17</f>
        <v>0</v>
      </c>
      <c r="S70" s="753" t="str">
        <f>Language!$E$197</f>
        <v xml:space="preserve"> - </v>
      </c>
      <c r="T70" s="750">
        <f t="shared" ref="T70:T73" si="32">IF(O70="","",R70-Q70)</f>
        <v>0</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0</v>
      </c>
      <c r="F71" s="198">
        <f t="shared" ref="F71:F73" si="35">G71-I71</f>
        <v>0</v>
      </c>
      <c r="G71" s="737">
        <v>0</v>
      </c>
      <c r="H71" s="739" t="str">
        <f>Language!$E$197</f>
        <v xml:space="preserve"> - </v>
      </c>
      <c r="I71" s="751">
        <v>0</v>
      </c>
      <c r="J71" s="748" t="str">
        <v/>
      </c>
      <c r="K71" s="733" t="str">
        <v/>
      </c>
      <c r="L71" s="198" t="str">
        <v/>
      </c>
      <c r="M71" s="734" t="str">
        <v/>
      </c>
      <c r="O71" s="757" t="str">
        <v>Senegal</v>
      </c>
      <c r="P71" s="198">
        <v>0</v>
      </c>
      <c r="Q71" s="198">
        <v>0</v>
      </c>
      <c r="R71" s="737">
        <v>0</v>
      </c>
      <c r="S71" s="739" t="str">
        <f>Language!$E$197</f>
        <v xml:space="preserve"> - </v>
      </c>
      <c r="T71" s="751">
        <f t="shared" si="32"/>
        <v>0</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Iraq</v>
      </c>
      <c r="E72" s="198">
        <v>0</v>
      </c>
      <c r="F72" s="198">
        <f t="shared" si="35"/>
        <v>0</v>
      </c>
      <c r="G72" s="737">
        <v>0</v>
      </c>
      <c r="H72" s="739" t="str">
        <f>Language!$E$197</f>
        <v xml:space="preserve"> - </v>
      </c>
      <c r="I72" s="751">
        <v>0</v>
      </c>
      <c r="J72" s="748" t="str">
        <v/>
      </c>
      <c r="K72" s="198" t="str">
        <v/>
      </c>
      <c r="L72" s="733" t="str">
        <v/>
      </c>
      <c r="M72" s="734" t="str">
        <v/>
      </c>
      <c r="O72" s="757" t="str">
        <v>Iraq</v>
      </c>
      <c r="P72" s="198">
        <v>0</v>
      </c>
      <c r="Q72" s="198">
        <v>0</v>
      </c>
      <c r="R72" s="737">
        <v>0</v>
      </c>
      <c r="S72" s="739" t="str">
        <f>Language!$E$197</f>
        <v xml:space="preserve"> - </v>
      </c>
      <c r="T72" s="751">
        <f t="shared" si="32"/>
        <v>0</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75" thickBot="1">
      <c r="B73" s="761" t="str">
        <v/>
      </c>
      <c r="D73" s="758" t="str">
        <v>Norway</v>
      </c>
      <c r="E73" s="735">
        <v>0</v>
      </c>
      <c r="F73" s="735">
        <f t="shared" si="35"/>
        <v>0</v>
      </c>
      <c r="G73" s="738">
        <v>0</v>
      </c>
      <c r="H73" s="740" t="str">
        <f>Language!$E$197</f>
        <v xml:space="preserve"> - </v>
      </c>
      <c r="I73" s="752">
        <v>0</v>
      </c>
      <c r="J73" s="749" t="str">
        <v/>
      </c>
      <c r="K73" s="735" t="str">
        <v/>
      </c>
      <c r="L73" s="735" t="str">
        <v/>
      </c>
      <c r="M73" s="736" t="str">
        <v/>
      </c>
      <c r="O73" s="758" t="str">
        <v>Norway</v>
      </c>
      <c r="P73" s="735">
        <v>0</v>
      </c>
      <c r="Q73" s="735">
        <v>0</v>
      </c>
      <c r="R73" s="738">
        <v>0</v>
      </c>
      <c r="S73" s="740" t="str">
        <f>Language!$E$197</f>
        <v xml:space="preserve"> - </v>
      </c>
      <c r="T73" s="752">
        <f t="shared" si="32"/>
        <v>0</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31</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Austria</v>
      </c>
      <c r="M77" s="745" t="str">
        <v>Jordan</v>
      </c>
      <c r="O77" s="743"/>
      <c r="P77" s="754" t="str">
        <f>Language!$E$131</f>
        <v>Pts.</v>
      </c>
      <c r="Q77" s="754" t="str">
        <f>Language!$E$132</f>
        <v>GD</v>
      </c>
      <c r="R77" s="847" t="str">
        <f>Language!$E$133</f>
        <v>Goals</v>
      </c>
      <c r="S77" s="848"/>
      <c r="T77" s="848"/>
      <c r="U77" s="746" t="str">
        <f t="array" ref="U77:X77">LEFT(CalcJ!$BE$13:$BH$13,$D$4)</f>
        <v>Argenti</v>
      </c>
      <c r="V77" s="744" t="str">
        <v>Algeria</v>
      </c>
      <c r="W77" s="744" t="str">
        <v>Austria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0</v>
      </c>
      <c r="F78" s="355">
        <f>G78-I78</f>
        <v>0</v>
      </c>
      <c r="G78" s="741">
        <f t="array" ref="G78:G81">CalcJ!$F$22:$F$25</f>
        <v>0</v>
      </c>
      <c r="H78" s="753" t="str">
        <f>Language!$E$197</f>
        <v xml:space="preserve"> - </v>
      </c>
      <c r="I78" s="750">
        <f t="array" ref="I78:I81">CalcJ!$G$22:$G$25</f>
        <v>0</v>
      </c>
      <c r="J78" s="747" t="str">
        <f t="array" ref="J78:M81">CalcJ!$H$22:$K$25</f>
        <v/>
      </c>
      <c r="K78" s="355" t="str">
        <v/>
      </c>
      <c r="L78" s="355" t="str">
        <v/>
      </c>
      <c r="M78" s="742" t="str">
        <v/>
      </c>
      <c r="O78" s="756" t="str">
        <f t="array" ref="O78:O81">CalcJ!$AZ$14:$AZ$17</f>
        <v>Argentina</v>
      </c>
      <c r="P78" s="355">
        <f t="array" ref="P78:P81">CalcJ!$BA$14:$BA$17</f>
        <v>0</v>
      </c>
      <c r="Q78" s="355">
        <f t="array" ref="Q78:Q81">CalcJ!$BB$14:$BB$17</f>
        <v>0</v>
      </c>
      <c r="R78" s="741">
        <f t="array" ref="R78:R81">CalcJ!$BC$14:$BC$17</f>
        <v>0</v>
      </c>
      <c r="S78" s="753" t="str">
        <f>Language!$E$197</f>
        <v xml:space="preserve"> - </v>
      </c>
      <c r="T78" s="750">
        <f t="shared" ref="T78:T81" si="36">IF(O78="","",R78-Q78)</f>
        <v>0</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0</v>
      </c>
      <c r="F79" s="198">
        <f t="shared" ref="F79:F81" si="39">G79-I79</f>
        <v>0</v>
      </c>
      <c r="G79" s="737">
        <v>0</v>
      </c>
      <c r="H79" s="739" t="str">
        <f>Language!$E$197</f>
        <v xml:space="preserve"> - </v>
      </c>
      <c r="I79" s="751">
        <v>0</v>
      </c>
      <c r="J79" s="748" t="str">
        <v/>
      </c>
      <c r="K79" s="733" t="str">
        <v/>
      </c>
      <c r="L79" s="198" t="str">
        <v/>
      </c>
      <c r="M79" s="734" t="str">
        <v/>
      </c>
      <c r="O79" s="757" t="str">
        <v>Algeria</v>
      </c>
      <c r="P79" s="198">
        <v>0</v>
      </c>
      <c r="Q79" s="198">
        <v>0</v>
      </c>
      <c r="R79" s="737">
        <v>0</v>
      </c>
      <c r="S79" s="739" t="str">
        <f>Language!$E$197</f>
        <v xml:space="preserve"> - </v>
      </c>
      <c r="T79" s="751">
        <f t="shared" si="36"/>
        <v>0</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0</v>
      </c>
      <c r="F80" s="198">
        <f t="shared" si="39"/>
        <v>0</v>
      </c>
      <c r="G80" s="737">
        <v>0</v>
      </c>
      <c r="H80" s="739" t="str">
        <f>Language!$E$197</f>
        <v xml:space="preserve"> - </v>
      </c>
      <c r="I80" s="751">
        <v>0</v>
      </c>
      <c r="J80" s="748" t="str">
        <v/>
      </c>
      <c r="K80" s="198" t="str">
        <v/>
      </c>
      <c r="L80" s="733" t="str">
        <v/>
      </c>
      <c r="M80" s="734" t="str">
        <v/>
      </c>
      <c r="O80" s="757" t="str">
        <v>Austria</v>
      </c>
      <c r="P80" s="198">
        <v>0</v>
      </c>
      <c r="Q80" s="198">
        <v>0</v>
      </c>
      <c r="R80" s="737">
        <v>0</v>
      </c>
      <c r="S80" s="739" t="str">
        <f>Language!$E$197</f>
        <v xml:space="preserve"> - </v>
      </c>
      <c r="T80" s="751">
        <f t="shared" si="36"/>
        <v>0</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5.75" thickBot="1">
      <c r="B81" s="761" t="str">
        <v/>
      </c>
      <c r="D81" s="758" t="str">
        <v>Jordan</v>
      </c>
      <c r="E81" s="735">
        <v>0</v>
      </c>
      <c r="F81" s="735">
        <f t="shared" si="39"/>
        <v>0</v>
      </c>
      <c r="G81" s="738">
        <v>0</v>
      </c>
      <c r="H81" s="740" t="str">
        <f>Language!$E$197</f>
        <v xml:space="preserve"> - </v>
      </c>
      <c r="I81" s="752">
        <v>0</v>
      </c>
      <c r="J81" s="749" t="str">
        <v/>
      </c>
      <c r="K81" s="735" t="str">
        <v/>
      </c>
      <c r="L81" s="735" t="str">
        <v/>
      </c>
      <c r="M81" s="736" t="str">
        <v/>
      </c>
      <c r="O81" s="758" t="str">
        <v>Jordan</v>
      </c>
      <c r="P81" s="735">
        <v>0</v>
      </c>
      <c r="Q81" s="735">
        <v>0</v>
      </c>
      <c r="R81" s="738">
        <v>0</v>
      </c>
      <c r="S81" s="740" t="str">
        <f>Language!$E$197</f>
        <v xml:space="preserve"> - </v>
      </c>
      <c r="T81" s="752">
        <f t="shared" si="36"/>
        <v>0</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DR Cong</v>
      </c>
      <c r="L85" s="744" t="str">
        <v>Uzbekis</v>
      </c>
      <c r="M85" s="745" t="str">
        <v>Colombi</v>
      </c>
      <c r="O85" s="743"/>
      <c r="P85" s="754" t="str">
        <f>Language!$E$131</f>
        <v>Pts.</v>
      </c>
      <c r="Q85" s="754" t="str">
        <f>Language!$E$132</f>
        <v>GD</v>
      </c>
      <c r="R85" s="847" t="str">
        <f>Language!$E$133</f>
        <v>Goals</v>
      </c>
      <c r="S85" s="848"/>
      <c r="T85" s="848"/>
      <c r="U85" s="746" t="str">
        <f t="array" ref="U85:X85">LEFT(CalcK!$BE$13:$BH$13,$D$4)</f>
        <v>Portuga</v>
      </c>
      <c r="V85" s="744" t="str">
        <v>DR Cong</v>
      </c>
      <c r="W85" s="744" t="str">
        <v>Uzbekis</v>
      </c>
      <c r="X85" s="745" t="str">
        <v>Colombi</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0</v>
      </c>
      <c r="F86" s="355">
        <f>G86-I86</f>
        <v>0</v>
      </c>
      <c r="G86" s="741">
        <f t="array" ref="G86:G89">CalcK!$F$22:$F$25</f>
        <v>0</v>
      </c>
      <c r="H86" s="753" t="str">
        <f>Language!$E$197</f>
        <v xml:space="preserve"> - </v>
      </c>
      <c r="I86" s="750">
        <f t="array" ref="I86:I89">CalcK!$G$22:$G$25</f>
        <v>0</v>
      </c>
      <c r="J86" s="747" t="str">
        <f t="array" ref="J86:M89">CalcK!$H$22:$K$25</f>
        <v/>
      </c>
      <c r="K86" s="355" t="str">
        <v/>
      </c>
      <c r="L86" s="355" t="str">
        <v/>
      </c>
      <c r="M86" s="742" t="str">
        <v/>
      </c>
      <c r="O86" s="756" t="str">
        <f t="array" ref="O86:O89">CalcK!$AZ$14:$AZ$17</f>
        <v>Portugal</v>
      </c>
      <c r="P86" s="355">
        <f t="array" ref="P86:P89">CalcK!$BA$14:$BA$17</f>
        <v>0</v>
      </c>
      <c r="Q86" s="355">
        <f t="array" ref="Q86:Q89">CalcK!$BB$14:$BB$17</f>
        <v>0</v>
      </c>
      <c r="R86" s="741">
        <f t="array" ref="R86:R89">CalcK!$BC$14:$BC$17</f>
        <v>0</v>
      </c>
      <c r="S86" s="753" t="str">
        <f>Language!$E$197</f>
        <v xml:space="preserve"> - </v>
      </c>
      <c r="T86" s="750">
        <f t="shared" ref="T86:T89" si="40">IF(O86="","",R86-Q86)</f>
        <v>0</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DR Congo</v>
      </c>
      <c r="E87" s="198">
        <v>0</v>
      </c>
      <c r="F87" s="198">
        <f t="shared" ref="F87:F89" si="43">G87-I87</f>
        <v>0</v>
      </c>
      <c r="G87" s="737">
        <v>0</v>
      </c>
      <c r="H87" s="739" t="str">
        <f>Language!$E$197</f>
        <v xml:space="preserve"> - </v>
      </c>
      <c r="I87" s="751">
        <v>0</v>
      </c>
      <c r="J87" s="748" t="str">
        <v/>
      </c>
      <c r="K87" s="733" t="str">
        <v/>
      </c>
      <c r="L87" s="198" t="str">
        <v/>
      </c>
      <c r="M87" s="734" t="str">
        <v/>
      </c>
      <c r="O87" s="757" t="str">
        <v>DR Congo</v>
      </c>
      <c r="P87" s="198">
        <v>0</v>
      </c>
      <c r="Q87" s="198">
        <v>0</v>
      </c>
      <c r="R87" s="737">
        <v>0</v>
      </c>
      <c r="S87" s="739" t="str">
        <f>Language!$E$197</f>
        <v xml:space="preserve"> - </v>
      </c>
      <c r="T87" s="751">
        <f t="shared" si="40"/>
        <v>0</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46</v>
      </c>
    </row>
    <row r="88" spans="2:49">
      <c r="B88" s="761" t="str">
        <v/>
      </c>
      <c r="D88" s="757" t="str">
        <v>Uzbekistan</v>
      </c>
      <c r="E88" s="198">
        <v>0</v>
      </c>
      <c r="F88" s="198">
        <f t="shared" si="43"/>
        <v>0</v>
      </c>
      <c r="G88" s="737">
        <v>0</v>
      </c>
      <c r="H88" s="739" t="str">
        <f>Language!$E$197</f>
        <v xml:space="preserve"> - </v>
      </c>
      <c r="I88" s="751">
        <v>0</v>
      </c>
      <c r="J88" s="748" t="str">
        <v/>
      </c>
      <c r="K88" s="198" t="str">
        <v/>
      </c>
      <c r="L88" s="733" t="str">
        <v/>
      </c>
      <c r="M88" s="734" t="str">
        <v/>
      </c>
      <c r="O88" s="757" t="str">
        <v>Uzbekistan</v>
      </c>
      <c r="P88" s="198">
        <v>0</v>
      </c>
      <c r="Q88" s="198">
        <v>0</v>
      </c>
      <c r="R88" s="737">
        <v>0</v>
      </c>
      <c r="S88" s="739" t="str">
        <f>Language!$E$197</f>
        <v xml:space="preserve"> - </v>
      </c>
      <c r="T88" s="751">
        <f t="shared" si="40"/>
        <v>0</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75" thickBot="1">
      <c r="B89" s="761" t="str">
        <v/>
      </c>
      <c r="D89" s="758" t="str">
        <v>Colombia</v>
      </c>
      <c r="E89" s="735">
        <v>0</v>
      </c>
      <c r="F89" s="735">
        <f t="shared" si="43"/>
        <v>0</v>
      </c>
      <c r="G89" s="738">
        <v>0</v>
      </c>
      <c r="H89" s="740" t="str">
        <f>Language!$E$197</f>
        <v xml:space="preserve"> - </v>
      </c>
      <c r="I89" s="752">
        <v>0</v>
      </c>
      <c r="J89" s="749" t="str">
        <v/>
      </c>
      <c r="K89" s="735" t="str">
        <v/>
      </c>
      <c r="L89" s="735" t="str">
        <v/>
      </c>
      <c r="M89" s="736" t="str">
        <v/>
      </c>
      <c r="O89" s="758" t="str">
        <v>Colombia</v>
      </c>
      <c r="P89" s="735">
        <v>0</v>
      </c>
      <c r="Q89" s="735">
        <v>0</v>
      </c>
      <c r="R89" s="738">
        <v>0</v>
      </c>
      <c r="S89" s="740" t="str">
        <f>Language!$E$197</f>
        <v xml:space="preserve"> - </v>
      </c>
      <c r="T89" s="752">
        <f t="shared" si="40"/>
        <v>0</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13</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Ghana</v>
      </c>
      <c r="X93" s="745" t="str">
        <v>Panama</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0</v>
      </c>
      <c r="F94" s="355">
        <f>G94-I94</f>
        <v>0</v>
      </c>
      <c r="G94" s="741">
        <f t="array" ref="G94:G97">CalcL!$F$22:$F$25</f>
        <v>0</v>
      </c>
      <c r="H94" s="753" t="str">
        <f>Language!$E$197</f>
        <v xml:space="preserve"> - </v>
      </c>
      <c r="I94" s="750">
        <f t="array" ref="I94:I97">CalcL!$G$22:$G$25</f>
        <v>0</v>
      </c>
      <c r="J94" s="747" t="str">
        <f t="array" ref="J94:M97">CalcL!$H$22:$K$25</f>
        <v/>
      </c>
      <c r="K94" s="355" t="str">
        <v/>
      </c>
      <c r="L94" s="355" t="str">
        <v/>
      </c>
      <c r="M94" s="742" t="str">
        <v/>
      </c>
      <c r="O94" s="756" t="str">
        <f t="array" ref="O94:O97">CalcL!$AZ$14:$AZ$17</f>
        <v>England</v>
      </c>
      <c r="P94" s="355">
        <f t="array" ref="P94:P97">CalcL!$BA$14:$BA$17</f>
        <v>0</v>
      </c>
      <c r="Q94" s="355">
        <f t="array" ref="Q94:Q97">CalcL!$BB$14:$BB$17</f>
        <v>0</v>
      </c>
      <c r="R94" s="741">
        <f t="array" ref="R94:R97">CalcL!$BC$14:$BC$17</f>
        <v>0</v>
      </c>
      <c r="S94" s="753" t="str">
        <f>Language!$E$197</f>
        <v xml:space="preserve"> - </v>
      </c>
      <c r="T94" s="750">
        <f t="shared" ref="T94:T97" si="44">IF(O94="","",R94-Q94)</f>
        <v>0</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0</v>
      </c>
      <c r="F95" s="198">
        <f t="shared" ref="F95:F97" si="47">G95-I95</f>
        <v>0</v>
      </c>
      <c r="G95" s="737">
        <v>0</v>
      </c>
      <c r="H95" s="739" t="str">
        <f>Language!$E$197</f>
        <v xml:space="preserve"> - </v>
      </c>
      <c r="I95" s="751">
        <v>0</v>
      </c>
      <c r="J95" s="748" t="str">
        <v/>
      </c>
      <c r="K95" s="733" t="str">
        <v/>
      </c>
      <c r="L95" s="198" t="str">
        <v/>
      </c>
      <c r="M95" s="734" t="str">
        <v/>
      </c>
      <c r="O95" s="757" t="str">
        <v>Croatia</v>
      </c>
      <c r="P95" s="198">
        <v>0</v>
      </c>
      <c r="Q95" s="198">
        <v>0</v>
      </c>
      <c r="R95" s="737">
        <v>0</v>
      </c>
      <c r="S95" s="739" t="str">
        <f>Language!$E$197</f>
        <v xml:space="preserve"> - </v>
      </c>
      <c r="T95" s="751">
        <f t="shared" si="44"/>
        <v>0</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0</v>
      </c>
      <c r="F96" s="198">
        <f t="shared" si="47"/>
        <v>0</v>
      </c>
      <c r="G96" s="737">
        <v>0</v>
      </c>
      <c r="H96" s="739" t="str">
        <f>Language!$E$197</f>
        <v xml:space="preserve"> - </v>
      </c>
      <c r="I96" s="751">
        <v>0</v>
      </c>
      <c r="J96" s="748" t="str">
        <v/>
      </c>
      <c r="K96" s="198" t="str">
        <v/>
      </c>
      <c r="L96" s="733" t="str">
        <v/>
      </c>
      <c r="M96" s="734" t="str">
        <v/>
      </c>
      <c r="O96" s="757" t="str">
        <v>Ghana</v>
      </c>
      <c r="P96" s="198">
        <v>0</v>
      </c>
      <c r="Q96" s="198">
        <v>0</v>
      </c>
      <c r="R96" s="737">
        <v>0</v>
      </c>
      <c r="S96" s="739" t="str">
        <f>Language!$E$197</f>
        <v xml:space="preserve"> - </v>
      </c>
      <c r="T96" s="751">
        <f t="shared" si="44"/>
        <v>0</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0</v>
      </c>
      <c r="G97" s="738">
        <v>0</v>
      </c>
      <c r="H97" s="740" t="str">
        <f>Language!$E$197</f>
        <v xml:space="preserve"> - </v>
      </c>
      <c r="I97" s="752">
        <v>0</v>
      </c>
      <c r="J97" s="749" t="str">
        <v/>
      </c>
      <c r="K97" s="735" t="str">
        <v/>
      </c>
      <c r="L97" s="735" t="str">
        <v/>
      </c>
      <c r="M97" s="736" t="str">
        <v/>
      </c>
      <c r="O97" s="758" t="str">
        <v>Panama</v>
      </c>
      <c r="P97" s="735">
        <v>0</v>
      </c>
      <c r="Q97" s="735">
        <v>0</v>
      </c>
      <c r="R97" s="738">
        <v>0</v>
      </c>
      <c r="S97" s="740" t="str">
        <f>Language!$E$197</f>
        <v xml:space="preserve"> - </v>
      </c>
      <c r="T97" s="752">
        <f t="shared" si="44"/>
        <v>0</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t="str">
        <f>CalcA!$R$22</f>
        <v/>
      </c>
      <c r="G6" s="200" t="str">
        <f>CalcA!$S$22</f>
        <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t="str">
        <f>CalcA!$R$23</f>
        <v/>
      </c>
      <c r="G7" s="200" t="str">
        <f>CalcA!$S$23</f>
        <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t="str">
        <f>CalcA!$R$24</f>
        <v/>
      </c>
      <c r="G8" s="200" t="str">
        <f>CalcA!$S$24</f>
        <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t="str">
        <f>CalcA!$R$25</f>
        <v/>
      </c>
      <c r="G9" s="200" t="str">
        <f>CalcA!$S$25</f>
        <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t="str">
        <f>CalcA!$R$26</f>
        <v/>
      </c>
      <c r="G10" s="200" t="str">
        <f>CalcA!$S$26</f>
        <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t="str">
        <f>CalcA!$R$27</f>
        <v/>
      </c>
      <c r="G11" s="200" t="str">
        <f>CalcA!$S$27</f>
        <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t="str">
        <f>CalcB!$R$22</f>
        <v/>
      </c>
      <c r="G13" s="200" t="str">
        <f>CalcB!$S$22</f>
        <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t="str">
        <f>CalcB!$R$23</f>
        <v/>
      </c>
      <c r="G14" s="200" t="str">
        <f>CalcB!$S$23</f>
        <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t="str">
        <f>CalcB!$R$24</f>
        <v/>
      </c>
      <c r="G15" s="200" t="str">
        <f>CalcB!$S$24</f>
        <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t="str">
        <f>CalcB!$R$25</f>
        <v/>
      </c>
      <c r="G16" s="200" t="str">
        <f>CalcB!$S$25</f>
        <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t="str">
        <f>CalcB!$R$26</f>
        <v/>
      </c>
      <c r="G17" s="200" t="str">
        <f>CalcB!$S$26</f>
        <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t="str">
        <f>CalcB!$R$27</f>
        <v/>
      </c>
      <c r="G18" s="200" t="str">
        <f>CalcB!$S$27</f>
        <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t="str">
        <f>CalcC!$R$22</f>
        <v/>
      </c>
      <c r="G20" s="200" t="str">
        <f>CalcC!$S$22</f>
        <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t="str">
        <f>CalcC!$R$23</f>
        <v/>
      </c>
      <c r="G21" s="200" t="str">
        <f>CalcC!$S$23</f>
        <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t="str">
        <f>CalcC!$R$24</f>
        <v/>
      </c>
      <c r="G22" s="200" t="str">
        <f>CalcC!$S$24</f>
        <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t="str">
        <f>CalcC!$R$25</f>
        <v/>
      </c>
      <c r="G23" s="200" t="str">
        <f>CalcC!$S$25</f>
        <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t="str">
        <f>CalcC!$R$26</f>
        <v/>
      </c>
      <c r="G24" s="200" t="str">
        <f>CalcC!$S$26</f>
        <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t="str">
        <f>CalcC!$R$27</f>
        <v/>
      </c>
      <c r="G25" s="200" t="str">
        <f>CalcC!$S$27</f>
        <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t="str">
        <f>CalcD!$R$22</f>
        <v/>
      </c>
      <c r="G27" s="200" t="str">
        <f>CalcD!$S$22</f>
        <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t="str">
        <f>CalcD!$R$23</f>
        <v/>
      </c>
      <c r="G28" s="200" t="str">
        <f>CalcD!$S$23</f>
        <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t="str">
        <f>CalcD!$R$24</f>
        <v/>
      </c>
      <c r="G29" s="200" t="str">
        <f>CalcD!$S$24</f>
        <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t="str">
        <f>CalcD!$R$25</f>
        <v/>
      </c>
      <c r="G30" s="200" t="str">
        <f>CalcD!$S$25</f>
        <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t="str">
        <f>CalcD!$R$26</f>
        <v/>
      </c>
      <c r="G31" s="200" t="str">
        <f>CalcD!$S$26</f>
        <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t="str">
        <f>CalcE!$R$22</f>
        <v/>
      </c>
      <c r="G34" s="200" t="str">
        <f>CalcE!$S$22</f>
        <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t="str">
        <f>CalcE!$R$23</f>
        <v/>
      </c>
      <c r="G35" s="200" t="str">
        <f>CalcE!$S$23</f>
        <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t="str">
        <f>CalcE!$R$24</f>
        <v/>
      </c>
      <c r="G36" s="200" t="str">
        <f>CalcE!$S$24</f>
        <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t="str">
        <f>CalcE!$R$25</f>
        <v/>
      </c>
      <c r="G37" s="200" t="str">
        <f>CalcE!$S$25</f>
        <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t="str">
        <f>CalcE!$R$26</f>
        <v/>
      </c>
      <c r="G38" s="200" t="str">
        <f>CalcE!$S$26</f>
        <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t="str">
        <f>CalcE!$R$27</f>
        <v/>
      </c>
      <c r="G39" s="200" t="str">
        <f>CalcE!$S$27</f>
        <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t="str">
        <f>CalcF!$R$22</f>
        <v/>
      </c>
      <c r="G41" s="200" t="str">
        <f>CalcF!$S$22</f>
        <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t="str">
        <f>CalcF!$R$23</f>
        <v/>
      </c>
      <c r="G42" s="200" t="str">
        <f>CalcF!$S$23</f>
        <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t="str">
        <f>CalcF!$R$24</f>
        <v/>
      </c>
      <c r="G43" s="200" t="str">
        <f>CalcF!$S$24</f>
        <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t="str">
        <f>CalcF!$R$25</f>
        <v/>
      </c>
      <c r="G44" s="200" t="str">
        <f>CalcF!$S$25</f>
        <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t="str">
        <f>CalcF!$R$26</f>
        <v/>
      </c>
      <c r="G45" s="200" t="str">
        <f>CalcF!$S$26</f>
        <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t="str">
        <f>CalcF!$R$27</f>
        <v/>
      </c>
      <c r="G46" s="200" t="str">
        <f>CalcF!$S$27</f>
        <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t="str">
        <f>CalcG!$R$22</f>
        <v/>
      </c>
      <c r="G48" s="200" t="str">
        <f>CalcG!$S$22</f>
        <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t="str">
        <f>CalcG!$R$23</f>
        <v/>
      </c>
      <c r="G49" s="200" t="str">
        <f>CalcG!$S$23</f>
        <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t="str">
        <f>CalcG!$R$24</f>
        <v/>
      </c>
      <c r="G50" s="200" t="str">
        <f>CalcG!$S$24</f>
        <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t="str">
        <f>CalcG!$R$25</f>
        <v/>
      </c>
      <c r="G51" s="200" t="str">
        <f>CalcG!$S$25</f>
        <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t="str">
        <f>CalcG!$R$26</f>
        <v/>
      </c>
      <c r="G52" s="200" t="str">
        <f>CalcG!$S$26</f>
        <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t="str">
        <f>CalcG!$R$27</f>
        <v/>
      </c>
      <c r="G53" s="200" t="str">
        <f>CalcG!$S$27</f>
        <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t="str">
        <f>CalcH!$R$23</f>
        <v/>
      </c>
      <c r="G56" s="200" t="str">
        <f>CalcH!$S$23</f>
        <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t="str">
        <f>CalcH!$R$24</f>
        <v/>
      </c>
      <c r="G57" s="200" t="str">
        <f>CalcH!$S$24</f>
        <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t="str">
        <f>CalcH!$R$25</f>
        <v/>
      </c>
      <c r="G58" s="200" t="str">
        <f>CalcH!$S$25</f>
        <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t="str">
        <f>CalcH!$R$26</f>
        <v/>
      </c>
      <c r="G59" s="200" t="str">
        <f>CalcH!$S$26</f>
        <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t="str">
        <f>CalcH!$R$27</f>
        <v/>
      </c>
      <c r="G60" s="200" t="str">
        <f>CalcH!$S$27</f>
        <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t="str">
        <f>CalcI!$R$22</f>
        <v/>
      </c>
      <c r="G62" s="200" t="str">
        <f>CalcI!$S$22</f>
        <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t="str">
        <f>CalcI!$R$23</f>
        <v/>
      </c>
      <c r="G63" s="200" t="str">
        <f>CalcI!$S$23</f>
        <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t="str">
        <f>CalcI!$R$24</f>
        <v/>
      </c>
      <c r="G64" s="200" t="str">
        <f>CalcI!$S$24</f>
        <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t="str">
        <f>CalcI!$R$25</f>
        <v/>
      </c>
      <c r="G65" s="200" t="str">
        <f>CalcI!$S$25</f>
        <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t="str">
        <f>CalcI!$R$26</f>
        <v/>
      </c>
      <c r="G66" s="200" t="str">
        <f>CalcI!$S$26</f>
        <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t="str">
        <f>CalcJ!$R$23</f>
        <v/>
      </c>
      <c r="G70" s="200" t="str">
        <f>CalcJ!$S$23</f>
        <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t="str">
        <f>CalcJ!$R$25</f>
        <v/>
      </c>
      <c r="G72" s="200" t="str">
        <f>CalcJ!$S$25</f>
        <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t="str">
        <f>CalcJ!$R$27</f>
        <v/>
      </c>
      <c r="G74" s="200" t="str">
        <f>CalcJ!$S$27</f>
        <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t="str">
        <f>CalcK!$R$23</f>
        <v/>
      </c>
      <c r="G77" s="200" t="str">
        <f>CalcK!$S$23</f>
        <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t="str">
        <f>CalcK!$R$24</f>
        <v/>
      </c>
      <c r="G78" s="200" t="str">
        <f>CalcK!$S$24</f>
        <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t="str">
        <f>CalcK!$R$25</f>
        <v/>
      </c>
      <c r="G79" s="200" t="str">
        <f>CalcK!$S$25</f>
        <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t="str">
        <f>CalcK!$R$26</f>
        <v/>
      </c>
      <c r="G80" s="200" t="str">
        <f>CalcK!$S$26</f>
        <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t="str">
        <f>CalcK!$R$27</f>
        <v/>
      </c>
      <c r="G81" s="200" t="str">
        <f>CalcK!$S$27</f>
        <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t="str">
        <f>CalcL!$R$23</f>
        <v/>
      </c>
      <c r="G84" s="200" t="str">
        <f>CalcL!$S$23</f>
        <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t="str">
        <f>CalcL!$R$24</f>
        <v/>
      </c>
      <c r="G85" s="200" t="str">
        <f>CalcL!$S$24</f>
        <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t="str">
        <f>CalcL!$R$25</f>
        <v/>
      </c>
      <c r="G86" s="200" t="str">
        <f>CalcL!$S$25</f>
        <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t="str">
        <f>CalcL!$R$26</f>
        <v/>
      </c>
      <c r="G87" s="200" t="str">
        <f>CalcL!$S$26</f>
        <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t="str">
        <f>CalcL!$R$27</f>
        <v/>
      </c>
      <c r="G88" s="200" t="str">
        <f>CalcL!$S$27</f>
        <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t="str">
        <f>IF(C90="","",INDEX(Groups!$C$7:$C$65,MATCH(C90,Groups!$D$7:$D$65,0)))</f>
        <v/>
      </c>
      <c r="C90" s="197" t="str">
        <f>'World Cup'!$B$50</f>
        <v/>
      </c>
      <c r="D90" s="198" t="str">
        <f>IF(E90="","",INDEX(Groups!$C$7:$C$65,MATCH(E90,Groups!$D$7:$D$65,0)))</f>
        <v/>
      </c>
      <c r="E90" s="197" t="str">
        <f>'World Cup'!$C$50</f>
        <v/>
      </c>
      <c r="F90" s="199" t="str">
        <f>IF(AND('World Cup'!$B$51&lt;&gt;"",'World Cup'!$C$51&lt;&gt;""),'World Cup'!$B$51+IF(AND('World Cup'!$B$53&lt;&gt;"",'World Cup'!$C$53&lt;&gt;"",'World Cup'!$B$51='World Cup'!$C$51),'World Cup'!$B$53,0),"")</f>
        <v/>
      </c>
      <c r="G90" s="200" t="str">
        <f>IF(AND('World Cup'!$B$51&lt;&gt;"",'World Cup'!$C$51&lt;&gt;""),'World Cup'!$C$51+IF(AND('World Cup'!$B$53&lt;&gt;"",'World Cup'!$C$53&lt;&gt;"",'World Cup'!$B$51='World Cup'!$C$51),'World Cup'!$C$53,0),"")</f>
        <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t="str">
        <f>IF(C91="","",INDEX(Groups!$C$7:$C$65,MATCH(C91,Groups!$D$7:$D$65,0)))</f>
        <v/>
      </c>
      <c r="C91" s="197" t="str">
        <f>'World Cup'!$E$50</f>
        <v/>
      </c>
      <c r="D91" s="198" t="str">
        <f>IF(E91="","",INDEX(Groups!$C$7:$C$65,MATCH(E91,Groups!$D$7:$D$65,0)))</f>
        <v/>
      </c>
      <c r="E91" s="197" t="str">
        <f>'World Cup'!$F$50</f>
        <v/>
      </c>
      <c r="F91" s="199" t="str">
        <f>IF(AND('World Cup'!$E$51&lt;&gt;"",'World Cup'!$F$51&lt;&gt;""),'World Cup'!$E$51+IF(AND('World Cup'!$E$53&lt;&gt;"",'World Cup'!$F$53&lt;&gt;"",'World Cup'!$E$51='World Cup'!$F$51),'World Cup'!$E$53,0),"")</f>
        <v/>
      </c>
      <c r="G91" s="200" t="str">
        <f>IF(AND('World Cup'!$E$51&lt;&gt;"",'World Cup'!$F$51&lt;&gt;""),'World Cup'!$F$51+IF(AND('World Cup'!$E$53&lt;&gt;"",'World Cup'!$F$53&lt;&gt;"",'World Cup'!$E$51='World Cup'!$F$51),'World Cup'!$F$53,0),"")</f>
        <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t="str">
        <f>IF(C92="","",INDEX(Groups!$C$7:$C$65,MATCH(C92,Groups!$D$7:$D$65,0)))</f>
        <v/>
      </c>
      <c r="C92" s="197" t="str">
        <f>'World Cup'!$H$50</f>
        <v/>
      </c>
      <c r="D92" s="198" t="str">
        <f>IF(E92="","",INDEX(Groups!$C$7:$C$65,MATCH(E92,Groups!$D$7:$D$65,0)))</f>
        <v/>
      </c>
      <c r="E92" s="197" t="str">
        <f>'World Cup'!$I$50</f>
        <v/>
      </c>
      <c r="F92" s="199" t="str">
        <f>IF(AND('World Cup'!$H$51&lt;&gt;"",'World Cup'!$I$51&lt;&gt;""),'World Cup'!$H$51+IF(AND('World Cup'!$H$53&lt;&gt;"",'World Cup'!$I$53&lt;&gt;"",'World Cup'!$H$51='World Cup'!$I$51),'World Cup'!$H$53,0),"")</f>
        <v/>
      </c>
      <c r="G92" s="200" t="str">
        <f>IF(AND('World Cup'!$H$51&lt;&gt;"",'World Cup'!$I$51&lt;&gt;""),'World Cup'!$I$51+IF(AND('World Cup'!$H$53&lt;&gt;"",'World Cup'!$I$53&lt;&gt;"",'World Cup'!$H$51='World Cup'!$I$51),'World Cup'!$I$53,0),"")</f>
        <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t="str">
        <f>IF(C93="","",INDEX(Groups!$C$7:$C$65,MATCH(C93,Groups!$D$7:$D$65,0)))</f>
        <v/>
      </c>
      <c r="C93" s="197" t="str">
        <f>'World Cup'!$K$50</f>
        <v/>
      </c>
      <c r="D93" s="198" t="str">
        <f>IF(E93="","",INDEX(Groups!$C$7:$C$65,MATCH(E93,Groups!$D$7:$D$65,0)))</f>
        <v/>
      </c>
      <c r="E93" s="197" t="str">
        <f>'World Cup'!$L$50</f>
        <v/>
      </c>
      <c r="F93" s="199" t="str">
        <f>IF(AND('World Cup'!$K$51&lt;&gt;"",'World Cup'!$L$51&lt;&gt;""),'World Cup'!$K$51+IF(AND('World Cup'!$K$53&lt;&gt;"",'World Cup'!$L$53&lt;&gt;"",'World Cup'!$K$51='World Cup'!$L$51),'World Cup'!$K$53,0),"")</f>
        <v/>
      </c>
      <c r="G93" s="200" t="str">
        <f>IF(AND('World Cup'!$K$51&lt;&gt;"",'World Cup'!$L$51&lt;&gt;""),'World Cup'!$L$51+IF(AND('World Cup'!$K$53&lt;&gt;"",'World Cup'!$L$53&lt;&gt;"",'World Cup'!$K$51='World Cup'!$L$51),'World Cup'!$L$53,0),"")</f>
        <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t="str">
        <f>IF(C94="","",INDEX(Groups!$C$7:$C$65,MATCH(C94,Groups!$D$7:$D$65,0)))</f>
        <v/>
      </c>
      <c r="C94" s="197" t="str">
        <f>'World Cup'!$N$50</f>
        <v/>
      </c>
      <c r="D94" s="198" t="str">
        <f>IF(E94="","",INDEX(Groups!$C$7:$C$65,MATCH(E94,Groups!$D$7:$D$65,0)))</f>
        <v/>
      </c>
      <c r="E94" s="197" t="str">
        <f>'World Cup'!$O$50</f>
        <v/>
      </c>
      <c r="F94" s="199" t="str">
        <f>IF(AND('World Cup'!$N$51&lt;&gt;"",'World Cup'!$O$51&lt;&gt;""),'World Cup'!$N$51+IF(AND('World Cup'!$N$53&lt;&gt;"",'World Cup'!$O$53&lt;&gt;"",'World Cup'!$N$51='World Cup'!$O$51),'World Cup'!$N$53,0),"")</f>
        <v/>
      </c>
      <c r="G94" s="200" t="str">
        <f>IF(AND('World Cup'!$N$51&lt;&gt;"",'World Cup'!$O$51&lt;&gt;""),'World Cup'!$O$51+IF(AND('World Cup'!$N$53&lt;&gt;"",'World Cup'!$O$53&lt;&gt;"",'World Cup'!$N$51='World Cup'!$O$51),'World Cup'!$O$53,0),"")</f>
        <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t="str">
        <f>IF(C95="","",INDEX(Groups!$C$7:$C$65,MATCH(C95,Groups!$D$7:$D$65,0)))</f>
        <v/>
      </c>
      <c r="C95" s="197" t="str">
        <f>'World Cup'!$Q$50</f>
        <v/>
      </c>
      <c r="D95" s="198" t="str">
        <f>IF(E95="","",INDEX(Groups!$C$7:$C$65,MATCH(E95,Groups!$D$7:$D$65,0)))</f>
        <v/>
      </c>
      <c r="E95" s="197" t="str">
        <f>'World Cup'!$R$50</f>
        <v/>
      </c>
      <c r="F95" s="199" t="str">
        <f>IF(AND('World Cup'!$Q$51&lt;&gt;"",'World Cup'!$R$51&lt;&gt;""),'World Cup'!$Q$51+IF(AND('World Cup'!$Q$53&lt;&gt;"",'World Cup'!$R$53&lt;&gt;"",'World Cup'!$Q$51='World Cup'!$R$51),'World Cup'!$Q$53,0),"")</f>
        <v/>
      </c>
      <c r="G95" s="200" t="str">
        <f>IF(AND('World Cup'!$Q$51&lt;&gt;"",'World Cup'!$R$51&lt;&gt;""),'World Cup'!$R$51+IF(AND('World Cup'!$Q$53&lt;&gt;"",'World Cup'!$R$53&lt;&gt;"",'World Cup'!$Q$51='World Cup'!$R$51),'World Cup'!$R$53,0),"")</f>
        <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t="str">
        <f>IF(C96="","",INDEX(Groups!$C$7:$C$65,MATCH(C96,Groups!$D$7:$D$65,0)))</f>
        <v/>
      </c>
      <c r="C96" s="197" t="str">
        <f>'World Cup'!$T$50</f>
        <v/>
      </c>
      <c r="D96" s="198" t="str">
        <f>IF(E96="","",INDEX(Groups!$C$7:$C$65,MATCH(E96,Groups!$D$7:$D$65,0)))</f>
        <v/>
      </c>
      <c r="E96" s="197" t="str">
        <f>'World Cup'!$U$50</f>
        <v/>
      </c>
      <c r="F96" s="199" t="str">
        <f>IF(AND('World Cup'!$T$51&lt;&gt;"",'World Cup'!$U$51&lt;&gt;""),'World Cup'!$T$51+IF(AND('World Cup'!$T$53&lt;&gt;"",'World Cup'!$U$53&lt;&gt;"",'World Cup'!$T$51='World Cup'!$U$51),'World Cup'!$T$53,0),"")</f>
        <v/>
      </c>
      <c r="G96" s="200" t="str">
        <f>IF(AND('World Cup'!$T$51&lt;&gt;"",'World Cup'!$U$51&lt;&gt;""),'World Cup'!$U$51+IF(AND('World Cup'!$T$53&lt;&gt;"",'World Cup'!$U$53&lt;&gt;"",'World Cup'!$T$51='World Cup'!$U$51),'World Cup'!$U$53,0),"")</f>
        <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t="str">
        <f>IF(C97="","",INDEX(Groups!$C$7:$C$65,MATCH(C97,Groups!$D$7:$D$65,0)))</f>
        <v/>
      </c>
      <c r="C97" s="197" t="str">
        <f>'World Cup'!$W$50</f>
        <v/>
      </c>
      <c r="D97" s="198" t="str">
        <f>IF(E97="","",INDEX(Groups!$C$7:$C$65,MATCH(E97,Groups!$D$7:$D$65,0)))</f>
        <v/>
      </c>
      <c r="E97" s="197" t="str">
        <f>'World Cup'!$X$50</f>
        <v/>
      </c>
      <c r="F97" s="199" t="str">
        <f>IF(AND('World Cup'!$W$51&lt;&gt;"",'World Cup'!$X$51&lt;&gt;""),'World Cup'!$W$51+IF(AND('World Cup'!$W$53&lt;&gt;"",'World Cup'!$X$53&lt;&gt;"",'World Cup'!$W$51='World Cup'!$X$51),'World Cup'!$W$53,0),"")</f>
        <v/>
      </c>
      <c r="G97" s="200" t="str">
        <f>IF(AND('World Cup'!$W$51&lt;&gt;"",'World Cup'!$X$51&lt;&gt;""),'World Cup'!$X$51+IF(AND('World Cup'!$W$53&lt;&gt;"",'World Cup'!$X$53&lt;&gt;"",'World Cup'!$W$51='World Cup'!$X$51),'World Cup'!$X$53,0),"")</f>
        <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t="str">
        <f>IF(C98="","",INDEX(Groups!$C$7:$C$65,MATCH(C98,Groups!$D$7:$D$65,0)))</f>
        <v/>
      </c>
      <c r="C98" s="197" t="str">
        <f>'World Cup'!$Z$50</f>
        <v/>
      </c>
      <c r="D98" s="198" t="str">
        <f>IF(E98="","",INDEX(Groups!$C$7:$C$65,MATCH(E98,Groups!$D$7:$D$65,0)))</f>
        <v/>
      </c>
      <c r="E98" s="197" t="str">
        <f>'World Cup'!$AA$50</f>
        <v/>
      </c>
      <c r="F98" s="199" t="str">
        <f>IF(AND('World Cup'!$Z$51&lt;&gt;"",'World Cup'!$AA$51&lt;&gt;""),'World Cup'!$Z$51+IF(AND('World Cup'!$Z$53&lt;&gt;"",'World Cup'!$AA$53&lt;&gt;"",'World Cup'!$Z$51='World Cup'!$AA$51),'World Cup'!$Z$53,0),"")</f>
        <v/>
      </c>
      <c r="G98" s="200" t="str">
        <f>IF(AND('World Cup'!$Z$51&lt;&gt;"",'World Cup'!$AA$51&lt;&gt;""),'World Cup'!$AA$51+IF(AND('World Cup'!$Z$53&lt;&gt;"",'World Cup'!$AA$53&lt;&gt;"",'World Cup'!$Z$51='World Cup'!$AA$51),'World Cup'!$AA$53,0),"")</f>
        <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t="str">
        <f>IF(C99="","",INDEX(Groups!$C$7:$C$65,MATCH(C99,Groups!$D$7:$D$65,0)))</f>
        <v/>
      </c>
      <c r="C99" s="197" t="str">
        <f>'World Cup'!$AC$50</f>
        <v/>
      </c>
      <c r="D99" s="198" t="str">
        <f>IF(E99="","",INDEX(Groups!$C$7:$C$65,MATCH(E99,Groups!$D$7:$D$65,0)))</f>
        <v/>
      </c>
      <c r="E99" s="197" t="str">
        <f>'World Cup'!$AD$50</f>
        <v/>
      </c>
      <c r="F99" s="199" t="str">
        <f>IF(AND('World Cup'!$AC$51&lt;&gt;"",'World Cup'!$AD$51&lt;&gt;""),'World Cup'!$AC$51+IF(AND('World Cup'!$AC$53&lt;&gt;"",'World Cup'!$AD$53&lt;&gt;"",'World Cup'!$AC$51='World Cup'!$AD$51),'World Cup'!$AC$53,0),"")</f>
        <v/>
      </c>
      <c r="G99" s="200" t="str">
        <f>IF(AND('World Cup'!$AC$51&lt;&gt;"",'World Cup'!$AD$51&lt;&gt;""),'World Cup'!$AD$51+IF(AND('World Cup'!$AC$53&lt;&gt;"",'World Cup'!$AD$53&lt;&gt;"",'World Cup'!$AC$51='World Cup'!$AD$51),'World Cup'!$AD$53,0),"")</f>
        <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t="str">
        <f>IF(C100="","",INDEX(Groups!$C$7:$C$65,MATCH(C100,Groups!$D$7:$D$65,0)))</f>
        <v/>
      </c>
      <c r="C100" s="197" t="str">
        <f>'World Cup'!$AF$50</f>
        <v/>
      </c>
      <c r="D100" s="198" t="str">
        <f>IF(E100="","",INDEX(Groups!$C$7:$C$65,MATCH(E100,Groups!$D$7:$D$65,0)))</f>
        <v/>
      </c>
      <c r="E100" s="197" t="str">
        <f>'World Cup'!$AG$50</f>
        <v/>
      </c>
      <c r="F100" s="199" t="str">
        <f>IF(AND('World Cup'!$AF$51&lt;&gt;"",'World Cup'!$AG$51&lt;&gt;""),'World Cup'!$AF$51+IF(AND('World Cup'!$AF$53&lt;&gt;"",'World Cup'!$AG$53&lt;&gt;"",'World Cup'!$AF$51='World Cup'!$AG$51),'World Cup'!$AF$53,0),"")</f>
        <v/>
      </c>
      <c r="G100" s="200" t="str">
        <f>IF(AND('World Cup'!$AF$51&lt;&gt;"",'World Cup'!$AG$51&lt;&gt;""),'World Cup'!$AG$51+IF(AND('World Cup'!$AF$53&lt;&gt;"",'World Cup'!$AG$53&lt;&gt;"",'World Cup'!$AF$51='World Cup'!$AG$51),'World Cup'!$AG$53,0),"")</f>
        <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Cup'!$AI$51+IF(AND('World Cup'!$AI$53&lt;&gt;"",'World Cup'!$AJ$53&lt;&gt;"",'World Cup'!$AI$51='World Cup'!$AJ$51),'World Cup'!$AI$53,0),"")</f>
        <v/>
      </c>
      <c r="G101" s="200" t="str">
        <f>IF(AND('World Cup'!$AI$51&lt;&gt;"",'World Cup'!$AJ$51&lt;&gt;""),'World Cup'!$AJ$51+IF(AND('World Cup'!$AI$53&lt;&gt;"",'World Cup'!$AJ$53&lt;&gt;"",'World Cup'!$AI$51='World Cup'!$AJ$51),'World Cup'!$AJ$53,0),"")</f>
        <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Cup'!$AL$51+IF(AND('World Cup'!$AL$53&lt;&gt;"",'World Cup'!$AM$53&lt;&gt;"",'World Cup'!$AL$51='World Cup'!$AM$51),'World Cup'!$AL$53,0),"")</f>
        <v/>
      </c>
      <c r="G102" s="200" t="str">
        <f>IF(AND('World Cup'!$AL$51&lt;&gt;"",'World Cup'!$AM$51&lt;&gt;""),'World Cup'!$AM$51+IF(AND('World Cup'!$AL$53&lt;&gt;"",'World Cup'!$AM$53&lt;&gt;"",'World Cup'!$AL$51='World Cup'!$AM$51),'World Cup'!$AM$53,0),"")</f>
        <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Cup'!$AO$51+IF(AND('World Cup'!$AO$53&lt;&gt;"",'World Cup'!$AP$53&lt;&gt;"",'World Cup'!$AO$51='World Cup'!$AP$51),'World Cup'!$AO$53,0),"")</f>
        <v/>
      </c>
      <c r="G103" s="200" t="str">
        <f>IF(AND('World Cup'!$AO$51&lt;&gt;"",'World Cup'!$AP$51&lt;&gt;""),'World Cup'!$AP$51+IF(AND('World Cup'!$AO$53&lt;&gt;"",'World Cup'!$AP$53&lt;&gt;"",'World Cup'!$AO$51='World Cup'!$AP$51),'World Cup'!$AP$53,0),"")</f>
        <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Cup'!$AR$51+IF(AND('World Cup'!$AR$53&lt;&gt;"",'World Cup'!$AS$53&lt;&gt;"",'World Cup'!$AR$51='World Cup'!$AS$51),'World Cup'!$AR$53,0),"")</f>
        <v/>
      </c>
      <c r="G104" s="200" t="str">
        <f>IF(AND('World Cup'!$AR$51&lt;&gt;"",'World Cup'!$AS$51&lt;&gt;""),'World Cup'!$AS$51+IF(AND('World Cup'!$AR$53&lt;&gt;"",'World Cup'!$AS$53&lt;&gt;"",'World Cup'!$AR$51='World Cup'!$AS$51),'World Cup'!$AS$53,0),"")</f>
        <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Cup'!$AU$51+IF(AND('World Cup'!$AU$53&lt;&gt;"",'World Cup'!$AV$53&lt;&gt;"",'World Cup'!$AU$51='World Cup'!$AV$51),'World Cup'!$AU$53,0),"")</f>
        <v/>
      </c>
      <c r="G105" s="200" t="str">
        <f>IF(AND('World Cup'!$AU$51&lt;&gt;"",'World Cup'!$AV$51&lt;&gt;""),'World Cup'!$AV$51+IF(AND('World Cup'!$AU$53&lt;&gt;"",'World Cup'!$AV$53&lt;&gt;"",'World Cup'!$AU$51='World Cup'!$AV$51),'World Cup'!$AV$53,0),"")</f>
        <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Cup'!$B$61+IF(AND('World Cup'!$B$63&lt;&gt;"",'World Cup'!$C$63&lt;&gt;"",'World Cup'!$B$61='World Cup'!$C$61),'World Cup'!$B$63,0),"")</f>
        <v/>
      </c>
      <c r="G107" s="200" t="str">
        <f>IF(AND('World Cup'!$B$61&lt;&gt;"",'World Cup'!$C$61&lt;&gt;""),'World Cup'!$C$61+IF(AND('World Cup'!$B$63&lt;&gt;"",'World Cup'!$C$63&lt;&gt;"",'World Cup'!$B$61='World Cup'!$C$61),'World Cup'!$C$63,0),"")</f>
        <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Cup'!$E$61+IF(AND('World Cup'!$E$63&lt;&gt;"",'World Cup'!$F$63&lt;&gt;"",'World Cup'!$E$61='World Cup'!$F$61),'World Cup'!$E$63,0),"")</f>
        <v/>
      </c>
      <c r="G108" s="200" t="str">
        <f>IF(AND('World Cup'!$E$61&lt;&gt;"",'World Cup'!$F$61&lt;&gt;""),'World Cup'!$F$61+IF(AND('World Cup'!$E$63&lt;&gt;"",'World Cup'!$F$63&lt;&gt;"",'World Cup'!$E$61='World Cup'!$F$61),'World Cup'!$F$63,0),"")</f>
        <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Cup'!$H$61+IF(AND('World Cup'!$H$63&lt;&gt;"",'World Cup'!$I$63&lt;&gt;"",'World Cup'!$H$61='World Cup'!$I$61),'World Cup'!$H$63,0),"")</f>
        <v/>
      </c>
      <c r="G109" s="200" t="str">
        <f>IF(AND('World Cup'!$H$61&lt;&gt;"",'World Cup'!$I$61&lt;&gt;""),'World Cup'!$I$61+IF(AND('World Cup'!$H$63&lt;&gt;"",'World Cup'!$I$63&lt;&gt;"",'World Cup'!$H$61='World Cup'!$I$61),'World Cup'!$I$63,0),"")</f>
        <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Cup'!$K$61+IF(AND('World Cup'!$K$63&lt;&gt;"",'World Cup'!$L$63&lt;&gt;"",'World Cup'!$K$61='World Cup'!$L$61),'World Cup'!$K$63,0),"")</f>
        <v/>
      </c>
      <c r="G110" s="200" t="str">
        <f>IF(AND('World Cup'!$K$61&lt;&gt;"",'World Cup'!$L$61&lt;&gt;""),'World Cup'!$L$61+IF(AND('World Cup'!$K$63&lt;&gt;"",'World Cup'!$L$63&lt;&gt;"",'World Cup'!$K$61='World Cup'!$L$61),'World Cup'!$L$63,0),"")</f>
        <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Cup'!$N$61+IF(AND('World Cup'!$N$63&lt;&gt;"",'World Cup'!$O$63&lt;&gt;"",'World Cup'!$N$61='World Cup'!$O$61),'World Cup'!$N$63,0),"")</f>
        <v/>
      </c>
      <c r="G111" s="200" t="str">
        <f>IF(AND('World Cup'!$N$61&lt;&gt;"",'World Cup'!$O$61&lt;&gt;""),'World Cup'!$O$61+IF(AND('World Cup'!$N$63&lt;&gt;"",'World Cup'!$O$63&lt;&gt;"",'World Cup'!$N$61='World Cup'!$O$61),'World Cup'!$O$63,0),"")</f>
        <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Cup'!$Q$61+IF(AND('World Cup'!$Q$63&lt;&gt;"",'World Cup'!$R$63&lt;&gt;"",'World Cup'!$Q$61='World Cup'!$R$61),'World Cup'!$Q$63,0),"")</f>
        <v/>
      </c>
      <c r="G112" s="200" t="str">
        <f>IF(AND('World Cup'!$Q$61&lt;&gt;"",'World Cup'!$R$61&lt;&gt;""),'World Cup'!$R$61+IF(AND('World Cup'!$Q$63&lt;&gt;"",'World Cup'!$R$63&lt;&gt;"",'World Cup'!$Q$61='World Cup'!$R$61),'World Cup'!$R$63,0),"")</f>
        <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Cup'!$T$61+IF(AND('World Cup'!$T$63&lt;&gt;"",'World Cup'!$U$63&lt;&gt;"",'World Cup'!$T$61='World Cup'!$U$61),'World Cup'!$T$63,0),"")</f>
        <v/>
      </c>
      <c r="G113" s="200" t="str">
        <f>IF(AND('World Cup'!$T$61&lt;&gt;"",'World Cup'!$U$61&lt;&gt;""),'World Cup'!$U$61+IF(AND('World Cup'!$T$63&lt;&gt;"",'World Cup'!$U$63&lt;&gt;"",'World Cup'!$T$61='World Cup'!$U$61),'World Cup'!$U$63,0),"")</f>
        <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Cup'!$W$61+IF(AND('World Cup'!$W$63&lt;&gt;"",'World Cup'!$X$63&lt;&gt;"",'World Cup'!$W$61='World Cup'!$X$61),'World Cup'!$W$63,0),"")</f>
        <v/>
      </c>
      <c r="G114" s="200" t="str">
        <f>IF(AND('World Cup'!$W$61&lt;&gt;"",'World Cup'!$X$61&lt;&gt;""),'World Cup'!$X$61+IF(AND('World Cup'!$W$63&lt;&gt;"",'World Cup'!$X$63&lt;&gt;"",'World Cup'!$W$61='World Cup'!$X$61),'World Cup'!$X$63,0),"")</f>
        <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Cup'!$C$71+IF(AND('World Cup'!$C$73&lt;&gt;"",'World Cup'!$E$73&lt;&gt;"",'World Cup'!$C$71='World Cup'!$E$71),'World Cup'!$C$73,0),"")</f>
        <v/>
      </c>
      <c r="G116" s="200" t="str">
        <f>IF(AND('World Cup'!$C$71&lt;&gt;"",'World Cup'!$E$71&lt;&gt;""),'World Cup'!$E$71+IF(AND('World Cup'!$C$73&lt;&gt;"",'World Cup'!$E$73&lt;&gt;"",'World Cup'!$C$71='World Cup'!$E$71),'World Cup'!$E$73,0),"")</f>
        <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Cup'!$I$71+IF(AND('World Cup'!$I$73&lt;&gt;"",'World Cup'!$K$73&lt;&gt;"",'World Cup'!$I$71='World Cup'!$K$71),'World Cup'!$I$73,0),"")</f>
        <v/>
      </c>
      <c r="G117" s="200" t="str">
        <f>IF(AND('World Cup'!$I$71&lt;&gt;"",'World Cup'!$K$71&lt;&gt;""),'World Cup'!$K$71+IF(AND('World Cup'!$I$73&lt;&gt;"",'World Cup'!$K$73&lt;&gt;"",'World Cup'!$I$71='World Cup'!$K$71),'World Cup'!$K$73,0),"")</f>
        <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Cup'!$O$71+IF(AND('World Cup'!$O$73&lt;&gt;"",'World Cup'!$Q$73&lt;&gt;"",'World Cup'!$O$71='World Cup'!$Q$71),'World Cup'!$O$73,0),"")</f>
        <v/>
      </c>
      <c r="G118" s="200" t="str">
        <f>IF(AND('World Cup'!$O$71&lt;&gt;"",'World Cup'!$Q$71&lt;&gt;""),'World Cup'!$Q$71+IF(AND('World Cup'!$O$73&lt;&gt;"",'World Cup'!$Q$73&lt;&gt;"",'World Cup'!$O$71='World Cup'!$Q$71),'World Cup'!$Q$73,0),"")</f>
        <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Cup'!$U$71+IF(AND('World Cup'!$U$73&lt;&gt;"",'World Cup'!$W$73&lt;&gt;"",'World Cup'!$U$71='World Cup'!$W$71),'World Cup'!$U$73,0),"")</f>
        <v/>
      </c>
      <c r="G119" s="200" t="str">
        <f>IF(AND('World Cup'!$U$71&lt;&gt;"",'World Cup'!$W$71&lt;&gt;""),'World Cup'!$W$71+IF(AND('World Cup'!$U$73&lt;&gt;"",'World Cup'!$W$73&lt;&gt;"",'World Cup'!$U$71='World Cup'!$W$71),'World Cup'!$W$73,0),"")</f>
        <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Cup'!$F$81+IF(AND('World Cup'!$F$83&lt;&gt;"",'World Cup'!$H$83&lt;&gt;"",'World Cup'!$F$81='World Cup'!$H$81),'World Cup'!$F$83,0),"")</f>
        <v/>
      </c>
      <c r="G121" s="200" t="str">
        <f>IF(AND('World Cup'!$F$81&lt;&gt;"",'World Cup'!$H$81&lt;&gt;""),'World Cup'!$H$81+IF(AND('World Cup'!$F$83&lt;&gt;"",'World Cup'!$H$83&lt;&gt;"",'World Cup'!$F$81='World Cup'!$H$81),'World Cup'!$H$83,0),"")</f>
        <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Cup'!$R$81+IF(AND('World Cup'!$R$83&lt;&gt;"",'World Cup'!$T$83&lt;&gt;"",'World Cup'!$R$81='World Cup'!$T$81),'World Cup'!$R$83,0),"")</f>
        <v/>
      </c>
      <c r="G122" s="200" t="str">
        <f>IF(AND('World Cup'!$R$81&lt;&gt;"",'World Cup'!$T$81&lt;&gt;""),'World Cup'!$T$81+IF(AND('World Cup'!$R$83&lt;&gt;"",'World Cup'!$T$83&lt;&gt;"",'World Cup'!$R$81='World Cup'!$T$81),'World Cup'!$T$83,0),"")</f>
        <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t="str">
        <f>CalcA!$R$22</f>
        <v/>
      </c>
      <c r="G6" s="200" t="str">
        <f>CalcA!$S$22</f>
        <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t="str">
        <f>CalcA!$R$23</f>
        <v/>
      </c>
      <c r="G7" s="200" t="str">
        <f>CalcA!$S$23</f>
        <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t="str">
        <f>CalcA!$R$24</f>
        <v/>
      </c>
      <c r="G8" s="200" t="str">
        <f>CalcA!$S$24</f>
        <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t="str">
        <f>CalcA!$R$25</f>
        <v/>
      </c>
      <c r="G9" s="200" t="str">
        <f>CalcA!$S$25</f>
        <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t="str">
        <f>CalcA!$R$26</f>
        <v/>
      </c>
      <c r="G10" s="200" t="str">
        <f>CalcA!$S$26</f>
        <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t="str">
        <f>CalcA!$R$27</f>
        <v/>
      </c>
      <c r="G11" s="200" t="str">
        <f>CalcA!$S$27</f>
        <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t="str">
        <f>CalcB!$R$22</f>
        <v/>
      </c>
      <c r="G13" s="200" t="str">
        <f>CalcB!$S$22</f>
        <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t="str">
        <f>CalcB!$R$23</f>
        <v/>
      </c>
      <c r="G14" s="200" t="str">
        <f>CalcB!$S$23</f>
        <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t="str">
        <f>CalcB!$R$24</f>
        <v/>
      </c>
      <c r="G15" s="200" t="str">
        <f>CalcB!$S$24</f>
        <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t="str">
        <f>CalcB!$R$25</f>
        <v/>
      </c>
      <c r="G16" s="200" t="str">
        <f>CalcB!$S$25</f>
        <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t="str">
        <f>CalcB!$R$26</f>
        <v/>
      </c>
      <c r="G17" s="200" t="str">
        <f>CalcB!$S$26</f>
        <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t="str">
        <f>CalcB!$R$27</f>
        <v/>
      </c>
      <c r="G18" s="200" t="str">
        <f>CalcB!$S$27</f>
        <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t="str">
        <f>CalcC!$R$22</f>
        <v/>
      </c>
      <c r="G20" s="200" t="str">
        <f>CalcC!$S$22</f>
        <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t="str">
        <f>CalcC!$R$23</f>
        <v/>
      </c>
      <c r="G21" s="200" t="str">
        <f>CalcC!$S$23</f>
        <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t="str">
        <f>CalcC!$R$24</f>
        <v/>
      </c>
      <c r="G22" s="200" t="str">
        <f>CalcC!$S$24</f>
        <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t="str">
        <f>CalcC!$R$25</f>
        <v/>
      </c>
      <c r="G23" s="200" t="str">
        <f>CalcC!$S$25</f>
        <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t="str">
        <f>CalcC!$R$26</f>
        <v/>
      </c>
      <c r="G24" s="200" t="str">
        <f>CalcC!$S$26</f>
        <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t="str">
        <f>CalcC!$R$27</f>
        <v/>
      </c>
      <c r="G25" s="200" t="str">
        <f>CalcC!$S$27</f>
        <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t="str">
        <f>CalcD!$R$22</f>
        <v/>
      </c>
      <c r="G27" s="200" t="str">
        <f>CalcD!$S$22</f>
        <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t="str">
        <f>CalcD!$R$23</f>
        <v/>
      </c>
      <c r="G28" s="200" t="str">
        <f>CalcD!$S$23</f>
        <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t="str">
        <f>CalcD!$R$24</f>
        <v/>
      </c>
      <c r="G29" s="200" t="str">
        <f>CalcD!$S$24</f>
        <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t="str">
        <f>CalcD!$R$25</f>
        <v/>
      </c>
      <c r="G30" s="200" t="str">
        <f>CalcD!$S$25</f>
        <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t="str">
        <f>CalcD!$R$26</f>
        <v/>
      </c>
      <c r="G31" s="200" t="str">
        <f>CalcD!$S$26</f>
        <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t="str">
        <f>CalcE!$R$22</f>
        <v/>
      </c>
      <c r="G34" s="200" t="str">
        <f>CalcE!$S$22</f>
        <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t="str">
        <f>CalcE!$R$23</f>
        <v/>
      </c>
      <c r="G35" s="200" t="str">
        <f>CalcE!$S$23</f>
        <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t="str">
        <f>CalcE!$R$24</f>
        <v/>
      </c>
      <c r="G36" s="200" t="str">
        <f>CalcE!$S$24</f>
        <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t="str">
        <f>CalcE!$R$25</f>
        <v/>
      </c>
      <c r="G37" s="200" t="str">
        <f>CalcE!$S$25</f>
        <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t="str">
        <f>CalcE!$R$26</f>
        <v/>
      </c>
      <c r="G38" s="200" t="str">
        <f>CalcE!$S$26</f>
        <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t="str">
        <f>CalcE!$R$27</f>
        <v/>
      </c>
      <c r="G39" s="200" t="str">
        <f>CalcE!$S$27</f>
        <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t="str">
        <f>CalcF!$R$22</f>
        <v/>
      </c>
      <c r="G41" s="200" t="str">
        <f>CalcF!$S$22</f>
        <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t="str">
        <f>CalcF!$R$23</f>
        <v/>
      </c>
      <c r="G42" s="200" t="str">
        <f>CalcF!$S$23</f>
        <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t="str">
        <f>CalcF!$R$24</f>
        <v/>
      </c>
      <c r="G43" s="200" t="str">
        <f>CalcF!$S$24</f>
        <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t="str">
        <f>CalcF!$R$25</f>
        <v/>
      </c>
      <c r="G44" s="200" t="str">
        <f>CalcF!$S$25</f>
        <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t="str">
        <f>CalcF!$R$26</f>
        <v/>
      </c>
      <c r="G45" s="200" t="str">
        <f>CalcF!$S$26</f>
        <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t="str">
        <f>CalcF!$R$27</f>
        <v/>
      </c>
      <c r="G46" s="200" t="str">
        <f>CalcF!$S$27</f>
        <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t="str">
        <f>CalcG!$R$22</f>
        <v/>
      </c>
      <c r="G48" s="200" t="str">
        <f>CalcG!$S$22</f>
        <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t="str">
        <f>CalcG!$R$23</f>
        <v/>
      </c>
      <c r="G49" s="200" t="str">
        <f>CalcG!$S$23</f>
        <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t="str">
        <f>CalcG!$R$24</f>
        <v/>
      </c>
      <c r="G50" s="200" t="str">
        <f>CalcG!$S$24</f>
        <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t="str">
        <f>CalcG!$R$25</f>
        <v/>
      </c>
      <c r="G51" s="200" t="str">
        <f>CalcG!$S$25</f>
        <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t="str">
        <f>CalcG!$R$26</f>
        <v/>
      </c>
      <c r="G52" s="200" t="str">
        <f>CalcG!$S$26</f>
        <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t="str">
        <f>CalcG!$R$27</f>
        <v/>
      </c>
      <c r="G53" s="200" t="str">
        <f>CalcG!$S$27</f>
        <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t="str">
        <f>CalcH!$R$22</f>
        <v/>
      </c>
      <c r="G55" s="200" t="str">
        <f>CalcH!$S$22</f>
        <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t="str">
        <f>CalcH!$R$23</f>
        <v/>
      </c>
      <c r="G56" s="200" t="str">
        <f>CalcH!$S$23</f>
        <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t="str">
        <f>CalcH!$R$24</f>
        <v/>
      </c>
      <c r="G57" s="200" t="str">
        <f>CalcH!$S$24</f>
        <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t="str">
        <f>CalcH!$R$25</f>
        <v/>
      </c>
      <c r="G58" s="200" t="str">
        <f>CalcH!$S$25</f>
        <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t="str">
        <f>CalcH!$R$26</f>
        <v/>
      </c>
      <c r="G59" s="200" t="str">
        <f>CalcH!$S$26</f>
        <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t="str">
        <f>CalcH!$R$27</f>
        <v/>
      </c>
      <c r="G60" s="200" t="str">
        <f>CalcH!$S$27</f>
        <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t="str">
        <f>CalcI!$R$22</f>
        <v/>
      </c>
      <c r="G62" s="200" t="str">
        <f>CalcI!$S$22</f>
        <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t="str">
        <f>CalcI!$R$23</f>
        <v/>
      </c>
      <c r="G63" s="200" t="str">
        <f>CalcI!$S$23</f>
        <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t="str">
        <f>CalcI!$R$24</f>
        <v/>
      </c>
      <c r="G64" s="200" t="str">
        <f>CalcI!$S$24</f>
        <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t="str">
        <f>CalcI!$R$25</f>
        <v/>
      </c>
      <c r="G65" s="200" t="str">
        <f>CalcI!$S$25</f>
        <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t="str">
        <f>CalcI!$R$26</f>
        <v/>
      </c>
      <c r="G66" s="200" t="str">
        <f>CalcI!$S$26</f>
        <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t="str">
        <f>CalcJ!$R$22</f>
        <v/>
      </c>
      <c r="G69" s="200" t="str">
        <f>CalcJ!$S$22</f>
        <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t="str">
        <f>CalcJ!$R$23</f>
        <v/>
      </c>
      <c r="G70" s="200" t="str">
        <f>CalcJ!$S$23</f>
        <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t="str">
        <f>CalcJ!$R$25</f>
        <v/>
      </c>
      <c r="G72" s="200" t="str">
        <f>CalcJ!$S$25</f>
        <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t="str">
        <f>CalcJ!$R$26</f>
        <v/>
      </c>
      <c r="G73" s="200" t="str">
        <f>CalcJ!$S$26</f>
        <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t="str">
        <f>CalcJ!$R$27</f>
        <v/>
      </c>
      <c r="G74" s="200" t="str">
        <f>CalcJ!$S$27</f>
        <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t="str">
        <f>CalcK!$R$22</f>
        <v/>
      </c>
      <c r="G76" s="200" t="str">
        <f>CalcK!$S$22</f>
        <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t="str">
        <f>CalcK!$R$23</f>
        <v/>
      </c>
      <c r="G77" s="200" t="str">
        <f>CalcK!$S$23</f>
        <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t="str">
        <f>CalcK!$R$24</f>
        <v/>
      </c>
      <c r="G78" s="200" t="str">
        <f>CalcK!$S$24</f>
        <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t="str">
        <f>CalcK!$R$25</f>
        <v/>
      </c>
      <c r="G79" s="200" t="str">
        <f>CalcK!$S$25</f>
        <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t="str">
        <f>CalcK!$R$26</f>
        <v/>
      </c>
      <c r="G80" s="200" t="str">
        <f>CalcK!$S$26</f>
        <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t="str">
        <f>CalcK!$R$27</f>
        <v/>
      </c>
      <c r="G81" s="200" t="str">
        <f>CalcK!$S$27</f>
        <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t="str">
        <f>CalcL!$R$22</f>
        <v/>
      </c>
      <c r="G83" s="200" t="str">
        <f>CalcL!$S$22</f>
        <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t="str">
        <f>CalcL!$R$23</f>
        <v/>
      </c>
      <c r="G84" s="200" t="str">
        <f>CalcL!$S$23</f>
        <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t="str">
        <f>CalcL!$R$24</f>
        <v/>
      </c>
      <c r="G85" s="200" t="str">
        <f>CalcL!$S$24</f>
        <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t="str">
        <f>CalcL!$R$25</f>
        <v/>
      </c>
      <c r="G86" s="200" t="str">
        <f>CalcL!$S$25</f>
        <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t="str">
        <f>CalcL!$R$26</f>
        <v/>
      </c>
      <c r="G87" s="200" t="str">
        <f>CalcL!$S$26</f>
        <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t="str">
        <f>CalcL!$R$27</f>
        <v/>
      </c>
      <c r="G88" s="200" t="str">
        <f>CalcL!$S$27</f>
        <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t="str">
        <f>IF(C90="","",INDEX(Groups!$C$7:$C$65,MATCH(C90,Groups!$D$7:$D$65,0)))</f>
        <v/>
      </c>
      <c r="C90" s="197" t="str">
        <f>'World Cup'!$B$50</f>
        <v/>
      </c>
      <c r="D90" s="198" t="str">
        <f>IF(E90="","",INDEX(Groups!$C$7:$C$65,MATCH(E90,Groups!$D$7:$D$65,0)))</f>
        <v/>
      </c>
      <c r="E90" s="197" t="str">
        <f>'World Cup'!$C$50</f>
        <v/>
      </c>
      <c r="F90" s="199" t="str">
        <f>IF(AND('World Cup'!$B$51&lt;&gt;"",'World Cup'!$C$51&lt;&gt;""),'World Cup'!$B$51,"")</f>
        <v/>
      </c>
      <c r="G90" s="200" t="str">
        <f>IF(AND('World Cup'!$B$51&lt;&gt;"",'World Cup'!$C$51&lt;&gt;""),'World Cup'!$C$51,"")</f>
        <v/>
      </c>
      <c r="I90" s="196" t="str">
        <f>$B90</f>
        <v/>
      </c>
      <c r="J90" s="197" t="str">
        <f>$C90</f>
        <v/>
      </c>
      <c r="K90" s="198" t="str">
        <f>$D90</f>
        <v/>
      </c>
      <c r="L90" s="197" t="str">
        <f>$E90</f>
        <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t="str">
        <f t="shared" ref="T90:T105" si="1431">IF(OR(($C90&lt;&gt;"")*(I90&lt;&gt;""),($E90&lt;&gt;"")*(K90&lt;&gt;"")),($B90=I90)*1+($D90=K90)*1,"")</f>
        <v/>
      </c>
      <c r="V90" s="196" t="str">
        <f>$B90</f>
        <v/>
      </c>
      <c r="W90" s="197" t="str">
        <f>$C90</f>
        <v/>
      </c>
      <c r="X90" s="198" t="str">
        <f>$D90</f>
        <v/>
      </c>
      <c r="Y90" s="197" t="str">
        <f>$E90</f>
        <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t="str">
        <f t="shared" ref="AG90:AG105" si="1433">IF(OR(($C90&lt;&gt;"")*(V90&lt;&gt;""),($E90&lt;&gt;"")*(X90&lt;&gt;"")),($B90=V90)*1+($D90=X90)*1,"")</f>
        <v/>
      </c>
      <c r="AI90" s="196" t="str">
        <f>$B90</f>
        <v/>
      </c>
      <c r="AJ90" s="197" t="str">
        <f>$C90</f>
        <v/>
      </c>
      <c r="AK90" s="198" t="str">
        <f>$D90</f>
        <v/>
      </c>
      <c r="AL90" s="197" t="str">
        <f>$E90</f>
        <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t="str">
        <f t="shared" ref="AT90:AT105" si="1435">IF(OR(($C90&lt;&gt;"")*(AI90&lt;&gt;""),($E90&lt;&gt;"")*(AK90&lt;&gt;"")),($B90=AI90)*1+($D90=AK90)*1,"")</f>
        <v/>
      </c>
      <c r="AV90" s="196" t="str">
        <f>$B90</f>
        <v/>
      </c>
      <c r="AW90" s="197" t="str">
        <f>$C90</f>
        <v/>
      </c>
      <c r="AX90" s="198" t="str">
        <f>$D90</f>
        <v/>
      </c>
      <c r="AY90" s="197" t="str">
        <f>$E90</f>
        <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t="str">
        <f t="shared" ref="BG90:BG105" si="1437">IF(OR(($C90&lt;&gt;"")*(AV90&lt;&gt;""),($E90&lt;&gt;"")*(AX90&lt;&gt;"")),($B90=AV90)*1+($D90=AX90)*1,"")</f>
        <v/>
      </c>
      <c r="BI90" s="196" t="str">
        <f>$B90</f>
        <v/>
      </c>
      <c r="BJ90" s="197" t="str">
        <f>$C90</f>
        <v/>
      </c>
      <c r="BK90" s="198" t="str">
        <f>$D90</f>
        <v/>
      </c>
      <c r="BL90" s="197" t="str">
        <f>$E90</f>
        <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t="str">
        <f t="shared" ref="BT90:BT105" si="1439">IF(OR(($C90&lt;&gt;"")*(BI90&lt;&gt;""),($E90&lt;&gt;"")*(BK90&lt;&gt;"")),($B90=BI90)*1+($D90=BK90)*1,"")</f>
        <v/>
      </c>
      <c r="BV90" s="196" t="str">
        <f>$B90</f>
        <v/>
      </c>
      <c r="BW90" s="197" t="str">
        <f>$C90</f>
        <v/>
      </c>
      <c r="BX90" s="198" t="str">
        <f>$D90</f>
        <v/>
      </c>
      <c r="BY90" s="197" t="str">
        <f>$E90</f>
        <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t="str">
        <f t="shared" ref="CG90:CG105" si="1441">IF(OR(($C90&lt;&gt;"")*(BV90&lt;&gt;""),($E90&lt;&gt;"")*(BX90&lt;&gt;"")),($B90=BV90)*1+($D90=BX90)*1,"")</f>
        <v/>
      </c>
      <c r="CI90" s="196" t="str">
        <f>$B90</f>
        <v/>
      </c>
      <c r="CJ90" s="197" t="str">
        <f>$C90</f>
        <v/>
      </c>
      <c r="CK90" s="198" t="str">
        <f>$D90</f>
        <v/>
      </c>
      <c r="CL90" s="197" t="str">
        <f>$E90</f>
        <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t="str">
        <f t="shared" ref="CT90:CT105" si="1443">IF(OR(($C90&lt;&gt;"")*(CI90&lt;&gt;""),($E90&lt;&gt;"")*(CK90&lt;&gt;"")),($B90=CI90)*1+($D90=CK90)*1,"")</f>
        <v/>
      </c>
      <c r="CV90" s="196" t="str">
        <f>$B90</f>
        <v/>
      </c>
      <c r="CW90" s="197" t="str">
        <f>$C90</f>
        <v/>
      </c>
      <c r="CX90" s="198" t="str">
        <f>$D90</f>
        <v/>
      </c>
      <c r="CY90" s="197" t="str">
        <f>$E90</f>
        <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t="str">
        <f t="shared" ref="DG90:DG105" si="1445">IF(OR(($C90&lt;&gt;"")*(CV90&lt;&gt;""),($E90&lt;&gt;"")*(CX90&lt;&gt;"")),($B90=CV90)*1+($D90=CX90)*1,"")</f>
        <v/>
      </c>
      <c r="DI90" s="196" t="str">
        <f>$B90</f>
        <v/>
      </c>
      <c r="DJ90" s="197" t="str">
        <f>$C90</f>
        <v/>
      </c>
      <c r="DK90" s="198" t="str">
        <f>$D90</f>
        <v/>
      </c>
      <c r="DL90" s="197" t="str">
        <f>$E90</f>
        <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t="str">
        <f t="shared" ref="DT90:DT105" si="1447">IF(OR(($C90&lt;&gt;"")*(DI90&lt;&gt;""),($E90&lt;&gt;"")*(DK90&lt;&gt;"")),($B90=DI90)*1+($D90=DK90)*1,"")</f>
        <v/>
      </c>
      <c r="DV90" s="196" t="str">
        <f>$B90</f>
        <v/>
      </c>
      <c r="DW90" s="197" t="str">
        <f>$C90</f>
        <v/>
      </c>
      <c r="DX90" s="198" t="str">
        <f>$D90</f>
        <v/>
      </c>
      <c r="DY90" s="197" t="str">
        <f>$E90</f>
        <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t="str">
        <f t="shared" ref="EG90:EG105" si="1449">IF(OR(($C90&lt;&gt;"")*(DV90&lt;&gt;""),($E90&lt;&gt;"")*(DX90&lt;&gt;"")),($B90=DV90)*1+($D90=DX90)*1,"")</f>
        <v/>
      </c>
      <c r="EI90" s="196" t="str">
        <f>$B90</f>
        <v/>
      </c>
      <c r="EJ90" s="197" t="str">
        <f>$C90</f>
        <v/>
      </c>
      <c r="EK90" s="198" t="str">
        <f>$D90</f>
        <v/>
      </c>
      <c r="EL90" s="197" t="str">
        <f>$E90</f>
        <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t="str">
        <f t="shared" ref="ET90:ET105" si="1451">IF(OR(($C90&lt;&gt;"")*(EI90&lt;&gt;""),($E90&lt;&gt;"")*(EK90&lt;&gt;"")),($B90=EI90)*1+($D90=EK90)*1,"")</f>
        <v/>
      </c>
      <c r="EV90" s="196" t="str">
        <f>$B90</f>
        <v/>
      </c>
      <c r="EW90" s="197" t="str">
        <f>$C90</f>
        <v/>
      </c>
      <c r="EX90" s="198" t="str">
        <f>$D90</f>
        <v/>
      </c>
      <c r="EY90" s="197" t="str">
        <f>$E90</f>
        <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t="str">
        <f t="shared" ref="FG90:FG105" si="1453">IF(OR(($C90&lt;&gt;"")*(EV90&lt;&gt;""),($E90&lt;&gt;"")*(EX90&lt;&gt;"")),($B90=EV90)*1+($D90=EX90)*1,"")</f>
        <v/>
      </c>
      <c r="FI90" s="196" t="str">
        <f>$B90</f>
        <v/>
      </c>
      <c r="FJ90" s="197" t="str">
        <f>$C90</f>
        <v/>
      </c>
      <c r="FK90" s="198" t="str">
        <f>$D90</f>
        <v/>
      </c>
      <c r="FL90" s="197" t="str">
        <f>$E90</f>
        <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t="str">
        <f t="shared" ref="FT90:FT105" si="1455">IF(OR(($C90&lt;&gt;"")*(FI90&lt;&gt;""),($E90&lt;&gt;"")*(FK90&lt;&gt;"")),($B90=FI90)*1+($D90=FK90)*1,"")</f>
        <v/>
      </c>
      <c r="FV90" s="196" t="str">
        <f>$B90</f>
        <v/>
      </c>
      <c r="FW90" s="197" t="str">
        <f>$C90</f>
        <v/>
      </c>
      <c r="FX90" s="198" t="str">
        <f>$D90</f>
        <v/>
      </c>
      <c r="FY90" s="197" t="str">
        <f>$E90</f>
        <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t="str">
        <f t="shared" ref="GG90:GG105" si="1457">IF(OR(($C90&lt;&gt;"")*(FV90&lt;&gt;""),($E90&lt;&gt;"")*(FX90&lt;&gt;"")),($B90=FV90)*1+($D90=FX90)*1,"")</f>
        <v/>
      </c>
      <c r="GI90" s="196" t="str">
        <f>$B90</f>
        <v/>
      </c>
      <c r="GJ90" s="197" t="str">
        <f>$C90</f>
        <v/>
      </c>
      <c r="GK90" s="198" t="str">
        <f>$D90</f>
        <v/>
      </c>
      <c r="GL90" s="197" t="str">
        <f>$E90</f>
        <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t="str">
        <f t="shared" ref="GT90:GT105" si="1459">IF(OR(($C90&lt;&gt;"")*(GI90&lt;&gt;""),($E90&lt;&gt;"")*(GK90&lt;&gt;"")),($B90=GI90)*1+($D90=GK90)*1,"")</f>
        <v/>
      </c>
      <c r="GV90" s="196" t="str">
        <f>$B90</f>
        <v/>
      </c>
      <c r="GW90" s="197" t="str">
        <f>$C90</f>
        <v/>
      </c>
      <c r="GX90" s="198" t="str">
        <f>$D90</f>
        <v/>
      </c>
      <c r="GY90" s="197" t="str">
        <f>$E90</f>
        <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t="str">
        <f t="shared" ref="HG90:HG105" si="1461">IF(OR(($C90&lt;&gt;"")*(GV90&lt;&gt;""),($E90&lt;&gt;"")*(GX90&lt;&gt;"")),($B90=GV90)*1+($D90=GX90)*1,"")</f>
        <v/>
      </c>
      <c r="HI90" s="196" t="str">
        <f>$B90</f>
        <v/>
      </c>
      <c r="HJ90" s="197" t="str">
        <f>$C90</f>
        <v/>
      </c>
      <c r="HK90" s="198" t="str">
        <f>$D90</f>
        <v/>
      </c>
      <c r="HL90" s="197" t="str">
        <f>$E90</f>
        <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t="str">
        <f t="shared" ref="HT90:HT105" si="1463">IF(OR(($C90&lt;&gt;"")*(HI90&lt;&gt;""),($E90&lt;&gt;"")*(HK90&lt;&gt;"")),($B90=HI90)*1+($D90=HK90)*1,"")</f>
        <v/>
      </c>
      <c r="HV90" s="196" t="str">
        <f>$B90</f>
        <v/>
      </c>
      <c r="HW90" s="197" t="str">
        <f>$C90</f>
        <v/>
      </c>
      <c r="HX90" s="198" t="str">
        <f>$D90</f>
        <v/>
      </c>
      <c r="HY90" s="197" t="str">
        <f>$E90</f>
        <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t="str">
        <f t="shared" ref="IG90:IG105" si="1465">IF(OR(($C90&lt;&gt;"")*(HV90&lt;&gt;""),($E90&lt;&gt;"")*(HX90&lt;&gt;"")),($B90=HV90)*1+($D90=HX90)*1,"")</f>
        <v/>
      </c>
      <c r="II90" s="196" t="str">
        <f>$B90</f>
        <v/>
      </c>
      <c r="IJ90" s="197" t="str">
        <f>$C90</f>
        <v/>
      </c>
      <c r="IK90" s="198" t="str">
        <f>$D90</f>
        <v/>
      </c>
      <c r="IL90" s="197" t="str">
        <f>$E90</f>
        <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t="str">
        <f t="shared" ref="IT90:IT105" si="1467">IF(OR(($C90&lt;&gt;"")*(II90&lt;&gt;""),($E90&lt;&gt;"")*(IK90&lt;&gt;"")),($B90=II90)*1+($D90=IK90)*1,"")</f>
        <v/>
      </c>
      <c r="IV90" s="196" t="str">
        <f>$B90</f>
        <v/>
      </c>
      <c r="IW90" s="197" t="str">
        <f>$C90</f>
        <v/>
      </c>
      <c r="IX90" s="198" t="str">
        <f>$D90</f>
        <v/>
      </c>
      <c r="IY90" s="197" t="str">
        <f>$E90</f>
        <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t="str">
        <f t="shared" ref="JG90:JG105" si="1469">IF(OR(($C90&lt;&gt;"")*(IV90&lt;&gt;""),($E90&lt;&gt;"")*(IX90&lt;&gt;"")),($B90=IV90)*1+($D90=IX90)*1,"")</f>
        <v/>
      </c>
      <c r="JI90" s="196" t="str">
        <f>$B90</f>
        <v/>
      </c>
      <c r="JJ90" s="197" t="str">
        <f>$C90</f>
        <v/>
      </c>
      <c r="JK90" s="198" t="str">
        <f>$D90</f>
        <v/>
      </c>
      <c r="JL90" s="197" t="str">
        <f>$E90</f>
        <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t="str">
        <f t="shared" ref="JT90:JT105" si="1471">IF(OR(($C90&lt;&gt;"")*(JI90&lt;&gt;""),($E90&lt;&gt;"")*(JK90&lt;&gt;"")),($B90=JI90)*1+($D90=JK90)*1,"")</f>
        <v/>
      </c>
      <c r="JV90" s="196" t="str">
        <f>$B90</f>
        <v/>
      </c>
      <c r="JW90" s="197" t="str">
        <f>$C90</f>
        <v/>
      </c>
      <c r="JX90" s="198" t="str">
        <f>$D90</f>
        <v/>
      </c>
      <c r="JY90" s="197" t="str">
        <f>$E90</f>
        <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t="str">
        <f t="shared" ref="KG90:KG105" si="1473">IF(OR(($C90&lt;&gt;"")*(JV90&lt;&gt;""),($E90&lt;&gt;"")*(JX90&lt;&gt;"")),($B90=JV90)*1+($D90=JX90)*1,"")</f>
        <v/>
      </c>
      <c r="KI90" s="196" t="str">
        <f>$B90</f>
        <v/>
      </c>
      <c r="KJ90" s="197" t="str">
        <f>$C90</f>
        <v/>
      </c>
      <c r="KK90" s="198" t="str">
        <f>$D90</f>
        <v/>
      </c>
      <c r="KL90" s="197" t="str">
        <f>$E90</f>
        <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t="str">
        <f t="shared" ref="KT90:KT105" si="1475">IF(OR(($C90&lt;&gt;"")*(KI90&lt;&gt;""),($E90&lt;&gt;"")*(KK90&lt;&gt;"")),($B90=KI90)*1+($D90=KK90)*1,"")</f>
        <v/>
      </c>
      <c r="KV90" s="196" t="str">
        <f>$B90</f>
        <v/>
      </c>
      <c r="KW90" s="197" t="str">
        <f>$C90</f>
        <v/>
      </c>
      <c r="KX90" s="198" t="str">
        <f>$D90</f>
        <v/>
      </c>
      <c r="KY90" s="197" t="str">
        <f>$E90</f>
        <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t="str">
        <f t="shared" ref="LG90:LG105" si="1477">IF(OR(($C90&lt;&gt;"")*(KV90&lt;&gt;""),($E90&lt;&gt;"")*(KX90&lt;&gt;"")),($B90=KV90)*1+($D90=KX90)*1,"")</f>
        <v/>
      </c>
      <c r="LI90" s="196" t="str">
        <f>$B90</f>
        <v/>
      </c>
      <c r="LJ90" s="197" t="str">
        <f>$C90</f>
        <v/>
      </c>
      <c r="LK90" s="198" t="str">
        <f>$D90</f>
        <v/>
      </c>
      <c r="LL90" s="197" t="str">
        <f>$E90</f>
        <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t="str">
        <f t="shared" ref="LT90:LT105" si="1479">IF(OR(($C90&lt;&gt;"")*(LI90&lt;&gt;""),($E90&lt;&gt;"")*(LK90&lt;&gt;"")),($B90=LI90)*1+($D90=LK90)*1,"")</f>
        <v/>
      </c>
      <c r="LV90" s="196" t="str">
        <f>$B90</f>
        <v/>
      </c>
      <c r="LW90" s="197" t="str">
        <f>$C90</f>
        <v/>
      </c>
      <c r="LX90" s="198" t="str">
        <f>$D90</f>
        <v/>
      </c>
      <c r="LY90" s="197" t="str">
        <f>$E90</f>
        <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t="str">
        <f t="shared" ref="MG90:MG105" si="1481">IF(OR(($C90&lt;&gt;"")*(LV90&lt;&gt;""),($E90&lt;&gt;"")*(LX90&lt;&gt;"")),($B90=LV90)*1+($D90=LX90)*1,"")</f>
        <v/>
      </c>
    </row>
    <row r="91" spans="1:345">
      <c r="B91" s="196" t="str">
        <f>IF(C91="","",INDEX(Groups!$C$7:$C$65,MATCH(C91,Groups!$D$7:$D$65,0)))</f>
        <v/>
      </c>
      <c r="C91" s="197" t="str">
        <f>'World Cup'!$E$50</f>
        <v/>
      </c>
      <c r="D91" s="198" t="str">
        <f>IF(E91="","",INDEX(Groups!$C$7:$C$65,MATCH(E91,Groups!$D$7:$D$65,0)))</f>
        <v/>
      </c>
      <c r="E91" s="197" t="str">
        <f>'World Cup'!$F$50</f>
        <v/>
      </c>
      <c r="F91" s="199" t="str">
        <f>IF(AND('World Cup'!$E$51&lt;&gt;"",'World Cup'!$F$51&lt;&gt;""),'World Cup'!$E$51,"")</f>
        <v/>
      </c>
      <c r="G91" s="200" t="str">
        <f>IF(AND('World Cup'!$E$51&lt;&gt;"",'World Cup'!$F$51&lt;&gt;""),'World Cup'!$F$51,"")</f>
        <v/>
      </c>
      <c r="I91" s="196" t="str">
        <f t="shared" ref="I91:I105" si="1482">$B91</f>
        <v/>
      </c>
      <c r="J91" s="197" t="str">
        <f t="shared" ref="J91:J105" si="1483">$C91</f>
        <v/>
      </c>
      <c r="K91" s="198" t="str">
        <f t="shared" ref="K91:K105" si="1484">$D91</f>
        <v/>
      </c>
      <c r="L91" s="197" t="str">
        <f t="shared" ref="L91:L105" si="1485">$E91</f>
        <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t="str">
        <f t="shared" si="1431"/>
        <v/>
      </c>
      <c r="V91" s="196" t="str">
        <f t="shared" ref="V91:V105" si="1487">$B91</f>
        <v/>
      </c>
      <c r="W91" s="197" t="str">
        <f t="shared" ref="W91:W105" si="1488">$C91</f>
        <v/>
      </c>
      <c r="X91" s="198" t="str">
        <f t="shared" ref="X91:X105" si="1489">$D91</f>
        <v/>
      </c>
      <c r="Y91" s="197" t="str">
        <f t="shared" ref="Y91:Y105" si="1490">$E91</f>
        <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t="str">
        <f t="shared" si="1433"/>
        <v/>
      </c>
      <c r="AI91" s="196" t="str">
        <f t="shared" ref="AI91:AI105" si="1492">$B91</f>
        <v/>
      </c>
      <c r="AJ91" s="197" t="str">
        <f t="shared" ref="AJ91:AJ105" si="1493">$C91</f>
        <v/>
      </c>
      <c r="AK91" s="198" t="str">
        <f t="shared" ref="AK91:AK105" si="1494">$D91</f>
        <v/>
      </c>
      <c r="AL91" s="197" t="str">
        <f t="shared" ref="AL91:AL105" si="1495">$E91</f>
        <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t="str">
        <f t="shared" si="1435"/>
        <v/>
      </c>
      <c r="AV91" s="196" t="str">
        <f t="shared" ref="AV91:AV105" si="1497">$B91</f>
        <v/>
      </c>
      <c r="AW91" s="197" t="str">
        <f t="shared" ref="AW91:AW105" si="1498">$C91</f>
        <v/>
      </c>
      <c r="AX91" s="198" t="str">
        <f t="shared" ref="AX91:AX105" si="1499">$D91</f>
        <v/>
      </c>
      <c r="AY91" s="197" t="str">
        <f t="shared" ref="AY91:AY105" si="1500">$E91</f>
        <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t="str">
        <f t="shared" si="1437"/>
        <v/>
      </c>
      <c r="BI91" s="196" t="str">
        <f t="shared" ref="BI91:BI105" si="1502">$B91</f>
        <v/>
      </c>
      <c r="BJ91" s="197" t="str">
        <f t="shared" ref="BJ91:BJ105" si="1503">$C91</f>
        <v/>
      </c>
      <c r="BK91" s="198" t="str">
        <f t="shared" ref="BK91:BK105" si="1504">$D91</f>
        <v/>
      </c>
      <c r="BL91" s="197" t="str">
        <f t="shared" ref="BL91:BL105" si="1505">$E91</f>
        <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t="str">
        <f t="shared" si="1439"/>
        <v/>
      </c>
      <c r="BV91" s="196" t="str">
        <f t="shared" ref="BV91:BV105" si="1507">$B91</f>
        <v/>
      </c>
      <c r="BW91" s="197" t="str">
        <f t="shared" ref="BW91:BW105" si="1508">$C91</f>
        <v/>
      </c>
      <c r="BX91" s="198" t="str">
        <f t="shared" ref="BX91:BX105" si="1509">$D91</f>
        <v/>
      </c>
      <c r="BY91" s="197" t="str">
        <f t="shared" ref="BY91:BY105" si="1510">$E91</f>
        <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t="str">
        <f t="shared" si="1441"/>
        <v/>
      </c>
      <c r="CI91" s="196" t="str">
        <f t="shared" ref="CI91:CI105" si="1512">$B91</f>
        <v/>
      </c>
      <c r="CJ91" s="197" t="str">
        <f t="shared" ref="CJ91:CJ105" si="1513">$C91</f>
        <v/>
      </c>
      <c r="CK91" s="198" t="str">
        <f t="shared" ref="CK91:CK105" si="1514">$D91</f>
        <v/>
      </c>
      <c r="CL91" s="197" t="str">
        <f t="shared" ref="CL91:CL105" si="1515">$E91</f>
        <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t="str">
        <f t="shared" si="1443"/>
        <v/>
      </c>
      <c r="CV91" s="196" t="str">
        <f t="shared" ref="CV91:CV105" si="1517">$B91</f>
        <v/>
      </c>
      <c r="CW91" s="197" t="str">
        <f t="shared" ref="CW91:CW105" si="1518">$C91</f>
        <v/>
      </c>
      <c r="CX91" s="198" t="str">
        <f t="shared" ref="CX91:CX105" si="1519">$D91</f>
        <v/>
      </c>
      <c r="CY91" s="197" t="str">
        <f t="shared" ref="CY91:CY105" si="1520">$E91</f>
        <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t="str">
        <f t="shared" si="1445"/>
        <v/>
      </c>
      <c r="DI91" s="196" t="str">
        <f t="shared" ref="DI91:DI105" si="1522">$B91</f>
        <v/>
      </c>
      <c r="DJ91" s="197" t="str">
        <f t="shared" ref="DJ91:DJ105" si="1523">$C91</f>
        <v/>
      </c>
      <c r="DK91" s="198" t="str">
        <f t="shared" ref="DK91:DK105" si="1524">$D91</f>
        <v/>
      </c>
      <c r="DL91" s="197" t="str">
        <f t="shared" ref="DL91:DL105" si="1525">$E91</f>
        <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t="str">
        <f t="shared" si="1447"/>
        <v/>
      </c>
      <c r="DV91" s="196" t="str">
        <f t="shared" ref="DV91:DV105" si="1527">$B91</f>
        <v/>
      </c>
      <c r="DW91" s="197" t="str">
        <f t="shared" ref="DW91:DW105" si="1528">$C91</f>
        <v/>
      </c>
      <c r="DX91" s="198" t="str">
        <f t="shared" ref="DX91:DX105" si="1529">$D91</f>
        <v/>
      </c>
      <c r="DY91" s="197" t="str">
        <f t="shared" ref="DY91:DY105" si="1530">$E91</f>
        <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t="str">
        <f t="shared" si="1449"/>
        <v/>
      </c>
      <c r="EI91" s="196" t="str">
        <f t="shared" ref="EI91:EI105" si="1532">$B91</f>
        <v/>
      </c>
      <c r="EJ91" s="197" t="str">
        <f t="shared" ref="EJ91:EJ105" si="1533">$C91</f>
        <v/>
      </c>
      <c r="EK91" s="198" t="str">
        <f t="shared" ref="EK91:EK105" si="1534">$D91</f>
        <v/>
      </c>
      <c r="EL91" s="197" t="str">
        <f t="shared" ref="EL91:EL105" si="1535">$E91</f>
        <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t="str">
        <f t="shared" si="1451"/>
        <v/>
      </c>
      <c r="EV91" s="196" t="str">
        <f t="shared" ref="EV91:EV105" si="1537">$B91</f>
        <v/>
      </c>
      <c r="EW91" s="197" t="str">
        <f t="shared" ref="EW91:EW105" si="1538">$C91</f>
        <v/>
      </c>
      <c r="EX91" s="198" t="str">
        <f t="shared" ref="EX91:EX105" si="1539">$D91</f>
        <v/>
      </c>
      <c r="EY91" s="197" t="str">
        <f t="shared" ref="EY91:EY105" si="1540">$E91</f>
        <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t="str">
        <f t="shared" si="1453"/>
        <v/>
      </c>
      <c r="FI91" s="196" t="str">
        <f t="shared" ref="FI91:FI105" si="1542">$B91</f>
        <v/>
      </c>
      <c r="FJ91" s="197" t="str">
        <f t="shared" ref="FJ91:FJ105" si="1543">$C91</f>
        <v/>
      </c>
      <c r="FK91" s="198" t="str">
        <f t="shared" ref="FK91:FK105" si="1544">$D91</f>
        <v/>
      </c>
      <c r="FL91" s="197" t="str">
        <f t="shared" ref="FL91:FL105" si="1545">$E91</f>
        <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t="str">
        <f t="shared" si="1455"/>
        <v/>
      </c>
      <c r="FV91" s="196" t="str">
        <f t="shared" ref="FV91:FV105" si="1547">$B91</f>
        <v/>
      </c>
      <c r="FW91" s="197" t="str">
        <f t="shared" ref="FW91:FW105" si="1548">$C91</f>
        <v/>
      </c>
      <c r="FX91" s="198" t="str">
        <f t="shared" ref="FX91:FX105" si="1549">$D91</f>
        <v/>
      </c>
      <c r="FY91" s="197" t="str">
        <f t="shared" ref="FY91:FY105" si="1550">$E91</f>
        <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t="str">
        <f t="shared" si="1457"/>
        <v/>
      </c>
      <c r="GI91" s="196" t="str">
        <f t="shared" ref="GI91:GI105" si="1552">$B91</f>
        <v/>
      </c>
      <c r="GJ91" s="197" t="str">
        <f t="shared" ref="GJ91:GJ105" si="1553">$C91</f>
        <v/>
      </c>
      <c r="GK91" s="198" t="str">
        <f t="shared" ref="GK91:GK105" si="1554">$D91</f>
        <v/>
      </c>
      <c r="GL91" s="197" t="str">
        <f t="shared" ref="GL91:GL105" si="1555">$E91</f>
        <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t="str">
        <f t="shared" si="1459"/>
        <v/>
      </c>
      <c r="GV91" s="196" t="str">
        <f t="shared" ref="GV91:GV105" si="1557">$B91</f>
        <v/>
      </c>
      <c r="GW91" s="197" t="str">
        <f t="shared" ref="GW91:GW105" si="1558">$C91</f>
        <v/>
      </c>
      <c r="GX91" s="198" t="str">
        <f t="shared" ref="GX91:GX105" si="1559">$D91</f>
        <v/>
      </c>
      <c r="GY91" s="197" t="str">
        <f t="shared" ref="GY91:GY105" si="1560">$E91</f>
        <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t="str">
        <f t="shared" si="1461"/>
        <v/>
      </c>
      <c r="HI91" s="196" t="str">
        <f t="shared" ref="HI91:HI105" si="1562">$B91</f>
        <v/>
      </c>
      <c r="HJ91" s="197" t="str">
        <f t="shared" ref="HJ91:HJ105" si="1563">$C91</f>
        <v/>
      </c>
      <c r="HK91" s="198" t="str">
        <f t="shared" ref="HK91:HK105" si="1564">$D91</f>
        <v/>
      </c>
      <c r="HL91" s="197" t="str">
        <f t="shared" ref="HL91:HL105" si="1565">$E91</f>
        <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t="str">
        <f t="shared" si="1463"/>
        <v/>
      </c>
      <c r="HV91" s="196" t="str">
        <f t="shared" ref="HV91:HV105" si="1567">$B91</f>
        <v/>
      </c>
      <c r="HW91" s="197" t="str">
        <f t="shared" ref="HW91:HW105" si="1568">$C91</f>
        <v/>
      </c>
      <c r="HX91" s="198" t="str">
        <f t="shared" ref="HX91:HX105" si="1569">$D91</f>
        <v/>
      </c>
      <c r="HY91" s="197" t="str">
        <f t="shared" ref="HY91:HY105" si="1570">$E91</f>
        <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t="str">
        <f t="shared" si="1465"/>
        <v/>
      </c>
      <c r="II91" s="196" t="str">
        <f t="shared" ref="II91:II105" si="1572">$B91</f>
        <v/>
      </c>
      <c r="IJ91" s="197" t="str">
        <f t="shared" ref="IJ91:IJ105" si="1573">$C91</f>
        <v/>
      </c>
      <c r="IK91" s="198" t="str">
        <f t="shared" ref="IK91:IK105" si="1574">$D91</f>
        <v/>
      </c>
      <c r="IL91" s="197" t="str">
        <f t="shared" ref="IL91:IL105" si="1575">$E91</f>
        <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t="str">
        <f t="shared" si="1467"/>
        <v/>
      </c>
      <c r="IV91" s="196" t="str">
        <f t="shared" ref="IV91:IV105" si="1577">$B91</f>
        <v/>
      </c>
      <c r="IW91" s="197" t="str">
        <f t="shared" ref="IW91:IW105" si="1578">$C91</f>
        <v/>
      </c>
      <c r="IX91" s="198" t="str">
        <f t="shared" ref="IX91:IX105" si="1579">$D91</f>
        <v/>
      </c>
      <c r="IY91" s="197" t="str">
        <f t="shared" ref="IY91:IY105" si="1580">$E91</f>
        <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t="str">
        <f t="shared" si="1469"/>
        <v/>
      </c>
      <c r="JI91" s="196" t="str">
        <f t="shared" ref="JI91:JI105" si="1582">$B91</f>
        <v/>
      </c>
      <c r="JJ91" s="197" t="str">
        <f t="shared" ref="JJ91:JJ105" si="1583">$C91</f>
        <v/>
      </c>
      <c r="JK91" s="198" t="str">
        <f t="shared" ref="JK91:JK105" si="1584">$D91</f>
        <v/>
      </c>
      <c r="JL91" s="197" t="str">
        <f t="shared" ref="JL91:JL105" si="1585">$E91</f>
        <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t="str">
        <f t="shared" si="1471"/>
        <v/>
      </c>
      <c r="JV91" s="196" t="str">
        <f t="shared" ref="JV91:JV105" si="1587">$B91</f>
        <v/>
      </c>
      <c r="JW91" s="197" t="str">
        <f t="shared" ref="JW91:JW105" si="1588">$C91</f>
        <v/>
      </c>
      <c r="JX91" s="198" t="str">
        <f t="shared" ref="JX91:JX105" si="1589">$D91</f>
        <v/>
      </c>
      <c r="JY91" s="197" t="str">
        <f t="shared" ref="JY91:JY105" si="1590">$E91</f>
        <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t="str">
        <f t="shared" si="1473"/>
        <v/>
      </c>
      <c r="KI91" s="196" t="str">
        <f t="shared" ref="KI91:KI105" si="1592">$B91</f>
        <v/>
      </c>
      <c r="KJ91" s="197" t="str">
        <f t="shared" ref="KJ91:KJ105" si="1593">$C91</f>
        <v/>
      </c>
      <c r="KK91" s="198" t="str">
        <f t="shared" ref="KK91:KK105" si="1594">$D91</f>
        <v/>
      </c>
      <c r="KL91" s="197" t="str">
        <f t="shared" ref="KL91:KL105" si="1595">$E91</f>
        <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t="str">
        <f t="shared" si="1475"/>
        <v/>
      </c>
      <c r="KV91" s="196" t="str">
        <f t="shared" ref="KV91:KV105" si="1597">$B91</f>
        <v/>
      </c>
      <c r="KW91" s="197" t="str">
        <f t="shared" ref="KW91:KW105" si="1598">$C91</f>
        <v/>
      </c>
      <c r="KX91" s="198" t="str">
        <f t="shared" ref="KX91:KX105" si="1599">$D91</f>
        <v/>
      </c>
      <c r="KY91" s="197" t="str">
        <f t="shared" ref="KY91:KY105" si="1600">$E91</f>
        <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t="str">
        <f t="shared" si="1477"/>
        <v/>
      </c>
      <c r="LI91" s="196" t="str">
        <f t="shared" ref="LI91:LI105" si="1602">$B91</f>
        <v/>
      </c>
      <c r="LJ91" s="197" t="str">
        <f t="shared" ref="LJ91:LJ105" si="1603">$C91</f>
        <v/>
      </c>
      <c r="LK91" s="198" t="str">
        <f t="shared" ref="LK91:LK105" si="1604">$D91</f>
        <v/>
      </c>
      <c r="LL91" s="197" t="str">
        <f t="shared" ref="LL91:LL105" si="1605">$E91</f>
        <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t="str">
        <f t="shared" si="1479"/>
        <v/>
      </c>
      <c r="LV91" s="196" t="str">
        <f t="shared" ref="LV91:LV105" si="1607">$B91</f>
        <v/>
      </c>
      <c r="LW91" s="197" t="str">
        <f t="shared" ref="LW91:LW105" si="1608">$C91</f>
        <v/>
      </c>
      <c r="LX91" s="198" t="str">
        <f t="shared" ref="LX91:LX105" si="1609">$D91</f>
        <v/>
      </c>
      <c r="LY91" s="197" t="str">
        <f t="shared" ref="LY91:LY105" si="1610">$E91</f>
        <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t="str">
        <f t="shared" si="1481"/>
        <v/>
      </c>
    </row>
    <row r="92" spans="1:345">
      <c r="B92" s="196" t="str">
        <f>IF(C92="","",INDEX(Groups!$C$7:$C$65,MATCH(C92,Groups!$D$7:$D$65,0)))</f>
        <v/>
      </c>
      <c r="C92" s="197" t="str">
        <f>'World Cup'!$H$50</f>
        <v/>
      </c>
      <c r="D92" s="198" t="str">
        <f>IF(E92="","",INDEX(Groups!$C$7:$C$65,MATCH(E92,Groups!$D$7:$D$65,0)))</f>
        <v/>
      </c>
      <c r="E92" s="197" t="str">
        <f>'World Cup'!$I$50</f>
        <v/>
      </c>
      <c r="F92" s="199" t="str">
        <f>IF(AND('World Cup'!$H$51&lt;&gt;"",'World Cup'!$I$51&lt;&gt;""),'World Cup'!$H$51,"")</f>
        <v/>
      </c>
      <c r="G92" s="200" t="str">
        <f>IF(AND('World Cup'!$H$51&lt;&gt;"",'World Cup'!$I$51&lt;&gt;""),'World Cup'!$I$51,"")</f>
        <v/>
      </c>
      <c r="I92" s="196" t="str">
        <f t="shared" si="1482"/>
        <v/>
      </c>
      <c r="J92" s="197" t="str">
        <f t="shared" si="1483"/>
        <v/>
      </c>
      <c r="K92" s="198" t="str">
        <f t="shared" si="1484"/>
        <v/>
      </c>
      <c r="L92" s="197" t="str">
        <f t="shared" si="1485"/>
        <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t="str">
        <f t="shared" si="1431"/>
        <v/>
      </c>
      <c r="V92" s="196" t="str">
        <f t="shared" si="1487"/>
        <v/>
      </c>
      <c r="W92" s="197" t="str">
        <f t="shared" si="1488"/>
        <v/>
      </c>
      <c r="X92" s="198" t="str">
        <f t="shared" si="1489"/>
        <v/>
      </c>
      <c r="Y92" s="197" t="str">
        <f t="shared" si="1490"/>
        <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t="str">
        <f t="shared" si="1433"/>
        <v/>
      </c>
      <c r="AI92" s="196" t="str">
        <f t="shared" si="1492"/>
        <v/>
      </c>
      <c r="AJ92" s="197" t="str">
        <f t="shared" si="1493"/>
        <v/>
      </c>
      <c r="AK92" s="198" t="str">
        <f t="shared" si="1494"/>
        <v/>
      </c>
      <c r="AL92" s="197" t="str">
        <f t="shared" si="1495"/>
        <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t="str">
        <f t="shared" si="1435"/>
        <v/>
      </c>
      <c r="AV92" s="196" t="str">
        <f t="shared" si="1497"/>
        <v/>
      </c>
      <c r="AW92" s="197" t="str">
        <f t="shared" si="1498"/>
        <v/>
      </c>
      <c r="AX92" s="198" t="str">
        <f t="shared" si="1499"/>
        <v/>
      </c>
      <c r="AY92" s="197" t="str">
        <f t="shared" si="1500"/>
        <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t="str">
        <f t="shared" si="1437"/>
        <v/>
      </c>
      <c r="BI92" s="196" t="str">
        <f t="shared" si="1502"/>
        <v/>
      </c>
      <c r="BJ92" s="197" t="str">
        <f t="shared" si="1503"/>
        <v/>
      </c>
      <c r="BK92" s="198" t="str">
        <f t="shared" si="1504"/>
        <v/>
      </c>
      <c r="BL92" s="197" t="str">
        <f t="shared" si="1505"/>
        <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t="str">
        <f t="shared" si="1439"/>
        <v/>
      </c>
      <c r="BV92" s="196" t="str">
        <f t="shared" si="1507"/>
        <v/>
      </c>
      <c r="BW92" s="197" t="str">
        <f t="shared" si="1508"/>
        <v/>
      </c>
      <c r="BX92" s="198" t="str">
        <f t="shared" si="1509"/>
        <v/>
      </c>
      <c r="BY92" s="197" t="str">
        <f t="shared" si="1510"/>
        <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t="str">
        <f t="shared" si="1441"/>
        <v/>
      </c>
      <c r="CI92" s="196" t="str">
        <f t="shared" si="1512"/>
        <v/>
      </c>
      <c r="CJ92" s="197" t="str">
        <f t="shared" si="1513"/>
        <v/>
      </c>
      <c r="CK92" s="198" t="str">
        <f t="shared" si="1514"/>
        <v/>
      </c>
      <c r="CL92" s="197" t="str">
        <f t="shared" si="1515"/>
        <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t="str">
        <f t="shared" si="1443"/>
        <v/>
      </c>
      <c r="CV92" s="196" t="str">
        <f t="shared" si="1517"/>
        <v/>
      </c>
      <c r="CW92" s="197" t="str">
        <f t="shared" si="1518"/>
        <v/>
      </c>
      <c r="CX92" s="198" t="str">
        <f t="shared" si="1519"/>
        <v/>
      </c>
      <c r="CY92" s="197" t="str">
        <f t="shared" si="1520"/>
        <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t="str">
        <f t="shared" si="1445"/>
        <v/>
      </c>
      <c r="DI92" s="196" t="str">
        <f t="shared" si="1522"/>
        <v/>
      </c>
      <c r="DJ92" s="197" t="str">
        <f t="shared" si="1523"/>
        <v/>
      </c>
      <c r="DK92" s="198" t="str">
        <f t="shared" si="1524"/>
        <v/>
      </c>
      <c r="DL92" s="197" t="str">
        <f t="shared" si="1525"/>
        <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t="str">
        <f t="shared" si="1447"/>
        <v/>
      </c>
      <c r="DV92" s="196" t="str">
        <f t="shared" si="1527"/>
        <v/>
      </c>
      <c r="DW92" s="197" t="str">
        <f t="shared" si="1528"/>
        <v/>
      </c>
      <c r="DX92" s="198" t="str">
        <f t="shared" si="1529"/>
        <v/>
      </c>
      <c r="DY92" s="197" t="str">
        <f t="shared" si="1530"/>
        <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t="str">
        <f t="shared" si="1449"/>
        <v/>
      </c>
      <c r="EI92" s="196" t="str">
        <f t="shared" si="1532"/>
        <v/>
      </c>
      <c r="EJ92" s="197" t="str">
        <f t="shared" si="1533"/>
        <v/>
      </c>
      <c r="EK92" s="198" t="str">
        <f t="shared" si="1534"/>
        <v/>
      </c>
      <c r="EL92" s="197" t="str">
        <f t="shared" si="1535"/>
        <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t="str">
        <f t="shared" si="1451"/>
        <v/>
      </c>
      <c r="EV92" s="196" t="str">
        <f t="shared" si="1537"/>
        <v/>
      </c>
      <c r="EW92" s="197" t="str">
        <f t="shared" si="1538"/>
        <v/>
      </c>
      <c r="EX92" s="198" t="str">
        <f t="shared" si="1539"/>
        <v/>
      </c>
      <c r="EY92" s="197" t="str">
        <f t="shared" si="1540"/>
        <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t="str">
        <f t="shared" si="1453"/>
        <v/>
      </c>
      <c r="FI92" s="196" t="str">
        <f t="shared" si="1542"/>
        <v/>
      </c>
      <c r="FJ92" s="197" t="str">
        <f t="shared" si="1543"/>
        <v/>
      </c>
      <c r="FK92" s="198" t="str">
        <f t="shared" si="1544"/>
        <v/>
      </c>
      <c r="FL92" s="197" t="str">
        <f t="shared" si="1545"/>
        <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t="str">
        <f t="shared" si="1455"/>
        <v/>
      </c>
      <c r="FV92" s="196" t="str">
        <f t="shared" si="1547"/>
        <v/>
      </c>
      <c r="FW92" s="197" t="str">
        <f t="shared" si="1548"/>
        <v/>
      </c>
      <c r="FX92" s="198" t="str">
        <f t="shared" si="1549"/>
        <v/>
      </c>
      <c r="FY92" s="197" t="str">
        <f t="shared" si="1550"/>
        <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t="str">
        <f t="shared" si="1457"/>
        <v/>
      </c>
      <c r="GI92" s="196" t="str">
        <f t="shared" si="1552"/>
        <v/>
      </c>
      <c r="GJ92" s="197" t="str">
        <f t="shared" si="1553"/>
        <v/>
      </c>
      <c r="GK92" s="198" t="str">
        <f t="shared" si="1554"/>
        <v/>
      </c>
      <c r="GL92" s="197" t="str">
        <f t="shared" si="1555"/>
        <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t="str">
        <f t="shared" si="1459"/>
        <v/>
      </c>
      <c r="GV92" s="196" t="str">
        <f t="shared" si="1557"/>
        <v/>
      </c>
      <c r="GW92" s="197" t="str">
        <f t="shared" si="1558"/>
        <v/>
      </c>
      <c r="GX92" s="198" t="str">
        <f t="shared" si="1559"/>
        <v/>
      </c>
      <c r="GY92" s="197" t="str">
        <f t="shared" si="1560"/>
        <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t="str">
        <f t="shared" si="1461"/>
        <v/>
      </c>
      <c r="HI92" s="196" t="str">
        <f t="shared" si="1562"/>
        <v/>
      </c>
      <c r="HJ92" s="197" t="str">
        <f t="shared" si="1563"/>
        <v/>
      </c>
      <c r="HK92" s="198" t="str">
        <f t="shared" si="1564"/>
        <v/>
      </c>
      <c r="HL92" s="197" t="str">
        <f t="shared" si="1565"/>
        <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t="str">
        <f t="shared" si="1463"/>
        <v/>
      </c>
      <c r="HV92" s="196" t="str">
        <f t="shared" si="1567"/>
        <v/>
      </c>
      <c r="HW92" s="197" t="str">
        <f t="shared" si="1568"/>
        <v/>
      </c>
      <c r="HX92" s="198" t="str">
        <f t="shared" si="1569"/>
        <v/>
      </c>
      <c r="HY92" s="197" t="str">
        <f t="shared" si="1570"/>
        <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t="str">
        <f t="shared" si="1465"/>
        <v/>
      </c>
      <c r="II92" s="196" t="str">
        <f t="shared" si="1572"/>
        <v/>
      </c>
      <c r="IJ92" s="197" t="str">
        <f t="shared" si="1573"/>
        <v/>
      </c>
      <c r="IK92" s="198" t="str">
        <f t="shared" si="1574"/>
        <v/>
      </c>
      <c r="IL92" s="197" t="str">
        <f t="shared" si="1575"/>
        <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t="str">
        <f t="shared" si="1467"/>
        <v/>
      </c>
      <c r="IV92" s="196" t="str">
        <f t="shared" si="1577"/>
        <v/>
      </c>
      <c r="IW92" s="197" t="str">
        <f t="shared" si="1578"/>
        <v/>
      </c>
      <c r="IX92" s="198" t="str">
        <f t="shared" si="1579"/>
        <v/>
      </c>
      <c r="IY92" s="197" t="str">
        <f t="shared" si="1580"/>
        <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t="str">
        <f t="shared" si="1469"/>
        <v/>
      </c>
      <c r="JI92" s="196" t="str">
        <f t="shared" si="1582"/>
        <v/>
      </c>
      <c r="JJ92" s="197" t="str">
        <f t="shared" si="1583"/>
        <v/>
      </c>
      <c r="JK92" s="198" t="str">
        <f t="shared" si="1584"/>
        <v/>
      </c>
      <c r="JL92" s="197" t="str">
        <f t="shared" si="1585"/>
        <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t="str">
        <f t="shared" si="1471"/>
        <v/>
      </c>
      <c r="JV92" s="196" t="str">
        <f t="shared" si="1587"/>
        <v/>
      </c>
      <c r="JW92" s="197" t="str">
        <f t="shared" si="1588"/>
        <v/>
      </c>
      <c r="JX92" s="198" t="str">
        <f t="shared" si="1589"/>
        <v/>
      </c>
      <c r="JY92" s="197" t="str">
        <f t="shared" si="1590"/>
        <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t="str">
        <f t="shared" si="1473"/>
        <v/>
      </c>
      <c r="KI92" s="196" t="str">
        <f t="shared" si="1592"/>
        <v/>
      </c>
      <c r="KJ92" s="197" t="str">
        <f t="shared" si="1593"/>
        <v/>
      </c>
      <c r="KK92" s="198" t="str">
        <f t="shared" si="1594"/>
        <v/>
      </c>
      <c r="KL92" s="197" t="str">
        <f t="shared" si="1595"/>
        <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t="str">
        <f t="shared" si="1475"/>
        <v/>
      </c>
      <c r="KV92" s="196" t="str">
        <f t="shared" si="1597"/>
        <v/>
      </c>
      <c r="KW92" s="197" t="str">
        <f t="shared" si="1598"/>
        <v/>
      </c>
      <c r="KX92" s="198" t="str">
        <f t="shared" si="1599"/>
        <v/>
      </c>
      <c r="KY92" s="197" t="str">
        <f t="shared" si="1600"/>
        <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t="str">
        <f t="shared" si="1477"/>
        <v/>
      </c>
      <c r="LI92" s="196" t="str">
        <f t="shared" si="1602"/>
        <v/>
      </c>
      <c r="LJ92" s="197" t="str">
        <f t="shared" si="1603"/>
        <v/>
      </c>
      <c r="LK92" s="198" t="str">
        <f t="shared" si="1604"/>
        <v/>
      </c>
      <c r="LL92" s="197" t="str">
        <f t="shared" si="1605"/>
        <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t="str">
        <f t="shared" si="1479"/>
        <v/>
      </c>
      <c r="LV92" s="196" t="str">
        <f t="shared" si="1607"/>
        <v/>
      </c>
      <c r="LW92" s="197" t="str">
        <f t="shared" si="1608"/>
        <v/>
      </c>
      <c r="LX92" s="198" t="str">
        <f t="shared" si="1609"/>
        <v/>
      </c>
      <c r="LY92" s="197" t="str">
        <f t="shared" si="1610"/>
        <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t="str">
        <f t="shared" si="1481"/>
        <v/>
      </c>
    </row>
    <row r="93" spans="1:345">
      <c r="B93" s="196" t="str">
        <f>IF(C93="","",INDEX(Groups!$C$7:$C$65,MATCH(C93,Groups!$D$7:$D$65,0)))</f>
        <v/>
      </c>
      <c r="C93" s="197" t="str">
        <f>'World Cup'!$K$50</f>
        <v/>
      </c>
      <c r="D93" s="198" t="str">
        <f>IF(E93="","",INDEX(Groups!$C$7:$C$65,MATCH(E93,Groups!$D$7:$D$65,0)))</f>
        <v/>
      </c>
      <c r="E93" s="197" t="str">
        <f>'World Cup'!$L$50</f>
        <v/>
      </c>
      <c r="F93" s="199" t="str">
        <f>IF(AND('World Cup'!$K$51&lt;&gt;"",'World Cup'!$L$51&lt;&gt;""),'World Cup'!$K$51,"")</f>
        <v/>
      </c>
      <c r="G93" s="200" t="str">
        <f>IF(AND('World Cup'!$K$51&lt;&gt;"",'World Cup'!$L$51&lt;&gt;""),'World Cup'!$L$51,"")</f>
        <v/>
      </c>
      <c r="I93" s="196" t="str">
        <f t="shared" si="1482"/>
        <v/>
      </c>
      <c r="J93" s="197" t="str">
        <f t="shared" si="1483"/>
        <v/>
      </c>
      <c r="K93" s="198" t="str">
        <f t="shared" si="1484"/>
        <v/>
      </c>
      <c r="L93" s="197" t="str">
        <f t="shared" si="1485"/>
        <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t="str">
        <f t="shared" si="1431"/>
        <v/>
      </c>
      <c r="V93" s="196" t="str">
        <f t="shared" si="1487"/>
        <v/>
      </c>
      <c r="W93" s="197" t="str">
        <f t="shared" si="1488"/>
        <v/>
      </c>
      <c r="X93" s="198" t="str">
        <f t="shared" si="1489"/>
        <v/>
      </c>
      <c r="Y93" s="197" t="str">
        <f t="shared" si="1490"/>
        <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t="str">
        <f t="shared" si="1433"/>
        <v/>
      </c>
      <c r="AI93" s="196" t="str">
        <f t="shared" si="1492"/>
        <v/>
      </c>
      <c r="AJ93" s="197" t="str">
        <f t="shared" si="1493"/>
        <v/>
      </c>
      <c r="AK93" s="198" t="str">
        <f t="shared" si="1494"/>
        <v/>
      </c>
      <c r="AL93" s="197" t="str">
        <f t="shared" si="1495"/>
        <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t="str">
        <f t="shared" si="1435"/>
        <v/>
      </c>
      <c r="AV93" s="196" t="str">
        <f t="shared" si="1497"/>
        <v/>
      </c>
      <c r="AW93" s="197" t="str">
        <f t="shared" si="1498"/>
        <v/>
      </c>
      <c r="AX93" s="198" t="str">
        <f t="shared" si="1499"/>
        <v/>
      </c>
      <c r="AY93" s="197" t="str">
        <f t="shared" si="1500"/>
        <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t="str">
        <f t="shared" si="1437"/>
        <v/>
      </c>
      <c r="BI93" s="196" t="str">
        <f t="shared" si="1502"/>
        <v/>
      </c>
      <c r="BJ93" s="197" t="str">
        <f t="shared" si="1503"/>
        <v/>
      </c>
      <c r="BK93" s="198" t="str">
        <f t="shared" si="1504"/>
        <v/>
      </c>
      <c r="BL93" s="197" t="str">
        <f t="shared" si="1505"/>
        <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t="str">
        <f t="shared" si="1439"/>
        <v/>
      </c>
      <c r="BV93" s="196" t="str">
        <f t="shared" si="1507"/>
        <v/>
      </c>
      <c r="BW93" s="197" t="str">
        <f t="shared" si="1508"/>
        <v/>
      </c>
      <c r="BX93" s="198" t="str">
        <f t="shared" si="1509"/>
        <v/>
      </c>
      <c r="BY93" s="197" t="str">
        <f t="shared" si="1510"/>
        <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t="str">
        <f t="shared" si="1441"/>
        <v/>
      </c>
      <c r="CI93" s="196" t="str">
        <f t="shared" si="1512"/>
        <v/>
      </c>
      <c r="CJ93" s="197" t="str">
        <f t="shared" si="1513"/>
        <v/>
      </c>
      <c r="CK93" s="198" t="str">
        <f t="shared" si="1514"/>
        <v/>
      </c>
      <c r="CL93" s="197" t="str">
        <f t="shared" si="1515"/>
        <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t="str">
        <f t="shared" si="1443"/>
        <v/>
      </c>
      <c r="CV93" s="196" t="str">
        <f t="shared" si="1517"/>
        <v/>
      </c>
      <c r="CW93" s="197" t="str">
        <f t="shared" si="1518"/>
        <v/>
      </c>
      <c r="CX93" s="198" t="str">
        <f t="shared" si="1519"/>
        <v/>
      </c>
      <c r="CY93" s="197" t="str">
        <f t="shared" si="1520"/>
        <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t="str">
        <f t="shared" si="1445"/>
        <v/>
      </c>
      <c r="DI93" s="196" t="str">
        <f t="shared" si="1522"/>
        <v/>
      </c>
      <c r="DJ93" s="197" t="str">
        <f t="shared" si="1523"/>
        <v/>
      </c>
      <c r="DK93" s="198" t="str">
        <f t="shared" si="1524"/>
        <v/>
      </c>
      <c r="DL93" s="197" t="str">
        <f t="shared" si="1525"/>
        <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t="str">
        <f t="shared" si="1447"/>
        <v/>
      </c>
      <c r="DV93" s="196" t="str">
        <f t="shared" si="1527"/>
        <v/>
      </c>
      <c r="DW93" s="197" t="str">
        <f t="shared" si="1528"/>
        <v/>
      </c>
      <c r="DX93" s="198" t="str">
        <f t="shared" si="1529"/>
        <v/>
      </c>
      <c r="DY93" s="197" t="str">
        <f t="shared" si="1530"/>
        <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t="str">
        <f t="shared" si="1449"/>
        <v/>
      </c>
      <c r="EI93" s="196" t="str">
        <f t="shared" si="1532"/>
        <v/>
      </c>
      <c r="EJ93" s="197" t="str">
        <f t="shared" si="1533"/>
        <v/>
      </c>
      <c r="EK93" s="198" t="str">
        <f t="shared" si="1534"/>
        <v/>
      </c>
      <c r="EL93" s="197" t="str">
        <f t="shared" si="1535"/>
        <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t="str">
        <f t="shared" si="1451"/>
        <v/>
      </c>
      <c r="EV93" s="196" t="str">
        <f t="shared" si="1537"/>
        <v/>
      </c>
      <c r="EW93" s="197" t="str">
        <f t="shared" si="1538"/>
        <v/>
      </c>
      <c r="EX93" s="198" t="str">
        <f t="shared" si="1539"/>
        <v/>
      </c>
      <c r="EY93" s="197" t="str">
        <f t="shared" si="1540"/>
        <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t="str">
        <f t="shared" si="1453"/>
        <v/>
      </c>
      <c r="FI93" s="196" t="str">
        <f t="shared" si="1542"/>
        <v/>
      </c>
      <c r="FJ93" s="197" t="str">
        <f t="shared" si="1543"/>
        <v/>
      </c>
      <c r="FK93" s="198" t="str">
        <f t="shared" si="1544"/>
        <v/>
      </c>
      <c r="FL93" s="197" t="str">
        <f t="shared" si="1545"/>
        <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t="str">
        <f t="shared" si="1455"/>
        <v/>
      </c>
      <c r="FV93" s="196" t="str">
        <f t="shared" si="1547"/>
        <v/>
      </c>
      <c r="FW93" s="197" t="str">
        <f t="shared" si="1548"/>
        <v/>
      </c>
      <c r="FX93" s="198" t="str">
        <f t="shared" si="1549"/>
        <v/>
      </c>
      <c r="FY93" s="197" t="str">
        <f t="shared" si="1550"/>
        <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t="str">
        <f t="shared" si="1457"/>
        <v/>
      </c>
      <c r="GI93" s="196" t="str">
        <f t="shared" si="1552"/>
        <v/>
      </c>
      <c r="GJ93" s="197" t="str">
        <f t="shared" si="1553"/>
        <v/>
      </c>
      <c r="GK93" s="198" t="str">
        <f t="shared" si="1554"/>
        <v/>
      </c>
      <c r="GL93" s="197" t="str">
        <f t="shared" si="1555"/>
        <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t="str">
        <f t="shared" si="1459"/>
        <v/>
      </c>
      <c r="GV93" s="196" t="str">
        <f t="shared" si="1557"/>
        <v/>
      </c>
      <c r="GW93" s="197" t="str">
        <f t="shared" si="1558"/>
        <v/>
      </c>
      <c r="GX93" s="198" t="str">
        <f t="shared" si="1559"/>
        <v/>
      </c>
      <c r="GY93" s="197" t="str">
        <f t="shared" si="1560"/>
        <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t="str">
        <f t="shared" si="1461"/>
        <v/>
      </c>
      <c r="HI93" s="196" t="str">
        <f t="shared" si="1562"/>
        <v/>
      </c>
      <c r="HJ93" s="197" t="str">
        <f t="shared" si="1563"/>
        <v/>
      </c>
      <c r="HK93" s="198" t="str">
        <f t="shared" si="1564"/>
        <v/>
      </c>
      <c r="HL93" s="197" t="str">
        <f t="shared" si="1565"/>
        <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t="str">
        <f t="shared" si="1463"/>
        <v/>
      </c>
      <c r="HV93" s="196" t="str">
        <f t="shared" si="1567"/>
        <v/>
      </c>
      <c r="HW93" s="197" t="str">
        <f t="shared" si="1568"/>
        <v/>
      </c>
      <c r="HX93" s="198" t="str">
        <f t="shared" si="1569"/>
        <v/>
      </c>
      <c r="HY93" s="197" t="str">
        <f t="shared" si="1570"/>
        <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t="str">
        <f t="shared" si="1465"/>
        <v/>
      </c>
      <c r="II93" s="196" t="str">
        <f t="shared" si="1572"/>
        <v/>
      </c>
      <c r="IJ93" s="197" t="str">
        <f t="shared" si="1573"/>
        <v/>
      </c>
      <c r="IK93" s="198" t="str">
        <f t="shared" si="1574"/>
        <v/>
      </c>
      <c r="IL93" s="197" t="str">
        <f t="shared" si="1575"/>
        <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t="str">
        <f t="shared" si="1467"/>
        <v/>
      </c>
      <c r="IV93" s="196" t="str">
        <f t="shared" si="1577"/>
        <v/>
      </c>
      <c r="IW93" s="197" t="str">
        <f t="shared" si="1578"/>
        <v/>
      </c>
      <c r="IX93" s="198" t="str">
        <f t="shared" si="1579"/>
        <v/>
      </c>
      <c r="IY93" s="197" t="str">
        <f t="shared" si="1580"/>
        <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t="str">
        <f t="shared" si="1469"/>
        <v/>
      </c>
      <c r="JI93" s="196" t="str">
        <f t="shared" si="1582"/>
        <v/>
      </c>
      <c r="JJ93" s="197" t="str">
        <f t="shared" si="1583"/>
        <v/>
      </c>
      <c r="JK93" s="198" t="str">
        <f t="shared" si="1584"/>
        <v/>
      </c>
      <c r="JL93" s="197" t="str">
        <f t="shared" si="1585"/>
        <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t="str">
        <f t="shared" si="1471"/>
        <v/>
      </c>
      <c r="JV93" s="196" t="str">
        <f t="shared" si="1587"/>
        <v/>
      </c>
      <c r="JW93" s="197" t="str">
        <f t="shared" si="1588"/>
        <v/>
      </c>
      <c r="JX93" s="198" t="str">
        <f t="shared" si="1589"/>
        <v/>
      </c>
      <c r="JY93" s="197" t="str">
        <f t="shared" si="1590"/>
        <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t="str">
        <f t="shared" si="1473"/>
        <v/>
      </c>
      <c r="KI93" s="196" t="str">
        <f t="shared" si="1592"/>
        <v/>
      </c>
      <c r="KJ93" s="197" t="str">
        <f t="shared" si="1593"/>
        <v/>
      </c>
      <c r="KK93" s="198" t="str">
        <f t="shared" si="1594"/>
        <v/>
      </c>
      <c r="KL93" s="197" t="str">
        <f t="shared" si="1595"/>
        <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t="str">
        <f t="shared" si="1475"/>
        <v/>
      </c>
      <c r="KV93" s="196" t="str">
        <f t="shared" si="1597"/>
        <v/>
      </c>
      <c r="KW93" s="197" t="str">
        <f t="shared" si="1598"/>
        <v/>
      </c>
      <c r="KX93" s="198" t="str">
        <f t="shared" si="1599"/>
        <v/>
      </c>
      <c r="KY93" s="197" t="str">
        <f t="shared" si="1600"/>
        <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t="str">
        <f t="shared" si="1477"/>
        <v/>
      </c>
      <c r="LI93" s="196" t="str">
        <f t="shared" si="1602"/>
        <v/>
      </c>
      <c r="LJ93" s="197" t="str">
        <f t="shared" si="1603"/>
        <v/>
      </c>
      <c r="LK93" s="198" t="str">
        <f t="shared" si="1604"/>
        <v/>
      </c>
      <c r="LL93" s="197" t="str">
        <f t="shared" si="1605"/>
        <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t="str">
        <f t="shared" si="1479"/>
        <v/>
      </c>
      <c r="LV93" s="196" t="str">
        <f t="shared" si="1607"/>
        <v/>
      </c>
      <c r="LW93" s="197" t="str">
        <f t="shared" si="1608"/>
        <v/>
      </c>
      <c r="LX93" s="198" t="str">
        <f t="shared" si="1609"/>
        <v/>
      </c>
      <c r="LY93" s="197" t="str">
        <f t="shared" si="1610"/>
        <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t="str">
        <f t="shared" si="1481"/>
        <v/>
      </c>
    </row>
    <row r="94" spans="1:345">
      <c r="B94" s="196" t="str">
        <f>IF(C94="","",INDEX(Groups!$C$7:$C$65,MATCH(C94,Groups!$D$7:$D$65,0)))</f>
        <v/>
      </c>
      <c r="C94" s="197" t="str">
        <f>'World Cup'!$N$50</f>
        <v/>
      </c>
      <c r="D94" s="198" t="str">
        <f>IF(E94="","",INDEX(Groups!$C$7:$C$65,MATCH(E94,Groups!$D$7:$D$65,0)))</f>
        <v/>
      </c>
      <c r="E94" s="197" t="str">
        <f>'World Cup'!$O$50</f>
        <v/>
      </c>
      <c r="F94" s="199" t="str">
        <f>IF(AND('World Cup'!$N$51&lt;&gt;"",'World Cup'!$O$51&lt;&gt;""),'World Cup'!$N$51,"")</f>
        <v/>
      </c>
      <c r="G94" s="200" t="str">
        <f>IF(AND('World Cup'!$N$51&lt;&gt;"",'World Cup'!$O$51&lt;&gt;""),'World Cup'!$O$51,"")</f>
        <v/>
      </c>
      <c r="I94" s="196" t="str">
        <f t="shared" si="1482"/>
        <v/>
      </c>
      <c r="J94" s="197" t="str">
        <f t="shared" si="1483"/>
        <v/>
      </c>
      <c r="K94" s="198" t="str">
        <f t="shared" si="1484"/>
        <v/>
      </c>
      <c r="L94" s="197" t="str">
        <f t="shared" si="1485"/>
        <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t="str">
        <f t="shared" si="1431"/>
        <v/>
      </c>
      <c r="V94" s="196" t="str">
        <f t="shared" si="1487"/>
        <v/>
      </c>
      <c r="W94" s="197" t="str">
        <f t="shared" si="1488"/>
        <v/>
      </c>
      <c r="X94" s="198" t="str">
        <f t="shared" si="1489"/>
        <v/>
      </c>
      <c r="Y94" s="197" t="str">
        <f t="shared" si="1490"/>
        <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t="str">
        <f t="shared" si="1433"/>
        <v/>
      </c>
      <c r="AI94" s="196" t="str">
        <f t="shared" si="1492"/>
        <v/>
      </c>
      <c r="AJ94" s="197" t="str">
        <f t="shared" si="1493"/>
        <v/>
      </c>
      <c r="AK94" s="198" t="str">
        <f t="shared" si="1494"/>
        <v/>
      </c>
      <c r="AL94" s="197" t="str">
        <f t="shared" si="1495"/>
        <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t="str">
        <f t="shared" si="1435"/>
        <v/>
      </c>
      <c r="AV94" s="196" t="str">
        <f t="shared" si="1497"/>
        <v/>
      </c>
      <c r="AW94" s="197" t="str">
        <f t="shared" si="1498"/>
        <v/>
      </c>
      <c r="AX94" s="198" t="str">
        <f t="shared" si="1499"/>
        <v/>
      </c>
      <c r="AY94" s="197" t="str">
        <f t="shared" si="1500"/>
        <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t="str">
        <f t="shared" si="1437"/>
        <v/>
      </c>
      <c r="BI94" s="196" t="str">
        <f t="shared" si="1502"/>
        <v/>
      </c>
      <c r="BJ94" s="197" t="str">
        <f t="shared" si="1503"/>
        <v/>
      </c>
      <c r="BK94" s="198" t="str">
        <f t="shared" si="1504"/>
        <v/>
      </c>
      <c r="BL94" s="197" t="str">
        <f t="shared" si="1505"/>
        <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t="str">
        <f t="shared" si="1439"/>
        <v/>
      </c>
      <c r="BV94" s="196" t="str">
        <f t="shared" si="1507"/>
        <v/>
      </c>
      <c r="BW94" s="197" t="str">
        <f t="shared" si="1508"/>
        <v/>
      </c>
      <c r="BX94" s="198" t="str">
        <f t="shared" si="1509"/>
        <v/>
      </c>
      <c r="BY94" s="197" t="str">
        <f t="shared" si="1510"/>
        <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t="str">
        <f t="shared" si="1441"/>
        <v/>
      </c>
      <c r="CI94" s="196" t="str">
        <f t="shared" si="1512"/>
        <v/>
      </c>
      <c r="CJ94" s="197" t="str">
        <f t="shared" si="1513"/>
        <v/>
      </c>
      <c r="CK94" s="198" t="str">
        <f t="shared" si="1514"/>
        <v/>
      </c>
      <c r="CL94" s="197" t="str">
        <f t="shared" si="1515"/>
        <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t="str">
        <f t="shared" si="1443"/>
        <v/>
      </c>
      <c r="CV94" s="196" t="str">
        <f t="shared" si="1517"/>
        <v/>
      </c>
      <c r="CW94" s="197" t="str">
        <f t="shared" si="1518"/>
        <v/>
      </c>
      <c r="CX94" s="198" t="str">
        <f t="shared" si="1519"/>
        <v/>
      </c>
      <c r="CY94" s="197" t="str">
        <f t="shared" si="1520"/>
        <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t="str">
        <f t="shared" si="1445"/>
        <v/>
      </c>
      <c r="DI94" s="196" t="str">
        <f t="shared" si="1522"/>
        <v/>
      </c>
      <c r="DJ94" s="197" t="str">
        <f t="shared" si="1523"/>
        <v/>
      </c>
      <c r="DK94" s="198" t="str">
        <f t="shared" si="1524"/>
        <v/>
      </c>
      <c r="DL94" s="197" t="str">
        <f t="shared" si="1525"/>
        <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t="str">
        <f t="shared" si="1447"/>
        <v/>
      </c>
      <c r="DV94" s="196" t="str">
        <f t="shared" si="1527"/>
        <v/>
      </c>
      <c r="DW94" s="197" t="str">
        <f t="shared" si="1528"/>
        <v/>
      </c>
      <c r="DX94" s="198" t="str">
        <f t="shared" si="1529"/>
        <v/>
      </c>
      <c r="DY94" s="197" t="str">
        <f t="shared" si="1530"/>
        <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t="str">
        <f t="shared" si="1449"/>
        <v/>
      </c>
      <c r="EI94" s="196" t="str">
        <f t="shared" si="1532"/>
        <v/>
      </c>
      <c r="EJ94" s="197" t="str">
        <f t="shared" si="1533"/>
        <v/>
      </c>
      <c r="EK94" s="198" t="str">
        <f t="shared" si="1534"/>
        <v/>
      </c>
      <c r="EL94" s="197" t="str">
        <f t="shared" si="1535"/>
        <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t="str">
        <f t="shared" si="1451"/>
        <v/>
      </c>
      <c r="EV94" s="196" t="str">
        <f t="shared" si="1537"/>
        <v/>
      </c>
      <c r="EW94" s="197" t="str">
        <f t="shared" si="1538"/>
        <v/>
      </c>
      <c r="EX94" s="198" t="str">
        <f t="shared" si="1539"/>
        <v/>
      </c>
      <c r="EY94" s="197" t="str">
        <f t="shared" si="1540"/>
        <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t="str">
        <f t="shared" si="1453"/>
        <v/>
      </c>
      <c r="FI94" s="196" t="str">
        <f t="shared" si="1542"/>
        <v/>
      </c>
      <c r="FJ94" s="197" t="str">
        <f t="shared" si="1543"/>
        <v/>
      </c>
      <c r="FK94" s="198" t="str">
        <f t="shared" si="1544"/>
        <v/>
      </c>
      <c r="FL94" s="197" t="str">
        <f t="shared" si="1545"/>
        <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t="str">
        <f t="shared" si="1455"/>
        <v/>
      </c>
      <c r="FV94" s="196" t="str">
        <f t="shared" si="1547"/>
        <v/>
      </c>
      <c r="FW94" s="197" t="str">
        <f t="shared" si="1548"/>
        <v/>
      </c>
      <c r="FX94" s="198" t="str">
        <f t="shared" si="1549"/>
        <v/>
      </c>
      <c r="FY94" s="197" t="str">
        <f t="shared" si="1550"/>
        <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t="str">
        <f t="shared" si="1457"/>
        <v/>
      </c>
      <c r="GI94" s="196" t="str">
        <f t="shared" si="1552"/>
        <v/>
      </c>
      <c r="GJ94" s="197" t="str">
        <f t="shared" si="1553"/>
        <v/>
      </c>
      <c r="GK94" s="198" t="str">
        <f t="shared" si="1554"/>
        <v/>
      </c>
      <c r="GL94" s="197" t="str">
        <f t="shared" si="1555"/>
        <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t="str">
        <f t="shared" si="1459"/>
        <v/>
      </c>
      <c r="GV94" s="196" t="str">
        <f t="shared" si="1557"/>
        <v/>
      </c>
      <c r="GW94" s="197" t="str">
        <f t="shared" si="1558"/>
        <v/>
      </c>
      <c r="GX94" s="198" t="str">
        <f t="shared" si="1559"/>
        <v/>
      </c>
      <c r="GY94" s="197" t="str">
        <f t="shared" si="1560"/>
        <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t="str">
        <f t="shared" si="1461"/>
        <v/>
      </c>
      <c r="HI94" s="196" t="str">
        <f t="shared" si="1562"/>
        <v/>
      </c>
      <c r="HJ94" s="197" t="str">
        <f t="shared" si="1563"/>
        <v/>
      </c>
      <c r="HK94" s="198" t="str">
        <f t="shared" si="1564"/>
        <v/>
      </c>
      <c r="HL94" s="197" t="str">
        <f t="shared" si="1565"/>
        <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t="str">
        <f t="shared" si="1463"/>
        <v/>
      </c>
      <c r="HV94" s="196" t="str">
        <f t="shared" si="1567"/>
        <v/>
      </c>
      <c r="HW94" s="197" t="str">
        <f t="shared" si="1568"/>
        <v/>
      </c>
      <c r="HX94" s="198" t="str">
        <f t="shared" si="1569"/>
        <v/>
      </c>
      <c r="HY94" s="197" t="str">
        <f t="shared" si="1570"/>
        <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t="str">
        <f t="shared" si="1465"/>
        <v/>
      </c>
      <c r="II94" s="196" t="str">
        <f t="shared" si="1572"/>
        <v/>
      </c>
      <c r="IJ94" s="197" t="str">
        <f t="shared" si="1573"/>
        <v/>
      </c>
      <c r="IK94" s="198" t="str">
        <f t="shared" si="1574"/>
        <v/>
      </c>
      <c r="IL94" s="197" t="str">
        <f t="shared" si="1575"/>
        <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t="str">
        <f t="shared" si="1467"/>
        <v/>
      </c>
      <c r="IV94" s="196" t="str">
        <f t="shared" si="1577"/>
        <v/>
      </c>
      <c r="IW94" s="197" t="str">
        <f t="shared" si="1578"/>
        <v/>
      </c>
      <c r="IX94" s="198" t="str">
        <f t="shared" si="1579"/>
        <v/>
      </c>
      <c r="IY94" s="197" t="str">
        <f t="shared" si="1580"/>
        <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t="str">
        <f t="shared" si="1469"/>
        <v/>
      </c>
      <c r="JI94" s="196" t="str">
        <f t="shared" si="1582"/>
        <v/>
      </c>
      <c r="JJ94" s="197" t="str">
        <f t="shared" si="1583"/>
        <v/>
      </c>
      <c r="JK94" s="198" t="str">
        <f t="shared" si="1584"/>
        <v/>
      </c>
      <c r="JL94" s="197" t="str">
        <f t="shared" si="1585"/>
        <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t="str">
        <f t="shared" si="1471"/>
        <v/>
      </c>
      <c r="JV94" s="196" t="str">
        <f t="shared" si="1587"/>
        <v/>
      </c>
      <c r="JW94" s="197" t="str">
        <f t="shared" si="1588"/>
        <v/>
      </c>
      <c r="JX94" s="198" t="str">
        <f t="shared" si="1589"/>
        <v/>
      </c>
      <c r="JY94" s="197" t="str">
        <f t="shared" si="1590"/>
        <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t="str">
        <f t="shared" si="1473"/>
        <v/>
      </c>
      <c r="KI94" s="196" t="str">
        <f t="shared" si="1592"/>
        <v/>
      </c>
      <c r="KJ94" s="197" t="str">
        <f t="shared" si="1593"/>
        <v/>
      </c>
      <c r="KK94" s="198" t="str">
        <f t="shared" si="1594"/>
        <v/>
      </c>
      <c r="KL94" s="197" t="str">
        <f t="shared" si="1595"/>
        <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t="str">
        <f t="shared" si="1475"/>
        <v/>
      </c>
      <c r="KV94" s="196" t="str">
        <f t="shared" si="1597"/>
        <v/>
      </c>
      <c r="KW94" s="197" t="str">
        <f t="shared" si="1598"/>
        <v/>
      </c>
      <c r="KX94" s="198" t="str">
        <f t="shared" si="1599"/>
        <v/>
      </c>
      <c r="KY94" s="197" t="str">
        <f t="shared" si="1600"/>
        <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t="str">
        <f t="shared" si="1477"/>
        <v/>
      </c>
      <c r="LI94" s="196" t="str">
        <f t="shared" si="1602"/>
        <v/>
      </c>
      <c r="LJ94" s="197" t="str">
        <f t="shared" si="1603"/>
        <v/>
      </c>
      <c r="LK94" s="198" t="str">
        <f t="shared" si="1604"/>
        <v/>
      </c>
      <c r="LL94" s="197" t="str">
        <f t="shared" si="1605"/>
        <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t="str">
        <f t="shared" si="1479"/>
        <v/>
      </c>
      <c r="LV94" s="196" t="str">
        <f t="shared" si="1607"/>
        <v/>
      </c>
      <c r="LW94" s="197" t="str">
        <f t="shared" si="1608"/>
        <v/>
      </c>
      <c r="LX94" s="198" t="str">
        <f t="shared" si="1609"/>
        <v/>
      </c>
      <c r="LY94" s="197" t="str">
        <f t="shared" si="1610"/>
        <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t="str">
        <f t="shared" si="1481"/>
        <v/>
      </c>
    </row>
    <row r="95" spans="1:345">
      <c r="B95" s="196" t="str">
        <f>IF(C95="","",INDEX(Groups!$C$7:$C$65,MATCH(C95,Groups!$D$7:$D$65,0)))</f>
        <v/>
      </c>
      <c r="C95" s="197" t="str">
        <f>'World Cup'!$Q$50</f>
        <v/>
      </c>
      <c r="D95" s="198" t="str">
        <f>IF(E95="","",INDEX(Groups!$C$7:$C$65,MATCH(E95,Groups!$D$7:$D$65,0)))</f>
        <v/>
      </c>
      <c r="E95" s="197" t="str">
        <f>'World Cup'!$R$50</f>
        <v/>
      </c>
      <c r="F95" s="199" t="str">
        <f>IF(AND('World Cup'!$Q$51&lt;&gt;"",'World Cup'!$R$51&lt;&gt;""),'World Cup'!$Q$51,"")</f>
        <v/>
      </c>
      <c r="G95" s="200" t="str">
        <f>IF(AND('World Cup'!$Q$51&lt;&gt;"",'World Cup'!$R$51&lt;&gt;""),'World Cup'!$R$51,"")</f>
        <v/>
      </c>
      <c r="I95" s="196" t="str">
        <f t="shared" si="1482"/>
        <v/>
      </c>
      <c r="J95" s="197" t="str">
        <f t="shared" si="1483"/>
        <v/>
      </c>
      <c r="K95" s="198" t="str">
        <f t="shared" si="1484"/>
        <v/>
      </c>
      <c r="L95" s="197" t="str">
        <f t="shared" si="1485"/>
        <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t="str">
        <f t="shared" si="1431"/>
        <v/>
      </c>
      <c r="V95" s="196" t="str">
        <f t="shared" si="1487"/>
        <v/>
      </c>
      <c r="W95" s="197" t="str">
        <f t="shared" si="1488"/>
        <v/>
      </c>
      <c r="X95" s="198" t="str">
        <f t="shared" si="1489"/>
        <v/>
      </c>
      <c r="Y95" s="197" t="str">
        <f t="shared" si="1490"/>
        <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t="str">
        <f t="shared" si="1433"/>
        <v/>
      </c>
      <c r="AI95" s="196" t="str">
        <f t="shared" si="1492"/>
        <v/>
      </c>
      <c r="AJ95" s="197" t="str">
        <f t="shared" si="1493"/>
        <v/>
      </c>
      <c r="AK95" s="198" t="str">
        <f t="shared" si="1494"/>
        <v/>
      </c>
      <c r="AL95" s="197" t="str">
        <f t="shared" si="1495"/>
        <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t="str">
        <f t="shared" si="1435"/>
        <v/>
      </c>
      <c r="AV95" s="196" t="str">
        <f t="shared" si="1497"/>
        <v/>
      </c>
      <c r="AW95" s="197" t="str">
        <f t="shared" si="1498"/>
        <v/>
      </c>
      <c r="AX95" s="198" t="str">
        <f t="shared" si="1499"/>
        <v/>
      </c>
      <c r="AY95" s="197" t="str">
        <f t="shared" si="1500"/>
        <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t="str">
        <f t="shared" si="1437"/>
        <v/>
      </c>
      <c r="BI95" s="196" t="str">
        <f t="shared" si="1502"/>
        <v/>
      </c>
      <c r="BJ95" s="197" t="str">
        <f t="shared" si="1503"/>
        <v/>
      </c>
      <c r="BK95" s="198" t="str">
        <f t="shared" si="1504"/>
        <v/>
      </c>
      <c r="BL95" s="197" t="str">
        <f t="shared" si="1505"/>
        <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t="str">
        <f t="shared" si="1439"/>
        <v/>
      </c>
      <c r="BV95" s="196" t="str">
        <f t="shared" si="1507"/>
        <v/>
      </c>
      <c r="BW95" s="197" t="str">
        <f t="shared" si="1508"/>
        <v/>
      </c>
      <c r="BX95" s="198" t="str">
        <f t="shared" si="1509"/>
        <v/>
      </c>
      <c r="BY95" s="197" t="str">
        <f t="shared" si="1510"/>
        <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t="str">
        <f t="shared" si="1441"/>
        <v/>
      </c>
      <c r="CI95" s="196" t="str">
        <f t="shared" si="1512"/>
        <v/>
      </c>
      <c r="CJ95" s="197" t="str">
        <f t="shared" si="1513"/>
        <v/>
      </c>
      <c r="CK95" s="198" t="str">
        <f t="shared" si="1514"/>
        <v/>
      </c>
      <c r="CL95" s="197" t="str">
        <f t="shared" si="1515"/>
        <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t="str">
        <f t="shared" si="1443"/>
        <v/>
      </c>
      <c r="CV95" s="196" t="str">
        <f t="shared" si="1517"/>
        <v/>
      </c>
      <c r="CW95" s="197" t="str">
        <f t="shared" si="1518"/>
        <v/>
      </c>
      <c r="CX95" s="198" t="str">
        <f t="shared" si="1519"/>
        <v/>
      </c>
      <c r="CY95" s="197" t="str">
        <f t="shared" si="1520"/>
        <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t="str">
        <f t="shared" si="1445"/>
        <v/>
      </c>
      <c r="DI95" s="196" t="str">
        <f t="shared" si="1522"/>
        <v/>
      </c>
      <c r="DJ95" s="197" t="str">
        <f t="shared" si="1523"/>
        <v/>
      </c>
      <c r="DK95" s="198" t="str">
        <f t="shared" si="1524"/>
        <v/>
      </c>
      <c r="DL95" s="197" t="str">
        <f t="shared" si="1525"/>
        <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t="str">
        <f t="shared" si="1447"/>
        <v/>
      </c>
      <c r="DV95" s="196" t="str">
        <f t="shared" si="1527"/>
        <v/>
      </c>
      <c r="DW95" s="197" t="str">
        <f t="shared" si="1528"/>
        <v/>
      </c>
      <c r="DX95" s="198" t="str">
        <f t="shared" si="1529"/>
        <v/>
      </c>
      <c r="DY95" s="197" t="str">
        <f t="shared" si="1530"/>
        <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t="str">
        <f t="shared" si="1449"/>
        <v/>
      </c>
      <c r="EI95" s="196" t="str">
        <f t="shared" si="1532"/>
        <v/>
      </c>
      <c r="EJ95" s="197" t="str">
        <f t="shared" si="1533"/>
        <v/>
      </c>
      <c r="EK95" s="198" t="str">
        <f t="shared" si="1534"/>
        <v/>
      </c>
      <c r="EL95" s="197" t="str">
        <f t="shared" si="1535"/>
        <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t="str">
        <f t="shared" si="1451"/>
        <v/>
      </c>
      <c r="EV95" s="196" t="str">
        <f t="shared" si="1537"/>
        <v/>
      </c>
      <c r="EW95" s="197" t="str">
        <f t="shared" si="1538"/>
        <v/>
      </c>
      <c r="EX95" s="198" t="str">
        <f t="shared" si="1539"/>
        <v/>
      </c>
      <c r="EY95" s="197" t="str">
        <f t="shared" si="1540"/>
        <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t="str">
        <f t="shared" si="1453"/>
        <v/>
      </c>
      <c r="FI95" s="196" t="str">
        <f t="shared" si="1542"/>
        <v/>
      </c>
      <c r="FJ95" s="197" t="str">
        <f t="shared" si="1543"/>
        <v/>
      </c>
      <c r="FK95" s="198" t="str">
        <f t="shared" si="1544"/>
        <v/>
      </c>
      <c r="FL95" s="197" t="str">
        <f t="shared" si="1545"/>
        <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t="str">
        <f t="shared" si="1455"/>
        <v/>
      </c>
      <c r="FV95" s="196" t="str">
        <f t="shared" si="1547"/>
        <v/>
      </c>
      <c r="FW95" s="197" t="str">
        <f t="shared" si="1548"/>
        <v/>
      </c>
      <c r="FX95" s="198" t="str">
        <f t="shared" si="1549"/>
        <v/>
      </c>
      <c r="FY95" s="197" t="str">
        <f t="shared" si="1550"/>
        <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t="str">
        <f t="shared" si="1457"/>
        <v/>
      </c>
      <c r="GI95" s="196" t="str">
        <f t="shared" si="1552"/>
        <v/>
      </c>
      <c r="GJ95" s="197" t="str">
        <f t="shared" si="1553"/>
        <v/>
      </c>
      <c r="GK95" s="198" t="str">
        <f t="shared" si="1554"/>
        <v/>
      </c>
      <c r="GL95" s="197" t="str">
        <f t="shared" si="1555"/>
        <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t="str">
        <f t="shared" si="1459"/>
        <v/>
      </c>
      <c r="GV95" s="196" t="str">
        <f t="shared" si="1557"/>
        <v/>
      </c>
      <c r="GW95" s="197" t="str">
        <f t="shared" si="1558"/>
        <v/>
      </c>
      <c r="GX95" s="198" t="str">
        <f t="shared" si="1559"/>
        <v/>
      </c>
      <c r="GY95" s="197" t="str">
        <f t="shared" si="1560"/>
        <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t="str">
        <f t="shared" si="1461"/>
        <v/>
      </c>
      <c r="HI95" s="196" t="str">
        <f t="shared" si="1562"/>
        <v/>
      </c>
      <c r="HJ95" s="197" t="str">
        <f t="shared" si="1563"/>
        <v/>
      </c>
      <c r="HK95" s="198" t="str">
        <f t="shared" si="1564"/>
        <v/>
      </c>
      <c r="HL95" s="197" t="str">
        <f t="shared" si="1565"/>
        <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t="str">
        <f t="shared" si="1463"/>
        <v/>
      </c>
      <c r="HV95" s="196" t="str">
        <f t="shared" si="1567"/>
        <v/>
      </c>
      <c r="HW95" s="197" t="str">
        <f t="shared" si="1568"/>
        <v/>
      </c>
      <c r="HX95" s="198" t="str">
        <f t="shared" si="1569"/>
        <v/>
      </c>
      <c r="HY95" s="197" t="str">
        <f t="shared" si="1570"/>
        <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t="str">
        <f t="shared" si="1465"/>
        <v/>
      </c>
      <c r="II95" s="196" t="str">
        <f t="shared" si="1572"/>
        <v/>
      </c>
      <c r="IJ95" s="197" t="str">
        <f t="shared" si="1573"/>
        <v/>
      </c>
      <c r="IK95" s="198" t="str">
        <f t="shared" si="1574"/>
        <v/>
      </c>
      <c r="IL95" s="197" t="str">
        <f t="shared" si="1575"/>
        <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t="str">
        <f t="shared" si="1467"/>
        <v/>
      </c>
      <c r="IV95" s="196" t="str">
        <f t="shared" si="1577"/>
        <v/>
      </c>
      <c r="IW95" s="197" t="str">
        <f t="shared" si="1578"/>
        <v/>
      </c>
      <c r="IX95" s="198" t="str">
        <f t="shared" si="1579"/>
        <v/>
      </c>
      <c r="IY95" s="197" t="str">
        <f t="shared" si="1580"/>
        <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t="str">
        <f t="shared" si="1469"/>
        <v/>
      </c>
      <c r="JI95" s="196" t="str">
        <f t="shared" si="1582"/>
        <v/>
      </c>
      <c r="JJ95" s="197" t="str">
        <f t="shared" si="1583"/>
        <v/>
      </c>
      <c r="JK95" s="198" t="str">
        <f t="shared" si="1584"/>
        <v/>
      </c>
      <c r="JL95" s="197" t="str">
        <f t="shared" si="1585"/>
        <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t="str">
        <f t="shared" si="1471"/>
        <v/>
      </c>
      <c r="JV95" s="196" t="str">
        <f t="shared" si="1587"/>
        <v/>
      </c>
      <c r="JW95" s="197" t="str">
        <f t="shared" si="1588"/>
        <v/>
      </c>
      <c r="JX95" s="198" t="str">
        <f t="shared" si="1589"/>
        <v/>
      </c>
      <c r="JY95" s="197" t="str">
        <f t="shared" si="1590"/>
        <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t="str">
        <f t="shared" si="1473"/>
        <v/>
      </c>
      <c r="KI95" s="196" t="str">
        <f t="shared" si="1592"/>
        <v/>
      </c>
      <c r="KJ95" s="197" t="str">
        <f t="shared" si="1593"/>
        <v/>
      </c>
      <c r="KK95" s="198" t="str">
        <f t="shared" si="1594"/>
        <v/>
      </c>
      <c r="KL95" s="197" t="str">
        <f t="shared" si="1595"/>
        <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t="str">
        <f t="shared" si="1475"/>
        <v/>
      </c>
      <c r="KV95" s="196" t="str">
        <f t="shared" si="1597"/>
        <v/>
      </c>
      <c r="KW95" s="197" t="str">
        <f t="shared" si="1598"/>
        <v/>
      </c>
      <c r="KX95" s="198" t="str">
        <f t="shared" si="1599"/>
        <v/>
      </c>
      <c r="KY95" s="197" t="str">
        <f t="shared" si="1600"/>
        <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t="str">
        <f t="shared" si="1477"/>
        <v/>
      </c>
      <c r="LI95" s="196" t="str">
        <f t="shared" si="1602"/>
        <v/>
      </c>
      <c r="LJ95" s="197" t="str">
        <f t="shared" si="1603"/>
        <v/>
      </c>
      <c r="LK95" s="198" t="str">
        <f t="shared" si="1604"/>
        <v/>
      </c>
      <c r="LL95" s="197" t="str">
        <f t="shared" si="1605"/>
        <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t="str">
        <f t="shared" si="1479"/>
        <v/>
      </c>
      <c r="LV95" s="196" t="str">
        <f t="shared" si="1607"/>
        <v/>
      </c>
      <c r="LW95" s="197" t="str">
        <f t="shared" si="1608"/>
        <v/>
      </c>
      <c r="LX95" s="198" t="str">
        <f t="shared" si="1609"/>
        <v/>
      </c>
      <c r="LY95" s="197" t="str">
        <f t="shared" si="1610"/>
        <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t="str">
        <f t="shared" si="1481"/>
        <v/>
      </c>
    </row>
    <row r="96" spans="1:345">
      <c r="B96" s="196" t="str">
        <f>IF(C96="","",INDEX(Groups!$C$7:$C$65,MATCH(C96,Groups!$D$7:$D$65,0)))</f>
        <v/>
      </c>
      <c r="C96" s="197" t="str">
        <f>'World Cup'!$T$50</f>
        <v/>
      </c>
      <c r="D96" s="198" t="str">
        <f>IF(E96="","",INDEX(Groups!$C$7:$C$65,MATCH(E96,Groups!$D$7:$D$65,0)))</f>
        <v/>
      </c>
      <c r="E96" s="197" t="str">
        <f>'World Cup'!$U$50</f>
        <v/>
      </c>
      <c r="F96" s="199" t="str">
        <f>IF(AND('World Cup'!$T$51&lt;&gt;"",'World Cup'!$U$51&lt;&gt;""),'World Cup'!$T$51,"")</f>
        <v/>
      </c>
      <c r="G96" s="200" t="str">
        <f>IF(AND('World Cup'!$T$51&lt;&gt;"",'World Cup'!$U$51&lt;&gt;""),'World Cup'!$U$51,"")</f>
        <v/>
      </c>
      <c r="I96" s="196" t="str">
        <f t="shared" si="1482"/>
        <v/>
      </c>
      <c r="J96" s="197" t="str">
        <f t="shared" si="1483"/>
        <v/>
      </c>
      <c r="K96" s="198" t="str">
        <f t="shared" si="1484"/>
        <v/>
      </c>
      <c r="L96" s="197" t="str">
        <f t="shared" si="1485"/>
        <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t="str">
        <f t="shared" si="1431"/>
        <v/>
      </c>
      <c r="V96" s="196" t="str">
        <f t="shared" si="1487"/>
        <v/>
      </c>
      <c r="W96" s="197" t="str">
        <f t="shared" si="1488"/>
        <v/>
      </c>
      <c r="X96" s="198" t="str">
        <f t="shared" si="1489"/>
        <v/>
      </c>
      <c r="Y96" s="197" t="str">
        <f t="shared" si="1490"/>
        <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t="str">
        <f t="shared" si="1433"/>
        <v/>
      </c>
      <c r="AI96" s="196" t="str">
        <f t="shared" si="1492"/>
        <v/>
      </c>
      <c r="AJ96" s="197" t="str">
        <f t="shared" si="1493"/>
        <v/>
      </c>
      <c r="AK96" s="198" t="str">
        <f t="shared" si="1494"/>
        <v/>
      </c>
      <c r="AL96" s="197" t="str">
        <f t="shared" si="1495"/>
        <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t="str">
        <f t="shared" si="1435"/>
        <v/>
      </c>
      <c r="AV96" s="196" t="str">
        <f t="shared" si="1497"/>
        <v/>
      </c>
      <c r="AW96" s="197" t="str">
        <f t="shared" si="1498"/>
        <v/>
      </c>
      <c r="AX96" s="198" t="str">
        <f t="shared" si="1499"/>
        <v/>
      </c>
      <c r="AY96" s="197" t="str">
        <f t="shared" si="1500"/>
        <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t="str">
        <f t="shared" si="1437"/>
        <v/>
      </c>
      <c r="BI96" s="196" t="str">
        <f t="shared" si="1502"/>
        <v/>
      </c>
      <c r="BJ96" s="197" t="str">
        <f t="shared" si="1503"/>
        <v/>
      </c>
      <c r="BK96" s="198" t="str">
        <f t="shared" si="1504"/>
        <v/>
      </c>
      <c r="BL96" s="197" t="str">
        <f t="shared" si="1505"/>
        <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t="str">
        <f t="shared" si="1439"/>
        <v/>
      </c>
      <c r="BV96" s="196" t="str">
        <f t="shared" si="1507"/>
        <v/>
      </c>
      <c r="BW96" s="197" t="str">
        <f t="shared" si="1508"/>
        <v/>
      </c>
      <c r="BX96" s="198" t="str">
        <f t="shared" si="1509"/>
        <v/>
      </c>
      <c r="BY96" s="197" t="str">
        <f t="shared" si="1510"/>
        <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t="str">
        <f t="shared" si="1441"/>
        <v/>
      </c>
      <c r="CI96" s="196" t="str">
        <f t="shared" si="1512"/>
        <v/>
      </c>
      <c r="CJ96" s="197" t="str">
        <f t="shared" si="1513"/>
        <v/>
      </c>
      <c r="CK96" s="198" t="str">
        <f t="shared" si="1514"/>
        <v/>
      </c>
      <c r="CL96" s="197" t="str">
        <f t="shared" si="1515"/>
        <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t="str">
        <f t="shared" si="1443"/>
        <v/>
      </c>
      <c r="CV96" s="196" t="str">
        <f t="shared" si="1517"/>
        <v/>
      </c>
      <c r="CW96" s="197" t="str">
        <f t="shared" si="1518"/>
        <v/>
      </c>
      <c r="CX96" s="198" t="str">
        <f t="shared" si="1519"/>
        <v/>
      </c>
      <c r="CY96" s="197" t="str">
        <f t="shared" si="1520"/>
        <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t="str">
        <f t="shared" si="1445"/>
        <v/>
      </c>
      <c r="DI96" s="196" t="str">
        <f t="shared" si="1522"/>
        <v/>
      </c>
      <c r="DJ96" s="197" t="str">
        <f t="shared" si="1523"/>
        <v/>
      </c>
      <c r="DK96" s="198" t="str">
        <f t="shared" si="1524"/>
        <v/>
      </c>
      <c r="DL96" s="197" t="str">
        <f t="shared" si="1525"/>
        <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t="str">
        <f t="shared" si="1447"/>
        <v/>
      </c>
      <c r="DV96" s="196" t="str">
        <f t="shared" si="1527"/>
        <v/>
      </c>
      <c r="DW96" s="197" t="str">
        <f t="shared" si="1528"/>
        <v/>
      </c>
      <c r="DX96" s="198" t="str">
        <f t="shared" si="1529"/>
        <v/>
      </c>
      <c r="DY96" s="197" t="str">
        <f t="shared" si="1530"/>
        <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t="str">
        <f t="shared" si="1449"/>
        <v/>
      </c>
      <c r="EI96" s="196" t="str">
        <f t="shared" si="1532"/>
        <v/>
      </c>
      <c r="EJ96" s="197" t="str">
        <f t="shared" si="1533"/>
        <v/>
      </c>
      <c r="EK96" s="198" t="str">
        <f t="shared" si="1534"/>
        <v/>
      </c>
      <c r="EL96" s="197" t="str">
        <f t="shared" si="1535"/>
        <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t="str">
        <f t="shared" si="1451"/>
        <v/>
      </c>
      <c r="EV96" s="196" t="str">
        <f t="shared" si="1537"/>
        <v/>
      </c>
      <c r="EW96" s="197" t="str">
        <f t="shared" si="1538"/>
        <v/>
      </c>
      <c r="EX96" s="198" t="str">
        <f t="shared" si="1539"/>
        <v/>
      </c>
      <c r="EY96" s="197" t="str">
        <f t="shared" si="1540"/>
        <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t="str">
        <f t="shared" si="1453"/>
        <v/>
      </c>
      <c r="FI96" s="196" t="str">
        <f t="shared" si="1542"/>
        <v/>
      </c>
      <c r="FJ96" s="197" t="str">
        <f t="shared" si="1543"/>
        <v/>
      </c>
      <c r="FK96" s="198" t="str">
        <f t="shared" si="1544"/>
        <v/>
      </c>
      <c r="FL96" s="197" t="str">
        <f t="shared" si="1545"/>
        <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t="str">
        <f t="shared" si="1455"/>
        <v/>
      </c>
      <c r="FV96" s="196" t="str">
        <f t="shared" si="1547"/>
        <v/>
      </c>
      <c r="FW96" s="197" t="str">
        <f t="shared" si="1548"/>
        <v/>
      </c>
      <c r="FX96" s="198" t="str">
        <f t="shared" si="1549"/>
        <v/>
      </c>
      <c r="FY96" s="197" t="str">
        <f t="shared" si="1550"/>
        <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t="str">
        <f t="shared" si="1457"/>
        <v/>
      </c>
      <c r="GI96" s="196" t="str">
        <f t="shared" si="1552"/>
        <v/>
      </c>
      <c r="GJ96" s="197" t="str">
        <f t="shared" si="1553"/>
        <v/>
      </c>
      <c r="GK96" s="198" t="str">
        <f t="shared" si="1554"/>
        <v/>
      </c>
      <c r="GL96" s="197" t="str">
        <f t="shared" si="1555"/>
        <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t="str">
        <f t="shared" si="1459"/>
        <v/>
      </c>
      <c r="GV96" s="196" t="str">
        <f t="shared" si="1557"/>
        <v/>
      </c>
      <c r="GW96" s="197" t="str">
        <f t="shared" si="1558"/>
        <v/>
      </c>
      <c r="GX96" s="198" t="str">
        <f t="shared" si="1559"/>
        <v/>
      </c>
      <c r="GY96" s="197" t="str">
        <f t="shared" si="1560"/>
        <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t="str">
        <f t="shared" si="1461"/>
        <v/>
      </c>
      <c r="HI96" s="196" t="str">
        <f t="shared" si="1562"/>
        <v/>
      </c>
      <c r="HJ96" s="197" t="str">
        <f t="shared" si="1563"/>
        <v/>
      </c>
      <c r="HK96" s="198" t="str">
        <f t="shared" si="1564"/>
        <v/>
      </c>
      <c r="HL96" s="197" t="str">
        <f t="shared" si="1565"/>
        <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t="str">
        <f t="shared" si="1463"/>
        <v/>
      </c>
      <c r="HV96" s="196" t="str">
        <f t="shared" si="1567"/>
        <v/>
      </c>
      <c r="HW96" s="197" t="str">
        <f t="shared" si="1568"/>
        <v/>
      </c>
      <c r="HX96" s="198" t="str">
        <f t="shared" si="1569"/>
        <v/>
      </c>
      <c r="HY96" s="197" t="str">
        <f t="shared" si="1570"/>
        <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t="str">
        <f t="shared" si="1465"/>
        <v/>
      </c>
      <c r="II96" s="196" t="str">
        <f t="shared" si="1572"/>
        <v/>
      </c>
      <c r="IJ96" s="197" t="str">
        <f t="shared" si="1573"/>
        <v/>
      </c>
      <c r="IK96" s="198" t="str">
        <f t="shared" si="1574"/>
        <v/>
      </c>
      <c r="IL96" s="197" t="str">
        <f t="shared" si="1575"/>
        <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t="str">
        <f t="shared" si="1467"/>
        <v/>
      </c>
      <c r="IV96" s="196" t="str">
        <f t="shared" si="1577"/>
        <v/>
      </c>
      <c r="IW96" s="197" t="str">
        <f t="shared" si="1578"/>
        <v/>
      </c>
      <c r="IX96" s="198" t="str">
        <f t="shared" si="1579"/>
        <v/>
      </c>
      <c r="IY96" s="197" t="str">
        <f t="shared" si="1580"/>
        <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t="str">
        <f t="shared" si="1469"/>
        <v/>
      </c>
      <c r="JI96" s="196" t="str">
        <f t="shared" si="1582"/>
        <v/>
      </c>
      <c r="JJ96" s="197" t="str">
        <f t="shared" si="1583"/>
        <v/>
      </c>
      <c r="JK96" s="198" t="str">
        <f t="shared" si="1584"/>
        <v/>
      </c>
      <c r="JL96" s="197" t="str">
        <f t="shared" si="1585"/>
        <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t="str">
        <f t="shared" si="1471"/>
        <v/>
      </c>
      <c r="JV96" s="196" t="str">
        <f t="shared" si="1587"/>
        <v/>
      </c>
      <c r="JW96" s="197" t="str">
        <f t="shared" si="1588"/>
        <v/>
      </c>
      <c r="JX96" s="198" t="str">
        <f t="shared" si="1589"/>
        <v/>
      </c>
      <c r="JY96" s="197" t="str">
        <f t="shared" si="1590"/>
        <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t="str">
        <f t="shared" si="1473"/>
        <v/>
      </c>
      <c r="KI96" s="196" t="str">
        <f t="shared" si="1592"/>
        <v/>
      </c>
      <c r="KJ96" s="197" t="str">
        <f t="shared" si="1593"/>
        <v/>
      </c>
      <c r="KK96" s="198" t="str">
        <f t="shared" si="1594"/>
        <v/>
      </c>
      <c r="KL96" s="197" t="str">
        <f t="shared" si="1595"/>
        <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t="str">
        <f t="shared" si="1475"/>
        <v/>
      </c>
      <c r="KV96" s="196" t="str">
        <f t="shared" si="1597"/>
        <v/>
      </c>
      <c r="KW96" s="197" t="str">
        <f t="shared" si="1598"/>
        <v/>
      </c>
      <c r="KX96" s="198" t="str">
        <f t="shared" si="1599"/>
        <v/>
      </c>
      <c r="KY96" s="197" t="str">
        <f t="shared" si="1600"/>
        <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t="str">
        <f t="shared" si="1477"/>
        <v/>
      </c>
      <c r="LI96" s="196" t="str">
        <f t="shared" si="1602"/>
        <v/>
      </c>
      <c r="LJ96" s="197" t="str">
        <f t="shared" si="1603"/>
        <v/>
      </c>
      <c r="LK96" s="198" t="str">
        <f t="shared" si="1604"/>
        <v/>
      </c>
      <c r="LL96" s="197" t="str">
        <f t="shared" si="1605"/>
        <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t="str">
        <f t="shared" si="1479"/>
        <v/>
      </c>
      <c r="LV96" s="196" t="str">
        <f t="shared" si="1607"/>
        <v/>
      </c>
      <c r="LW96" s="197" t="str">
        <f t="shared" si="1608"/>
        <v/>
      </c>
      <c r="LX96" s="198" t="str">
        <f t="shared" si="1609"/>
        <v/>
      </c>
      <c r="LY96" s="197" t="str">
        <f t="shared" si="1610"/>
        <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t="str">
        <f t="shared" si="1481"/>
        <v/>
      </c>
    </row>
    <row r="97" spans="1:345">
      <c r="B97" s="196" t="str">
        <f>IF(C97="","",INDEX(Groups!$C$7:$C$65,MATCH(C97,Groups!$D$7:$D$65,0)))</f>
        <v/>
      </c>
      <c r="C97" s="197" t="str">
        <f>'World Cup'!$W$50</f>
        <v/>
      </c>
      <c r="D97" s="198" t="str">
        <f>IF(E97="","",INDEX(Groups!$C$7:$C$65,MATCH(E97,Groups!$D$7:$D$65,0)))</f>
        <v/>
      </c>
      <c r="E97" s="197" t="str">
        <f>'World Cup'!$X$50</f>
        <v/>
      </c>
      <c r="F97" s="199" t="str">
        <f>IF(AND('World Cup'!$W$51&lt;&gt;"",'World Cup'!$X$51&lt;&gt;""),'World Cup'!$W$51,"")</f>
        <v/>
      </c>
      <c r="G97" s="200" t="str">
        <f>IF(AND('World Cup'!$W$51&lt;&gt;"",'World Cup'!$X$51&lt;&gt;""),'World Cup'!$X$51,"")</f>
        <v/>
      </c>
      <c r="I97" s="196" t="str">
        <f t="shared" si="1482"/>
        <v/>
      </c>
      <c r="J97" s="197" t="str">
        <f t="shared" si="1483"/>
        <v/>
      </c>
      <c r="K97" s="198" t="str">
        <f t="shared" si="1484"/>
        <v/>
      </c>
      <c r="L97" s="197" t="str">
        <f t="shared" si="1485"/>
        <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t="str">
        <f t="shared" si="1431"/>
        <v/>
      </c>
      <c r="V97" s="196" t="str">
        <f t="shared" si="1487"/>
        <v/>
      </c>
      <c r="W97" s="197" t="str">
        <f t="shared" si="1488"/>
        <v/>
      </c>
      <c r="X97" s="198" t="str">
        <f t="shared" si="1489"/>
        <v/>
      </c>
      <c r="Y97" s="197" t="str">
        <f t="shared" si="1490"/>
        <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t="str">
        <f t="shared" si="1433"/>
        <v/>
      </c>
      <c r="AI97" s="196" t="str">
        <f t="shared" si="1492"/>
        <v/>
      </c>
      <c r="AJ97" s="197" t="str">
        <f t="shared" si="1493"/>
        <v/>
      </c>
      <c r="AK97" s="198" t="str">
        <f t="shared" si="1494"/>
        <v/>
      </c>
      <c r="AL97" s="197" t="str">
        <f t="shared" si="1495"/>
        <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t="str">
        <f t="shared" si="1435"/>
        <v/>
      </c>
      <c r="AV97" s="196" t="str">
        <f t="shared" si="1497"/>
        <v/>
      </c>
      <c r="AW97" s="197" t="str">
        <f t="shared" si="1498"/>
        <v/>
      </c>
      <c r="AX97" s="198" t="str">
        <f t="shared" si="1499"/>
        <v/>
      </c>
      <c r="AY97" s="197" t="str">
        <f t="shared" si="1500"/>
        <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t="str">
        <f t="shared" si="1437"/>
        <v/>
      </c>
      <c r="BI97" s="196" t="str">
        <f t="shared" si="1502"/>
        <v/>
      </c>
      <c r="BJ97" s="197" t="str">
        <f t="shared" si="1503"/>
        <v/>
      </c>
      <c r="BK97" s="198" t="str">
        <f t="shared" si="1504"/>
        <v/>
      </c>
      <c r="BL97" s="197" t="str">
        <f t="shared" si="1505"/>
        <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t="str">
        <f t="shared" si="1439"/>
        <v/>
      </c>
      <c r="BV97" s="196" t="str">
        <f t="shared" si="1507"/>
        <v/>
      </c>
      <c r="BW97" s="197" t="str">
        <f t="shared" si="1508"/>
        <v/>
      </c>
      <c r="BX97" s="198" t="str">
        <f t="shared" si="1509"/>
        <v/>
      </c>
      <c r="BY97" s="197" t="str">
        <f t="shared" si="1510"/>
        <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t="str">
        <f t="shared" si="1441"/>
        <v/>
      </c>
      <c r="CI97" s="196" t="str">
        <f t="shared" si="1512"/>
        <v/>
      </c>
      <c r="CJ97" s="197" t="str">
        <f t="shared" si="1513"/>
        <v/>
      </c>
      <c r="CK97" s="198" t="str">
        <f t="shared" si="1514"/>
        <v/>
      </c>
      <c r="CL97" s="197" t="str">
        <f t="shared" si="1515"/>
        <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t="str">
        <f t="shared" si="1443"/>
        <v/>
      </c>
      <c r="CV97" s="196" t="str">
        <f t="shared" si="1517"/>
        <v/>
      </c>
      <c r="CW97" s="197" t="str">
        <f t="shared" si="1518"/>
        <v/>
      </c>
      <c r="CX97" s="198" t="str">
        <f t="shared" si="1519"/>
        <v/>
      </c>
      <c r="CY97" s="197" t="str">
        <f t="shared" si="1520"/>
        <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t="str">
        <f t="shared" si="1445"/>
        <v/>
      </c>
      <c r="DI97" s="196" t="str">
        <f t="shared" si="1522"/>
        <v/>
      </c>
      <c r="DJ97" s="197" t="str">
        <f t="shared" si="1523"/>
        <v/>
      </c>
      <c r="DK97" s="198" t="str">
        <f t="shared" si="1524"/>
        <v/>
      </c>
      <c r="DL97" s="197" t="str">
        <f t="shared" si="1525"/>
        <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t="str">
        <f t="shared" si="1447"/>
        <v/>
      </c>
      <c r="DV97" s="196" t="str">
        <f t="shared" si="1527"/>
        <v/>
      </c>
      <c r="DW97" s="197" t="str">
        <f t="shared" si="1528"/>
        <v/>
      </c>
      <c r="DX97" s="198" t="str">
        <f t="shared" si="1529"/>
        <v/>
      </c>
      <c r="DY97" s="197" t="str">
        <f t="shared" si="1530"/>
        <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t="str">
        <f t="shared" si="1449"/>
        <v/>
      </c>
      <c r="EI97" s="196" t="str">
        <f t="shared" si="1532"/>
        <v/>
      </c>
      <c r="EJ97" s="197" t="str">
        <f t="shared" si="1533"/>
        <v/>
      </c>
      <c r="EK97" s="198" t="str">
        <f t="shared" si="1534"/>
        <v/>
      </c>
      <c r="EL97" s="197" t="str">
        <f t="shared" si="1535"/>
        <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t="str">
        <f t="shared" si="1451"/>
        <v/>
      </c>
      <c r="EV97" s="196" t="str">
        <f t="shared" si="1537"/>
        <v/>
      </c>
      <c r="EW97" s="197" t="str">
        <f t="shared" si="1538"/>
        <v/>
      </c>
      <c r="EX97" s="198" t="str">
        <f t="shared" si="1539"/>
        <v/>
      </c>
      <c r="EY97" s="197" t="str">
        <f t="shared" si="1540"/>
        <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t="str">
        <f t="shared" si="1453"/>
        <v/>
      </c>
      <c r="FI97" s="196" t="str">
        <f t="shared" si="1542"/>
        <v/>
      </c>
      <c r="FJ97" s="197" t="str">
        <f t="shared" si="1543"/>
        <v/>
      </c>
      <c r="FK97" s="198" t="str">
        <f t="shared" si="1544"/>
        <v/>
      </c>
      <c r="FL97" s="197" t="str">
        <f t="shared" si="1545"/>
        <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t="str">
        <f t="shared" si="1455"/>
        <v/>
      </c>
      <c r="FV97" s="196" t="str">
        <f t="shared" si="1547"/>
        <v/>
      </c>
      <c r="FW97" s="197" t="str">
        <f t="shared" si="1548"/>
        <v/>
      </c>
      <c r="FX97" s="198" t="str">
        <f t="shared" si="1549"/>
        <v/>
      </c>
      <c r="FY97" s="197" t="str">
        <f t="shared" si="1550"/>
        <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t="str">
        <f t="shared" si="1457"/>
        <v/>
      </c>
      <c r="GI97" s="196" t="str">
        <f t="shared" si="1552"/>
        <v/>
      </c>
      <c r="GJ97" s="197" t="str">
        <f t="shared" si="1553"/>
        <v/>
      </c>
      <c r="GK97" s="198" t="str">
        <f t="shared" si="1554"/>
        <v/>
      </c>
      <c r="GL97" s="197" t="str">
        <f t="shared" si="1555"/>
        <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t="str">
        <f t="shared" si="1459"/>
        <v/>
      </c>
      <c r="GV97" s="196" t="str">
        <f t="shared" si="1557"/>
        <v/>
      </c>
      <c r="GW97" s="197" t="str">
        <f t="shared" si="1558"/>
        <v/>
      </c>
      <c r="GX97" s="198" t="str">
        <f t="shared" si="1559"/>
        <v/>
      </c>
      <c r="GY97" s="197" t="str">
        <f t="shared" si="1560"/>
        <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t="str">
        <f t="shared" si="1461"/>
        <v/>
      </c>
      <c r="HI97" s="196" t="str">
        <f t="shared" si="1562"/>
        <v/>
      </c>
      <c r="HJ97" s="197" t="str">
        <f t="shared" si="1563"/>
        <v/>
      </c>
      <c r="HK97" s="198" t="str">
        <f t="shared" si="1564"/>
        <v/>
      </c>
      <c r="HL97" s="197" t="str">
        <f t="shared" si="1565"/>
        <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t="str">
        <f t="shared" si="1463"/>
        <v/>
      </c>
      <c r="HV97" s="196" t="str">
        <f t="shared" si="1567"/>
        <v/>
      </c>
      <c r="HW97" s="197" t="str">
        <f t="shared" si="1568"/>
        <v/>
      </c>
      <c r="HX97" s="198" t="str">
        <f t="shared" si="1569"/>
        <v/>
      </c>
      <c r="HY97" s="197" t="str">
        <f t="shared" si="1570"/>
        <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t="str">
        <f t="shared" si="1465"/>
        <v/>
      </c>
      <c r="II97" s="196" t="str">
        <f t="shared" si="1572"/>
        <v/>
      </c>
      <c r="IJ97" s="197" t="str">
        <f t="shared" si="1573"/>
        <v/>
      </c>
      <c r="IK97" s="198" t="str">
        <f t="shared" si="1574"/>
        <v/>
      </c>
      <c r="IL97" s="197" t="str">
        <f t="shared" si="1575"/>
        <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t="str">
        <f t="shared" si="1467"/>
        <v/>
      </c>
      <c r="IV97" s="196" t="str">
        <f t="shared" si="1577"/>
        <v/>
      </c>
      <c r="IW97" s="197" t="str">
        <f t="shared" si="1578"/>
        <v/>
      </c>
      <c r="IX97" s="198" t="str">
        <f t="shared" si="1579"/>
        <v/>
      </c>
      <c r="IY97" s="197" t="str">
        <f t="shared" si="1580"/>
        <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t="str">
        <f t="shared" si="1469"/>
        <v/>
      </c>
      <c r="JI97" s="196" t="str">
        <f t="shared" si="1582"/>
        <v/>
      </c>
      <c r="JJ97" s="197" t="str">
        <f t="shared" si="1583"/>
        <v/>
      </c>
      <c r="JK97" s="198" t="str">
        <f t="shared" si="1584"/>
        <v/>
      </c>
      <c r="JL97" s="197" t="str">
        <f t="shared" si="1585"/>
        <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t="str">
        <f t="shared" si="1471"/>
        <v/>
      </c>
      <c r="JV97" s="196" t="str">
        <f t="shared" si="1587"/>
        <v/>
      </c>
      <c r="JW97" s="197" t="str">
        <f t="shared" si="1588"/>
        <v/>
      </c>
      <c r="JX97" s="198" t="str">
        <f t="shared" si="1589"/>
        <v/>
      </c>
      <c r="JY97" s="197" t="str">
        <f t="shared" si="1590"/>
        <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t="str">
        <f t="shared" si="1473"/>
        <v/>
      </c>
      <c r="KI97" s="196" t="str">
        <f t="shared" si="1592"/>
        <v/>
      </c>
      <c r="KJ97" s="197" t="str">
        <f t="shared" si="1593"/>
        <v/>
      </c>
      <c r="KK97" s="198" t="str">
        <f t="shared" si="1594"/>
        <v/>
      </c>
      <c r="KL97" s="197" t="str">
        <f t="shared" si="1595"/>
        <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t="str">
        <f t="shared" si="1475"/>
        <v/>
      </c>
      <c r="KV97" s="196" t="str">
        <f t="shared" si="1597"/>
        <v/>
      </c>
      <c r="KW97" s="197" t="str">
        <f t="shared" si="1598"/>
        <v/>
      </c>
      <c r="KX97" s="198" t="str">
        <f t="shared" si="1599"/>
        <v/>
      </c>
      <c r="KY97" s="197" t="str">
        <f t="shared" si="1600"/>
        <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t="str">
        <f t="shared" si="1477"/>
        <v/>
      </c>
      <c r="LI97" s="196" t="str">
        <f t="shared" si="1602"/>
        <v/>
      </c>
      <c r="LJ97" s="197" t="str">
        <f t="shared" si="1603"/>
        <v/>
      </c>
      <c r="LK97" s="198" t="str">
        <f t="shared" si="1604"/>
        <v/>
      </c>
      <c r="LL97" s="197" t="str">
        <f t="shared" si="1605"/>
        <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t="str">
        <f t="shared" si="1479"/>
        <v/>
      </c>
      <c r="LV97" s="196" t="str">
        <f t="shared" si="1607"/>
        <v/>
      </c>
      <c r="LW97" s="197" t="str">
        <f t="shared" si="1608"/>
        <v/>
      </c>
      <c r="LX97" s="198" t="str">
        <f t="shared" si="1609"/>
        <v/>
      </c>
      <c r="LY97" s="197" t="str">
        <f t="shared" si="1610"/>
        <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t="str">
        <f t="shared" si="1481"/>
        <v/>
      </c>
    </row>
    <row r="98" spans="1:345">
      <c r="B98" s="196" t="str">
        <f>IF(C98="","",INDEX(Groups!$C$7:$C$65,MATCH(C98,Groups!$D$7:$D$65,0)))</f>
        <v/>
      </c>
      <c r="C98" s="197" t="str">
        <f>'World Cup'!$Z$50</f>
        <v/>
      </c>
      <c r="D98" s="198" t="str">
        <f>IF(E98="","",INDEX(Groups!$C$7:$C$65,MATCH(E98,Groups!$D$7:$D$65,0)))</f>
        <v/>
      </c>
      <c r="E98" s="197" t="str">
        <f>'World Cup'!$AA$50</f>
        <v/>
      </c>
      <c r="F98" s="199" t="str">
        <f>IF(AND('World Cup'!$Z$51&lt;&gt;"",'World Cup'!$AA$51&lt;&gt;""),'World Cup'!$Z$51,"")</f>
        <v/>
      </c>
      <c r="G98" s="200" t="str">
        <f>IF(AND('World Cup'!$Z$51&lt;&gt;"",'World Cup'!$AA$51&lt;&gt;""),'World Cup'!$AA$51,"")</f>
        <v/>
      </c>
      <c r="I98" s="196" t="str">
        <f t="shared" si="1482"/>
        <v/>
      </c>
      <c r="J98" s="197" t="str">
        <f t="shared" si="1483"/>
        <v/>
      </c>
      <c r="K98" s="198" t="str">
        <f t="shared" si="1484"/>
        <v/>
      </c>
      <c r="L98" s="197" t="str">
        <f t="shared" si="1485"/>
        <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t="str">
        <f t="shared" si="1431"/>
        <v/>
      </c>
      <c r="V98" s="196" t="str">
        <f t="shared" si="1487"/>
        <v/>
      </c>
      <c r="W98" s="197" t="str">
        <f t="shared" si="1488"/>
        <v/>
      </c>
      <c r="X98" s="198" t="str">
        <f t="shared" si="1489"/>
        <v/>
      </c>
      <c r="Y98" s="197" t="str">
        <f t="shared" si="1490"/>
        <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t="str">
        <f t="shared" si="1433"/>
        <v/>
      </c>
      <c r="AI98" s="196" t="str">
        <f t="shared" si="1492"/>
        <v/>
      </c>
      <c r="AJ98" s="197" t="str">
        <f t="shared" si="1493"/>
        <v/>
      </c>
      <c r="AK98" s="198" t="str">
        <f t="shared" si="1494"/>
        <v/>
      </c>
      <c r="AL98" s="197" t="str">
        <f t="shared" si="1495"/>
        <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t="str">
        <f t="shared" si="1435"/>
        <v/>
      </c>
      <c r="AV98" s="196" t="str">
        <f t="shared" si="1497"/>
        <v/>
      </c>
      <c r="AW98" s="197" t="str">
        <f t="shared" si="1498"/>
        <v/>
      </c>
      <c r="AX98" s="198" t="str">
        <f t="shared" si="1499"/>
        <v/>
      </c>
      <c r="AY98" s="197" t="str">
        <f t="shared" si="1500"/>
        <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t="str">
        <f t="shared" si="1437"/>
        <v/>
      </c>
      <c r="BI98" s="196" t="str">
        <f t="shared" si="1502"/>
        <v/>
      </c>
      <c r="BJ98" s="197" t="str">
        <f t="shared" si="1503"/>
        <v/>
      </c>
      <c r="BK98" s="198" t="str">
        <f t="shared" si="1504"/>
        <v/>
      </c>
      <c r="BL98" s="197" t="str">
        <f t="shared" si="1505"/>
        <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t="str">
        <f t="shared" si="1439"/>
        <v/>
      </c>
      <c r="BV98" s="196" t="str">
        <f t="shared" si="1507"/>
        <v/>
      </c>
      <c r="BW98" s="197" t="str">
        <f t="shared" si="1508"/>
        <v/>
      </c>
      <c r="BX98" s="198" t="str">
        <f t="shared" si="1509"/>
        <v/>
      </c>
      <c r="BY98" s="197" t="str">
        <f t="shared" si="1510"/>
        <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t="str">
        <f t="shared" si="1441"/>
        <v/>
      </c>
      <c r="CI98" s="196" t="str">
        <f t="shared" si="1512"/>
        <v/>
      </c>
      <c r="CJ98" s="197" t="str">
        <f t="shared" si="1513"/>
        <v/>
      </c>
      <c r="CK98" s="198" t="str">
        <f t="shared" si="1514"/>
        <v/>
      </c>
      <c r="CL98" s="197" t="str">
        <f t="shared" si="1515"/>
        <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t="str">
        <f t="shared" si="1443"/>
        <v/>
      </c>
      <c r="CV98" s="196" t="str">
        <f t="shared" si="1517"/>
        <v/>
      </c>
      <c r="CW98" s="197" t="str">
        <f t="shared" si="1518"/>
        <v/>
      </c>
      <c r="CX98" s="198" t="str">
        <f t="shared" si="1519"/>
        <v/>
      </c>
      <c r="CY98" s="197" t="str">
        <f t="shared" si="1520"/>
        <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t="str">
        <f t="shared" si="1445"/>
        <v/>
      </c>
      <c r="DI98" s="196" t="str">
        <f t="shared" si="1522"/>
        <v/>
      </c>
      <c r="DJ98" s="197" t="str">
        <f t="shared" si="1523"/>
        <v/>
      </c>
      <c r="DK98" s="198" t="str">
        <f t="shared" si="1524"/>
        <v/>
      </c>
      <c r="DL98" s="197" t="str">
        <f t="shared" si="1525"/>
        <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t="str">
        <f t="shared" si="1447"/>
        <v/>
      </c>
      <c r="DV98" s="196" t="str">
        <f t="shared" si="1527"/>
        <v/>
      </c>
      <c r="DW98" s="197" t="str">
        <f t="shared" si="1528"/>
        <v/>
      </c>
      <c r="DX98" s="198" t="str">
        <f t="shared" si="1529"/>
        <v/>
      </c>
      <c r="DY98" s="197" t="str">
        <f t="shared" si="1530"/>
        <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t="str">
        <f t="shared" si="1449"/>
        <v/>
      </c>
      <c r="EI98" s="196" t="str">
        <f t="shared" si="1532"/>
        <v/>
      </c>
      <c r="EJ98" s="197" t="str">
        <f t="shared" si="1533"/>
        <v/>
      </c>
      <c r="EK98" s="198" t="str">
        <f t="shared" si="1534"/>
        <v/>
      </c>
      <c r="EL98" s="197" t="str">
        <f t="shared" si="1535"/>
        <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t="str">
        <f t="shared" si="1451"/>
        <v/>
      </c>
      <c r="EV98" s="196" t="str">
        <f t="shared" si="1537"/>
        <v/>
      </c>
      <c r="EW98" s="197" t="str">
        <f t="shared" si="1538"/>
        <v/>
      </c>
      <c r="EX98" s="198" t="str">
        <f t="shared" si="1539"/>
        <v/>
      </c>
      <c r="EY98" s="197" t="str">
        <f t="shared" si="1540"/>
        <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t="str">
        <f t="shared" si="1453"/>
        <v/>
      </c>
      <c r="FI98" s="196" t="str">
        <f t="shared" si="1542"/>
        <v/>
      </c>
      <c r="FJ98" s="197" t="str">
        <f t="shared" si="1543"/>
        <v/>
      </c>
      <c r="FK98" s="198" t="str">
        <f t="shared" si="1544"/>
        <v/>
      </c>
      <c r="FL98" s="197" t="str">
        <f t="shared" si="1545"/>
        <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t="str">
        <f t="shared" si="1455"/>
        <v/>
      </c>
      <c r="FV98" s="196" t="str">
        <f t="shared" si="1547"/>
        <v/>
      </c>
      <c r="FW98" s="197" t="str">
        <f t="shared" si="1548"/>
        <v/>
      </c>
      <c r="FX98" s="198" t="str">
        <f t="shared" si="1549"/>
        <v/>
      </c>
      <c r="FY98" s="197" t="str">
        <f t="shared" si="1550"/>
        <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t="str">
        <f t="shared" si="1457"/>
        <v/>
      </c>
      <c r="GI98" s="196" t="str">
        <f t="shared" si="1552"/>
        <v/>
      </c>
      <c r="GJ98" s="197" t="str">
        <f t="shared" si="1553"/>
        <v/>
      </c>
      <c r="GK98" s="198" t="str">
        <f t="shared" si="1554"/>
        <v/>
      </c>
      <c r="GL98" s="197" t="str">
        <f t="shared" si="1555"/>
        <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t="str">
        <f t="shared" si="1459"/>
        <v/>
      </c>
      <c r="GV98" s="196" t="str">
        <f t="shared" si="1557"/>
        <v/>
      </c>
      <c r="GW98" s="197" t="str">
        <f t="shared" si="1558"/>
        <v/>
      </c>
      <c r="GX98" s="198" t="str">
        <f t="shared" si="1559"/>
        <v/>
      </c>
      <c r="GY98" s="197" t="str">
        <f t="shared" si="1560"/>
        <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t="str">
        <f t="shared" si="1461"/>
        <v/>
      </c>
      <c r="HI98" s="196" t="str">
        <f t="shared" si="1562"/>
        <v/>
      </c>
      <c r="HJ98" s="197" t="str">
        <f t="shared" si="1563"/>
        <v/>
      </c>
      <c r="HK98" s="198" t="str">
        <f t="shared" si="1564"/>
        <v/>
      </c>
      <c r="HL98" s="197" t="str">
        <f t="shared" si="1565"/>
        <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t="str">
        <f t="shared" si="1463"/>
        <v/>
      </c>
      <c r="HV98" s="196" t="str">
        <f t="shared" si="1567"/>
        <v/>
      </c>
      <c r="HW98" s="197" t="str">
        <f t="shared" si="1568"/>
        <v/>
      </c>
      <c r="HX98" s="198" t="str">
        <f t="shared" si="1569"/>
        <v/>
      </c>
      <c r="HY98" s="197" t="str">
        <f t="shared" si="1570"/>
        <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t="str">
        <f t="shared" si="1465"/>
        <v/>
      </c>
      <c r="II98" s="196" t="str">
        <f t="shared" si="1572"/>
        <v/>
      </c>
      <c r="IJ98" s="197" t="str">
        <f t="shared" si="1573"/>
        <v/>
      </c>
      <c r="IK98" s="198" t="str">
        <f t="shared" si="1574"/>
        <v/>
      </c>
      <c r="IL98" s="197" t="str">
        <f t="shared" si="1575"/>
        <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t="str">
        <f t="shared" si="1467"/>
        <v/>
      </c>
      <c r="IV98" s="196" t="str">
        <f t="shared" si="1577"/>
        <v/>
      </c>
      <c r="IW98" s="197" t="str">
        <f t="shared" si="1578"/>
        <v/>
      </c>
      <c r="IX98" s="198" t="str">
        <f t="shared" si="1579"/>
        <v/>
      </c>
      <c r="IY98" s="197" t="str">
        <f t="shared" si="1580"/>
        <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t="str">
        <f t="shared" si="1469"/>
        <v/>
      </c>
      <c r="JI98" s="196" t="str">
        <f t="shared" si="1582"/>
        <v/>
      </c>
      <c r="JJ98" s="197" t="str">
        <f t="shared" si="1583"/>
        <v/>
      </c>
      <c r="JK98" s="198" t="str">
        <f t="shared" si="1584"/>
        <v/>
      </c>
      <c r="JL98" s="197" t="str">
        <f t="shared" si="1585"/>
        <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t="str">
        <f t="shared" si="1471"/>
        <v/>
      </c>
      <c r="JV98" s="196" t="str">
        <f t="shared" si="1587"/>
        <v/>
      </c>
      <c r="JW98" s="197" t="str">
        <f t="shared" si="1588"/>
        <v/>
      </c>
      <c r="JX98" s="198" t="str">
        <f t="shared" si="1589"/>
        <v/>
      </c>
      <c r="JY98" s="197" t="str">
        <f t="shared" si="1590"/>
        <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t="str">
        <f t="shared" si="1473"/>
        <v/>
      </c>
      <c r="KI98" s="196" t="str">
        <f t="shared" si="1592"/>
        <v/>
      </c>
      <c r="KJ98" s="197" t="str">
        <f t="shared" si="1593"/>
        <v/>
      </c>
      <c r="KK98" s="198" t="str">
        <f t="shared" si="1594"/>
        <v/>
      </c>
      <c r="KL98" s="197" t="str">
        <f t="shared" si="1595"/>
        <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t="str">
        <f t="shared" si="1475"/>
        <v/>
      </c>
      <c r="KV98" s="196" t="str">
        <f t="shared" si="1597"/>
        <v/>
      </c>
      <c r="KW98" s="197" t="str">
        <f t="shared" si="1598"/>
        <v/>
      </c>
      <c r="KX98" s="198" t="str">
        <f t="shared" si="1599"/>
        <v/>
      </c>
      <c r="KY98" s="197" t="str">
        <f t="shared" si="1600"/>
        <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t="str">
        <f t="shared" si="1477"/>
        <v/>
      </c>
      <c r="LI98" s="196" t="str">
        <f t="shared" si="1602"/>
        <v/>
      </c>
      <c r="LJ98" s="197" t="str">
        <f t="shared" si="1603"/>
        <v/>
      </c>
      <c r="LK98" s="198" t="str">
        <f t="shared" si="1604"/>
        <v/>
      </c>
      <c r="LL98" s="197" t="str">
        <f t="shared" si="1605"/>
        <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t="str">
        <f t="shared" si="1479"/>
        <v/>
      </c>
      <c r="LV98" s="196" t="str">
        <f t="shared" si="1607"/>
        <v/>
      </c>
      <c r="LW98" s="197" t="str">
        <f t="shared" si="1608"/>
        <v/>
      </c>
      <c r="LX98" s="198" t="str">
        <f t="shared" si="1609"/>
        <v/>
      </c>
      <c r="LY98" s="197" t="str">
        <f t="shared" si="1610"/>
        <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t="str">
        <f t="shared" si="1481"/>
        <v/>
      </c>
    </row>
    <row r="99" spans="1:345">
      <c r="B99" s="196" t="str">
        <f>IF(C99="","",INDEX(Groups!$C$7:$C$65,MATCH(C99,Groups!$D$7:$D$65,0)))</f>
        <v/>
      </c>
      <c r="C99" s="197" t="str">
        <f>'World Cup'!$AC$50</f>
        <v/>
      </c>
      <c r="D99" s="198" t="str">
        <f>IF(E99="","",INDEX(Groups!$C$7:$C$65,MATCH(E99,Groups!$D$7:$D$65,0)))</f>
        <v/>
      </c>
      <c r="E99" s="197" t="str">
        <f>'World Cup'!$AD$50</f>
        <v/>
      </c>
      <c r="F99" s="199" t="str">
        <f>IF(AND('World Cup'!$AC$51&lt;&gt;"",'World Cup'!$AD$51&lt;&gt;""),'World Cup'!$AC$51,"")</f>
        <v/>
      </c>
      <c r="G99" s="200" t="str">
        <f>IF(AND('World Cup'!$AC$51&lt;&gt;"",'World Cup'!$AD$51&lt;&gt;""),'World Cup'!$AD$51,"")</f>
        <v/>
      </c>
      <c r="I99" s="196" t="str">
        <f t="shared" si="1482"/>
        <v/>
      </c>
      <c r="J99" s="197" t="str">
        <f t="shared" si="1483"/>
        <v/>
      </c>
      <c r="K99" s="198" t="str">
        <f t="shared" si="1484"/>
        <v/>
      </c>
      <c r="L99" s="197" t="str">
        <f t="shared" si="1485"/>
        <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t="str">
        <f t="shared" si="1431"/>
        <v/>
      </c>
      <c r="V99" s="196" t="str">
        <f t="shared" si="1487"/>
        <v/>
      </c>
      <c r="W99" s="197" t="str">
        <f t="shared" si="1488"/>
        <v/>
      </c>
      <c r="X99" s="198" t="str">
        <f t="shared" si="1489"/>
        <v/>
      </c>
      <c r="Y99" s="197" t="str">
        <f t="shared" si="1490"/>
        <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t="str">
        <f t="shared" si="1433"/>
        <v/>
      </c>
      <c r="AI99" s="196" t="str">
        <f t="shared" si="1492"/>
        <v/>
      </c>
      <c r="AJ99" s="197" t="str">
        <f t="shared" si="1493"/>
        <v/>
      </c>
      <c r="AK99" s="198" t="str">
        <f t="shared" si="1494"/>
        <v/>
      </c>
      <c r="AL99" s="197" t="str">
        <f t="shared" si="1495"/>
        <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t="str">
        <f t="shared" si="1435"/>
        <v/>
      </c>
      <c r="AV99" s="196" t="str">
        <f t="shared" si="1497"/>
        <v/>
      </c>
      <c r="AW99" s="197" t="str">
        <f t="shared" si="1498"/>
        <v/>
      </c>
      <c r="AX99" s="198" t="str">
        <f t="shared" si="1499"/>
        <v/>
      </c>
      <c r="AY99" s="197" t="str">
        <f t="shared" si="1500"/>
        <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t="str">
        <f t="shared" si="1437"/>
        <v/>
      </c>
      <c r="BI99" s="196" t="str">
        <f t="shared" si="1502"/>
        <v/>
      </c>
      <c r="BJ99" s="197" t="str">
        <f t="shared" si="1503"/>
        <v/>
      </c>
      <c r="BK99" s="198" t="str">
        <f t="shared" si="1504"/>
        <v/>
      </c>
      <c r="BL99" s="197" t="str">
        <f t="shared" si="1505"/>
        <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t="str">
        <f t="shared" si="1439"/>
        <v/>
      </c>
      <c r="BV99" s="196" t="str">
        <f t="shared" si="1507"/>
        <v/>
      </c>
      <c r="BW99" s="197" t="str">
        <f t="shared" si="1508"/>
        <v/>
      </c>
      <c r="BX99" s="198" t="str">
        <f t="shared" si="1509"/>
        <v/>
      </c>
      <c r="BY99" s="197" t="str">
        <f t="shared" si="1510"/>
        <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t="str">
        <f t="shared" si="1441"/>
        <v/>
      </c>
      <c r="CI99" s="196" t="str">
        <f t="shared" si="1512"/>
        <v/>
      </c>
      <c r="CJ99" s="197" t="str">
        <f t="shared" si="1513"/>
        <v/>
      </c>
      <c r="CK99" s="198" t="str">
        <f t="shared" si="1514"/>
        <v/>
      </c>
      <c r="CL99" s="197" t="str">
        <f t="shared" si="1515"/>
        <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t="str">
        <f t="shared" si="1443"/>
        <v/>
      </c>
      <c r="CV99" s="196" t="str">
        <f t="shared" si="1517"/>
        <v/>
      </c>
      <c r="CW99" s="197" t="str">
        <f t="shared" si="1518"/>
        <v/>
      </c>
      <c r="CX99" s="198" t="str">
        <f t="shared" si="1519"/>
        <v/>
      </c>
      <c r="CY99" s="197" t="str">
        <f t="shared" si="1520"/>
        <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t="str">
        <f t="shared" si="1445"/>
        <v/>
      </c>
      <c r="DI99" s="196" t="str">
        <f t="shared" si="1522"/>
        <v/>
      </c>
      <c r="DJ99" s="197" t="str">
        <f t="shared" si="1523"/>
        <v/>
      </c>
      <c r="DK99" s="198" t="str">
        <f t="shared" si="1524"/>
        <v/>
      </c>
      <c r="DL99" s="197" t="str">
        <f t="shared" si="1525"/>
        <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t="str">
        <f t="shared" si="1447"/>
        <v/>
      </c>
      <c r="DV99" s="196" t="str">
        <f t="shared" si="1527"/>
        <v/>
      </c>
      <c r="DW99" s="197" t="str">
        <f t="shared" si="1528"/>
        <v/>
      </c>
      <c r="DX99" s="198" t="str">
        <f t="shared" si="1529"/>
        <v/>
      </c>
      <c r="DY99" s="197" t="str">
        <f t="shared" si="1530"/>
        <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t="str">
        <f t="shared" si="1449"/>
        <v/>
      </c>
      <c r="EI99" s="196" t="str">
        <f t="shared" si="1532"/>
        <v/>
      </c>
      <c r="EJ99" s="197" t="str">
        <f t="shared" si="1533"/>
        <v/>
      </c>
      <c r="EK99" s="198" t="str">
        <f t="shared" si="1534"/>
        <v/>
      </c>
      <c r="EL99" s="197" t="str">
        <f t="shared" si="1535"/>
        <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t="str">
        <f t="shared" si="1451"/>
        <v/>
      </c>
      <c r="EV99" s="196" t="str">
        <f t="shared" si="1537"/>
        <v/>
      </c>
      <c r="EW99" s="197" t="str">
        <f t="shared" si="1538"/>
        <v/>
      </c>
      <c r="EX99" s="198" t="str">
        <f t="shared" si="1539"/>
        <v/>
      </c>
      <c r="EY99" s="197" t="str">
        <f t="shared" si="1540"/>
        <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t="str">
        <f t="shared" si="1453"/>
        <v/>
      </c>
      <c r="FI99" s="196" t="str">
        <f t="shared" si="1542"/>
        <v/>
      </c>
      <c r="FJ99" s="197" t="str">
        <f t="shared" si="1543"/>
        <v/>
      </c>
      <c r="FK99" s="198" t="str">
        <f t="shared" si="1544"/>
        <v/>
      </c>
      <c r="FL99" s="197" t="str">
        <f t="shared" si="1545"/>
        <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t="str">
        <f t="shared" si="1455"/>
        <v/>
      </c>
      <c r="FV99" s="196" t="str">
        <f t="shared" si="1547"/>
        <v/>
      </c>
      <c r="FW99" s="197" t="str">
        <f t="shared" si="1548"/>
        <v/>
      </c>
      <c r="FX99" s="198" t="str">
        <f t="shared" si="1549"/>
        <v/>
      </c>
      <c r="FY99" s="197" t="str">
        <f t="shared" si="1550"/>
        <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t="str">
        <f t="shared" si="1457"/>
        <v/>
      </c>
      <c r="GI99" s="196" t="str">
        <f t="shared" si="1552"/>
        <v/>
      </c>
      <c r="GJ99" s="197" t="str">
        <f t="shared" si="1553"/>
        <v/>
      </c>
      <c r="GK99" s="198" t="str">
        <f t="shared" si="1554"/>
        <v/>
      </c>
      <c r="GL99" s="197" t="str">
        <f t="shared" si="1555"/>
        <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t="str">
        <f t="shared" si="1459"/>
        <v/>
      </c>
      <c r="GV99" s="196" t="str">
        <f t="shared" si="1557"/>
        <v/>
      </c>
      <c r="GW99" s="197" t="str">
        <f t="shared" si="1558"/>
        <v/>
      </c>
      <c r="GX99" s="198" t="str">
        <f t="shared" si="1559"/>
        <v/>
      </c>
      <c r="GY99" s="197" t="str">
        <f t="shared" si="1560"/>
        <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t="str">
        <f t="shared" si="1461"/>
        <v/>
      </c>
      <c r="HI99" s="196" t="str">
        <f t="shared" si="1562"/>
        <v/>
      </c>
      <c r="HJ99" s="197" t="str">
        <f t="shared" si="1563"/>
        <v/>
      </c>
      <c r="HK99" s="198" t="str">
        <f t="shared" si="1564"/>
        <v/>
      </c>
      <c r="HL99" s="197" t="str">
        <f t="shared" si="1565"/>
        <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t="str">
        <f t="shared" si="1463"/>
        <v/>
      </c>
      <c r="HV99" s="196" t="str">
        <f t="shared" si="1567"/>
        <v/>
      </c>
      <c r="HW99" s="197" t="str">
        <f t="shared" si="1568"/>
        <v/>
      </c>
      <c r="HX99" s="198" t="str">
        <f t="shared" si="1569"/>
        <v/>
      </c>
      <c r="HY99" s="197" t="str">
        <f t="shared" si="1570"/>
        <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t="str">
        <f t="shared" si="1465"/>
        <v/>
      </c>
      <c r="II99" s="196" t="str">
        <f t="shared" si="1572"/>
        <v/>
      </c>
      <c r="IJ99" s="197" t="str">
        <f t="shared" si="1573"/>
        <v/>
      </c>
      <c r="IK99" s="198" t="str">
        <f t="shared" si="1574"/>
        <v/>
      </c>
      <c r="IL99" s="197" t="str">
        <f t="shared" si="1575"/>
        <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t="str">
        <f t="shared" si="1467"/>
        <v/>
      </c>
      <c r="IV99" s="196" t="str">
        <f t="shared" si="1577"/>
        <v/>
      </c>
      <c r="IW99" s="197" t="str">
        <f t="shared" si="1578"/>
        <v/>
      </c>
      <c r="IX99" s="198" t="str">
        <f t="shared" si="1579"/>
        <v/>
      </c>
      <c r="IY99" s="197" t="str">
        <f t="shared" si="1580"/>
        <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t="str">
        <f t="shared" si="1469"/>
        <v/>
      </c>
      <c r="JI99" s="196" t="str">
        <f t="shared" si="1582"/>
        <v/>
      </c>
      <c r="JJ99" s="197" t="str">
        <f t="shared" si="1583"/>
        <v/>
      </c>
      <c r="JK99" s="198" t="str">
        <f t="shared" si="1584"/>
        <v/>
      </c>
      <c r="JL99" s="197" t="str">
        <f t="shared" si="1585"/>
        <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t="str">
        <f t="shared" si="1471"/>
        <v/>
      </c>
      <c r="JV99" s="196" t="str">
        <f t="shared" si="1587"/>
        <v/>
      </c>
      <c r="JW99" s="197" t="str">
        <f t="shared" si="1588"/>
        <v/>
      </c>
      <c r="JX99" s="198" t="str">
        <f t="shared" si="1589"/>
        <v/>
      </c>
      <c r="JY99" s="197" t="str">
        <f t="shared" si="1590"/>
        <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t="str">
        <f t="shared" si="1473"/>
        <v/>
      </c>
      <c r="KI99" s="196" t="str">
        <f t="shared" si="1592"/>
        <v/>
      </c>
      <c r="KJ99" s="197" t="str">
        <f t="shared" si="1593"/>
        <v/>
      </c>
      <c r="KK99" s="198" t="str">
        <f t="shared" si="1594"/>
        <v/>
      </c>
      <c r="KL99" s="197" t="str">
        <f t="shared" si="1595"/>
        <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t="str">
        <f t="shared" si="1475"/>
        <v/>
      </c>
      <c r="KV99" s="196" t="str">
        <f t="shared" si="1597"/>
        <v/>
      </c>
      <c r="KW99" s="197" t="str">
        <f t="shared" si="1598"/>
        <v/>
      </c>
      <c r="KX99" s="198" t="str">
        <f t="shared" si="1599"/>
        <v/>
      </c>
      <c r="KY99" s="197" t="str">
        <f t="shared" si="1600"/>
        <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t="str">
        <f t="shared" si="1477"/>
        <v/>
      </c>
      <c r="LI99" s="196" t="str">
        <f t="shared" si="1602"/>
        <v/>
      </c>
      <c r="LJ99" s="197" t="str">
        <f t="shared" si="1603"/>
        <v/>
      </c>
      <c r="LK99" s="198" t="str">
        <f t="shared" si="1604"/>
        <v/>
      </c>
      <c r="LL99" s="197" t="str">
        <f t="shared" si="1605"/>
        <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t="str">
        <f t="shared" si="1479"/>
        <v/>
      </c>
      <c r="LV99" s="196" t="str">
        <f t="shared" si="1607"/>
        <v/>
      </c>
      <c r="LW99" s="197" t="str">
        <f t="shared" si="1608"/>
        <v/>
      </c>
      <c r="LX99" s="198" t="str">
        <f t="shared" si="1609"/>
        <v/>
      </c>
      <c r="LY99" s="197" t="str">
        <f t="shared" si="1610"/>
        <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t="str">
        <f t="shared" si="1481"/>
        <v/>
      </c>
    </row>
    <row r="100" spans="1:345">
      <c r="B100" s="196" t="str">
        <f>IF(C100="","",INDEX(Groups!$C$7:$C$65,MATCH(C100,Groups!$D$7:$D$65,0)))</f>
        <v/>
      </c>
      <c r="C100" s="197" t="str">
        <f>'World Cup'!$AF$50</f>
        <v/>
      </c>
      <c r="D100" s="198" t="str">
        <f>IF(E100="","",INDEX(Groups!$C$7:$C$65,MATCH(E100,Groups!$D$7:$D$65,0)))</f>
        <v/>
      </c>
      <c r="E100" s="197" t="str">
        <f>'World Cup'!$AG$50</f>
        <v/>
      </c>
      <c r="F100" s="199" t="str">
        <f>IF(AND('World Cup'!$AF$51&lt;&gt;"",'World Cup'!$AG$51&lt;&gt;""),'World Cup'!$AF$51,"")</f>
        <v/>
      </c>
      <c r="G100" s="200" t="str">
        <f>IF(AND('World Cup'!$AF$51&lt;&gt;"",'World Cup'!$AG$51&lt;&gt;""),'World Cup'!$AG$51,"")</f>
        <v/>
      </c>
      <c r="I100" s="196" t="str">
        <f t="shared" si="1482"/>
        <v/>
      </c>
      <c r="J100" s="197" t="str">
        <f t="shared" si="1483"/>
        <v/>
      </c>
      <c r="K100" s="198" t="str">
        <f t="shared" si="1484"/>
        <v/>
      </c>
      <c r="L100" s="197" t="str">
        <f t="shared" si="1485"/>
        <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t="str">
        <f t="shared" si="1431"/>
        <v/>
      </c>
      <c r="V100" s="196" t="str">
        <f t="shared" si="1487"/>
        <v/>
      </c>
      <c r="W100" s="197" t="str">
        <f t="shared" si="1488"/>
        <v/>
      </c>
      <c r="X100" s="198" t="str">
        <f t="shared" si="1489"/>
        <v/>
      </c>
      <c r="Y100" s="197" t="str">
        <f t="shared" si="1490"/>
        <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t="str">
        <f t="shared" si="1433"/>
        <v/>
      </c>
      <c r="AI100" s="196" t="str">
        <f t="shared" si="1492"/>
        <v/>
      </c>
      <c r="AJ100" s="197" t="str">
        <f t="shared" si="1493"/>
        <v/>
      </c>
      <c r="AK100" s="198" t="str">
        <f t="shared" si="1494"/>
        <v/>
      </c>
      <c r="AL100" s="197" t="str">
        <f t="shared" si="1495"/>
        <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t="str">
        <f t="shared" si="1435"/>
        <v/>
      </c>
      <c r="AV100" s="196" t="str">
        <f t="shared" si="1497"/>
        <v/>
      </c>
      <c r="AW100" s="197" t="str">
        <f t="shared" si="1498"/>
        <v/>
      </c>
      <c r="AX100" s="198" t="str">
        <f t="shared" si="1499"/>
        <v/>
      </c>
      <c r="AY100" s="197" t="str">
        <f t="shared" si="1500"/>
        <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t="str">
        <f t="shared" si="1437"/>
        <v/>
      </c>
      <c r="BI100" s="196" t="str">
        <f t="shared" si="1502"/>
        <v/>
      </c>
      <c r="BJ100" s="197" t="str">
        <f t="shared" si="1503"/>
        <v/>
      </c>
      <c r="BK100" s="198" t="str">
        <f t="shared" si="1504"/>
        <v/>
      </c>
      <c r="BL100" s="197" t="str">
        <f t="shared" si="1505"/>
        <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t="str">
        <f t="shared" si="1439"/>
        <v/>
      </c>
      <c r="BV100" s="196" t="str">
        <f t="shared" si="1507"/>
        <v/>
      </c>
      <c r="BW100" s="197" t="str">
        <f t="shared" si="1508"/>
        <v/>
      </c>
      <c r="BX100" s="198" t="str">
        <f t="shared" si="1509"/>
        <v/>
      </c>
      <c r="BY100" s="197" t="str">
        <f t="shared" si="1510"/>
        <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t="str">
        <f t="shared" si="1441"/>
        <v/>
      </c>
      <c r="CI100" s="196" t="str">
        <f t="shared" si="1512"/>
        <v/>
      </c>
      <c r="CJ100" s="197" t="str">
        <f t="shared" si="1513"/>
        <v/>
      </c>
      <c r="CK100" s="198" t="str">
        <f t="shared" si="1514"/>
        <v/>
      </c>
      <c r="CL100" s="197" t="str">
        <f t="shared" si="1515"/>
        <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t="str">
        <f t="shared" si="1443"/>
        <v/>
      </c>
      <c r="CV100" s="196" t="str">
        <f t="shared" si="1517"/>
        <v/>
      </c>
      <c r="CW100" s="197" t="str">
        <f t="shared" si="1518"/>
        <v/>
      </c>
      <c r="CX100" s="198" t="str">
        <f t="shared" si="1519"/>
        <v/>
      </c>
      <c r="CY100" s="197" t="str">
        <f t="shared" si="1520"/>
        <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t="str">
        <f t="shared" si="1445"/>
        <v/>
      </c>
      <c r="DI100" s="196" t="str">
        <f t="shared" si="1522"/>
        <v/>
      </c>
      <c r="DJ100" s="197" t="str">
        <f t="shared" si="1523"/>
        <v/>
      </c>
      <c r="DK100" s="198" t="str">
        <f t="shared" si="1524"/>
        <v/>
      </c>
      <c r="DL100" s="197" t="str">
        <f t="shared" si="1525"/>
        <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t="str">
        <f t="shared" si="1447"/>
        <v/>
      </c>
      <c r="DV100" s="196" t="str">
        <f t="shared" si="1527"/>
        <v/>
      </c>
      <c r="DW100" s="197" t="str">
        <f t="shared" si="1528"/>
        <v/>
      </c>
      <c r="DX100" s="198" t="str">
        <f t="shared" si="1529"/>
        <v/>
      </c>
      <c r="DY100" s="197" t="str">
        <f t="shared" si="1530"/>
        <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t="str">
        <f t="shared" si="1449"/>
        <v/>
      </c>
      <c r="EI100" s="196" t="str">
        <f t="shared" si="1532"/>
        <v/>
      </c>
      <c r="EJ100" s="197" t="str">
        <f t="shared" si="1533"/>
        <v/>
      </c>
      <c r="EK100" s="198" t="str">
        <f t="shared" si="1534"/>
        <v/>
      </c>
      <c r="EL100" s="197" t="str">
        <f t="shared" si="1535"/>
        <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t="str">
        <f t="shared" si="1451"/>
        <v/>
      </c>
      <c r="EV100" s="196" t="str">
        <f t="shared" si="1537"/>
        <v/>
      </c>
      <c r="EW100" s="197" t="str">
        <f t="shared" si="1538"/>
        <v/>
      </c>
      <c r="EX100" s="198" t="str">
        <f t="shared" si="1539"/>
        <v/>
      </c>
      <c r="EY100" s="197" t="str">
        <f t="shared" si="1540"/>
        <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t="str">
        <f t="shared" si="1453"/>
        <v/>
      </c>
      <c r="FI100" s="196" t="str">
        <f t="shared" si="1542"/>
        <v/>
      </c>
      <c r="FJ100" s="197" t="str">
        <f t="shared" si="1543"/>
        <v/>
      </c>
      <c r="FK100" s="198" t="str">
        <f t="shared" si="1544"/>
        <v/>
      </c>
      <c r="FL100" s="197" t="str">
        <f t="shared" si="1545"/>
        <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t="str">
        <f t="shared" si="1455"/>
        <v/>
      </c>
      <c r="FV100" s="196" t="str">
        <f t="shared" si="1547"/>
        <v/>
      </c>
      <c r="FW100" s="197" t="str">
        <f t="shared" si="1548"/>
        <v/>
      </c>
      <c r="FX100" s="198" t="str">
        <f t="shared" si="1549"/>
        <v/>
      </c>
      <c r="FY100" s="197" t="str">
        <f t="shared" si="1550"/>
        <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t="str">
        <f t="shared" si="1457"/>
        <v/>
      </c>
      <c r="GI100" s="196" t="str">
        <f t="shared" si="1552"/>
        <v/>
      </c>
      <c r="GJ100" s="197" t="str">
        <f t="shared" si="1553"/>
        <v/>
      </c>
      <c r="GK100" s="198" t="str">
        <f t="shared" si="1554"/>
        <v/>
      </c>
      <c r="GL100" s="197" t="str">
        <f t="shared" si="1555"/>
        <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t="str">
        <f t="shared" si="1459"/>
        <v/>
      </c>
      <c r="GV100" s="196" t="str">
        <f t="shared" si="1557"/>
        <v/>
      </c>
      <c r="GW100" s="197" t="str">
        <f t="shared" si="1558"/>
        <v/>
      </c>
      <c r="GX100" s="198" t="str">
        <f t="shared" si="1559"/>
        <v/>
      </c>
      <c r="GY100" s="197" t="str">
        <f t="shared" si="1560"/>
        <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t="str">
        <f t="shared" si="1461"/>
        <v/>
      </c>
      <c r="HI100" s="196" t="str">
        <f t="shared" si="1562"/>
        <v/>
      </c>
      <c r="HJ100" s="197" t="str">
        <f t="shared" si="1563"/>
        <v/>
      </c>
      <c r="HK100" s="198" t="str">
        <f t="shared" si="1564"/>
        <v/>
      </c>
      <c r="HL100" s="197" t="str">
        <f t="shared" si="1565"/>
        <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t="str">
        <f t="shared" si="1463"/>
        <v/>
      </c>
      <c r="HV100" s="196" t="str">
        <f t="shared" si="1567"/>
        <v/>
      </c>
      <c r="HW100" s="197" t="str">
        <f t="shared" si="1568"/>
        <v/>
      </c>
      <c r="HX100" s="198" t="str">
        <f t="shared" si="1569"/>
        <v/>
      </c>
      <c r="HY100" s="197" t="str">
        <f t="shared" si="1570"/>
        <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t="str">
        <f t="shared" si="1465"/>
        <v/>
      </c>
      <c r="II100" s="196" t="str">
        <f t="shared" si="1572"/>
        <v/>
      </c>
      <c r="IJ100" s="197" t="str">
        <f t="shared" si="1573"/>
        <v/>
      </c>
      <c r="IK100" s="198" t="str">
        <f t="shared" si="1574"/>
        <v/>
      </c>
      <c r="IL100" s="197" t="str">
        <f t="shared" si="1575"/>
        <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t="str">
        <f t="shared" si="1467"/>
        <v/>
      </c>
      <c r="IV100" s="196" t="str">
        <f t="shared" si="1577"/>
        <v/>
      </c>
      <c r="IW100" s="197" t="str">
        <f t="shared" si="1578"/>
        <v/>
      </c>
      <c r="IX100" s="198" t="str">
        <f t="shared" si="1579"/>
        <v/>
      </c>
      <c r="IY100" s="197" t="str">
        <f t="shared" si="1580"/>
        <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t="str">
        <f t="shared" si="1469"/>
        <v/>
      </c>
      <c r="JI100" s="196" t="str">
        <f t="shared" si="1582"/>
        <v/>
      </c>
      <c r="JJ100" s="197" t="str">
        <f t="shared" si="1583"/>
        <v/>
      </c>
      <c r="JK100" s="198" t="str">
        <f t="shared" si="1584"/>
        <v/>
      </c>
      <c r="JL100" s="197" t="str">
        <f t="shared" si="1585"/>
        <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t="str">
        <f t="shared" si="1471"/>
        <v/>
      </c>
      <c r="JV100" s="196" t="str">
        <f t="shared" si="1587"/>
        <v/>
      </c>
      <c r="JW100" s="197" t="str">
        <f t="shared" si="1588"/>
        <v/>
      </c>
      <c r="JX100" s="198" t="str">
        <f t="shared" si="1589"/>
        <v/>
      </c>
      <c r="JY100" s="197" t="str">
        <f t="shared" si="1590"/>
        <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t="str">
        <f t="shared" si="1473"/>
        <v/>
      </c>
      <c r="KI100" s="196" t="str">
        <f t="shared" si="1592"/>
        <v/>
      </c>
      <c r="KJ100" s="197" t="str">
        <f t="shared" si="1593"/>
        <v/>
      </c>
      <c r="KK100" s="198" t="str">
        <f t="shared" si="1594"/>
        <v/>
      </c>
      <c r="KL100" s="197" t="str">
        <f t="shared" si="1595"/>
        <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t="str">
        <f t="shared" si="1475"/>
        <v/>
      </c>
      <c r="KV100" s="196" t="str">
        <f t="shared" si="1597"/>
        <v/>
      </c>
      <c r="KW100" s="197" t="str">
        <f t="shared" si="1598"/>
        <v/>
      </c>
      <c r="KX100" s="198" t="str">
        <f t="shared" si="1599"/>
        <v/>
      </c>
      <c r="KY100" s="197" t="str">
        <f t="shared" si="1600"/>
        <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t="str">
        <f t="shared" si="1477"/>
        <v/>
      </c>
      <c r="LI100" s="196" t="str">
        <f t="shared" si="1602"/>
        <v/>
      </c>
      <c r="LJ100" s="197" t="str">
        <f t="shared" si="1603"/>
        <v/>
      </c>
      <c r="LK100" s="198" t="str">
        <f t="shared" si="1604"/>
        <v/>
      </c>
      <c r="LL100" s="197" t="str">
        <f t="shared" si="1605"/>
        <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t="str">
        <f t="shared" si="1479"/>
        <v/>
      </c>
      <c r="LV100" s="196" t="str">
        <f t="shared" si="1607"/>
        <v/>
      </c>
      <c r="LW100" s="197" t="str">
        <f t="shared" si="1608"/>
        <v/>
      </c>
      <c r="LX100" s="198" t="str">
        <f t="shared" si="1609"/>
        <v/>
      </c>
      <c r="LY100" s="197" t="str">
        <f t="shared" si="1610"/>
        <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t="str">
        <f t="shared" si="1481"/>
        <v/>
      </c>
    </row>
    <row r="101" spans="1:345">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f>
        <v/>
      </c>
      <c r="G101" s="200" t="str">
        <f>IF(AND('World Cup'!$AI$51&lt;&gt;"",'World Cup'!$AJ$51&lt;&gt;""),'World Cup'!$AJ$51,"")</f>
        <v/>
      </c>
      <c r="I101" s="196" t="str">
        <f t="shared" si="1482"/>
        <v/>
      </c>
      <c r="J101" s="197" t="str">
        <f t="shared" si="1483"/>
        <v/>
      </c>
      <c r="K101" s="198" t="str">
        <f t="shared" si="1484"/>
        <v/>
      </c>
      <c r="L101" s="197" t="str">
        <f t="shared" si="1485"/>
        <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t="str">
        <f t="shared" si="1431"/>
        <v/>
      </c>
      <c r="V101" s="196" t="str">
        <f t="shared" si="1487"/>
        <v/>
      </c>
      <c r="W101" s="197" t="str">
        <f t="shared" si="1488"/>
        <v/>
      </c>
      <c r="X101" s="198" t="str">
        <f t="shared" si="1489"/>
        <v/>
      </c>
      <c r="Y101" s="197" t="str">
        <f t="shared" si="1490"/>
        <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t="str">
        <f t="shared" si="1433"/>
        <v/>
      </c>
      <c r="AI101" s="196" t="str">
        <f t="shared" si="1492"/>
        <v/>
      </c>
      <c r="AJ101" s="197" t="str">
        <f t="shared" si="1493"/>
        <v/>
      </c>
      <c r="AK101" s="198" t="str">
        <f t="shared" si="1494"/>
        <v/>
      </c>
      <c r="AL101" s="197" t="str">
        <f t="shared" si="1495"/>
        <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t="str">
        <f t="shared" si="1435"/>
        <v/>
      </c>
      <c r="AV101" s="196" t="str">
        <f t="shared" si="1497"/>
        <v/>
      </c>
      <c r="AW101" s="197" t="str">
        <f t="shared" si="1498"/>
        <v/>
      </c>
      <c r="AX101" s="198" t="str">
        <f t="shared" si="1499"/>
        <v/>
      </c>
      <c r="AY101" s="197" t="str">
        <f t="shared" si="1500"/>
        <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t="str">
        <f t="shared" si="1437"/>
        <v/>
      </c>
      <c r="BI101" s="196" t="str">
        <f t="shared" si="1502"/>
        <v/>
      </c>
      <c r="BJ101" s="197" t="str">
        <f t="shared" si="1503"/>
        <v/>
      </c>
      <c r="BK101" s="198" t="str">
        <f t="shared" si="1504"/>
        <v/>
      </c>
      <c r="BL101" s="197" t="str">
        <f t="shared" si="1505"/>
        <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t="str">
        <f t="shared" si="1439"/>
        <v/>
      </c>
      <c r="BV101" s="196" t="str">
        <f t="shared" si="1507"/>
        <v/>
      </c>
      <c r="BW101" s="197" t="str">
        <f t="shared" si="1508"/>
        <v/>
      </c>
      <c r="BX101" s="198" t="str">
        <f t="shared" si="1509"/>
        <v/>
      </c>
      <c r="BY101" s="197" t="str">
        <f t="shared" si="1510"/>
        <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t="str">
        <f t="shared" si="1441"/>
        <v/>
      </c>
      <c r="CI101" s="196" t="str">
        <f t="shared" si="1512"/>
        <v/>
      </c>
      <c r="CJ101" s="197" t="str">
        <f t="shared" si="1513"/>
        <v/>
      </c>
      <c r="CK101" s="198" t="str">
        <f t="shared" si="1514"/>
        <v/>
      </c>
      <c r="CL101" s="197" t="str">
        <f t="shared" si="1515"/>
        <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t="str">
        <f t="shared" si="1443"/>
        <v/>
      </c>
      <c r="CV101" s="196" t="str">
        <f t="shared" si="1517"/>
        <v/>
      </c>
      <c r="CW101" s="197" t="str">
        <f t="shared" si="1518"/>
        <v/>
      </c>
      <c r="CX101" s="198" t="str">
        <f t="shared" si="1519"/>
        <v/>
      </c>
      <c r="CY101" s="197" t="str">
        <f t="shared" si="1520"/>
        <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t="str">
        <f t="shared" si="1445"/>
        <v/>
      </c>
      <c r="DI101" s="196" t="str">
        <f t="shared" si="1522"/>
        <v/>
      </c>
      <c r="DJ101" s="197" t="str">
        <f t="shared" si="1523"/>
        <v/>
      </c>
      <c r="DK101" s="198" t="str">
        <f t="shared" si="1524"/>
        <v/>
      </c>
      <c r="DL101" s="197" t="str">
        <f t="shared" si="1525"/>
        <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t="str">
        <f t="shared" si="1447"/>
        <v/>
      </c>
      <c r="DV101" s="196" t="str">
        <f t="shared" si="1527"/>
        <v/>
      </c>
      <c r="DW101" s="197" t="str">
        <f t="shared" si="1528"/>
        <v/>
      </c>
      <c r="DX101" s="198" t="str">
        <f t="shared" si="1529"/>
        <v/>
      </c>
      <c r="DY101" s="197" t="str">
        <f t="shared" si="1530"/>
        <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t="str">
        <f t="shared" si="1449"/>
        <v/>
      </c>
      <c r="EI101" s="196" t="str">
        <f t="shared" si="1532"/>
        <v/>
      </c>
      <c r="EJ101" s="197" t="str">
        <f t="shared" si="1533"/>
        <v/>
      </c>
      <c r="EK101" s="198" t="str">
        <f t="shared" si="1534"/>
        <v/>
      </c>
      <c r="EL101" s="197" t="str">
        <f t="shared" si="1535"/>
        <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t="str">
        <f t="shared" si="1451"/>
        <v/>
      </c>
      <c r="EV101" s="196" t="str">
        <f t="shared" si="1537"/>
        <v/>
      </c>
      <c r="EW101" s="197" t="str">
        <f t="shared" si="1538"/>
        <v/>
      </c>
      <c r="EX101" s="198" t="str">
        <f t="shared" si="1539"/>
        <v/>
      </c>
      <c r="EY101" s="197" t="str">
        <f t="shared" si="1540"/>
        <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t="str">
        <f t="shared" si="1453"/>
        <v/>
      </c>
      <c r="FI101" s="196" t="str">
        <f t="shared" si="1542"/>
        <v/>
      </c>
      <c r="FJ101" s="197" t="str">
        <f t="shared" si="1543"/>
        <v/>
      </c>
      <c r="FK101" s="198" t="str">
        <f t="shared" si="1544"/>
        <v/>
      </c>
      <c r="FL101" s="197" t="str">
        <f t="shared" si="1545"/>
        <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t="str">
        <f t="shared" si="1455"/>
        <v/>
      </c>
      <c r="FV101" s="196" t="str">
        <f t="shared" si="1547"/>
        <v/>
      </c>
      <c r="FW101" s="197" t="str">
        <f t="shared" si="1548"/>
        <v/>
      </c>
      <c r="FX101" s="198" t="str">
        <f t="shared" si="1549"/>
        <v/>
      </c>
      <c r="FY101" s="197" t="str">
        <f t="shared" si="1550"/>
        <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t="str">
        <f t="shared" si="1457"/>
        <v/>
      </c>
      <c r="GI101" s="196" t="str">
        <f t="shared" si="1552"/>
        <v/>
      </c>
      <c r="GJ101" s="197" t="str">
        <f t="shared" si="1553"/>
        <v/>
      </c>
      <c r="GK101" s="198" t="str">
        <f t="shared" si="1554"/>
        <v/>
      </c>
      <c r="GL101" s="197" t="str">
        <f t="shared" si="1555"/>
        <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t="str">
        <f t="shared" si="1459"/>
        <v/>
      </c>
      <c r="GV101" s="196" t="str">
        <f t="shared" si="1557"/>
        <v/>
      </c>
      <c r="GW101" s="197" t="str">
        <f t="shared" si="1558"/>
        <v/>
      </c>
      <c r="GX101" s="198" t="str">
        <f t="shared" si="1559"/>
        <v/>
      </c>
      <c r="GY101" s="197" t="str">
        <f t="shared" si="1560"/>
        <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t="str">
        <f t="shared" si="1461"/>
        <v/>
      </c>
      <c r="HI101" s="196" t="str">
        <f t="shared" si="1562"/>
        <v/>
      </c>
      <c r="HJ101" s="197" t="str">
        <f t="shared" si="1563"/>
        <v/>
      </c>
      <c r="HK101" s="198" t="str">
        <f t="shared" si="1564"/>
        <v/>
      </c>
      <c r="HL101" s="197" t="str">
        <f t="shared" si="1565"/>
        <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t="str">
        <f t="shared" si="1463"/>
        <v/>
      </c>
      <c r="HV101" s="196" t="str">
        <f t="shared" si="1567"/>
        <v/>
      </c>
      <c r="HW101" s="197" t="str">
        <f t="shared" si="1568"/>
        <v/>
      </c>
      <c r="HX101" s="198" t="str">
        <f t="shared" si="1569"/>
        <v/>
      </c>
      <c r="HY101" s="197" t="str">
        <f t="shared" si="1570"/>
        <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t="str">
        <f t="shared" si="1465"/>
        <v/>
      </c>
      <c r="II101" s="196" t="str">
        <f t="shared" si="1572"/>
        <v/>
      </c>
      <c r="IJ101" s="197" t="str">
        <f t="shared" si="1573"/>
        <v/>
      </c>
      <c r="IK101" s="198" t="str">
        <f t="shared" si="1574"/>
        <v/>
      </c>
      <c r="IL101" s="197" t="str">
        <f t="shared" si="1575"/>
        <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t="str">
        <f t="shared" si="1467"/>
        <v/>
      </c>
      <c r="IV101" s="196" t="str">
        <f t="shared" si="1577"/>
        <v/>
      </c>
      <c r="IW101" s="197" t="str">
        <f t="shared" si="1578"/>
        <v/>
      </c>
      <c r="IX101" s="198" t="str">
        <f t="shared" si="1579"/>
        <v/>
      </c>
      <c r="IY101" s="197" t="str">
        <f t="shared" si="1580"/>
        <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t="str">
        <f t="shared" si="1469"/>
        <v/>
      </c>
      <c r="JI101" s="196" t="str">
        <f t="shared" si="1582"/>
        <v/>
      </c>
      <c r="JJ101" s="197" t="str">
        <f t="shared" si="1583"/>
        <v/>
      </c>
      <c r="JK101" s="198" t="str">
        <f t="shared" si="1584"/>
        <v/>
      </c>
      <c r="JL101" s="197" t="str">
        <f t="shared" si="1585"/>
        <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t="str">
        <f t="shared" si="1471"/>
        <v/>
      </c>
      <c r="JV101" s="196" t="str">
        <f t="shared" si="1587"/>
        <v/>
      </c>
      <c r="JW101" s="197" t="str">
        <f t="shared" si="1588"/>
        <v/>
      </c>
      <c r="JX101" s="198" t="str">
        <f t="shared" si="1589"/>
        <v/>
      </c>
      <c r="JY101" s="197" t="str">
        <f t="shared" si="1590"/>
        <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t="str">
        <f t="shared" si="1473"/>
        <v/>
      </c>
      <c r="KI101" s="196" t="str">
        <f t="shared" si="1592"/>
        <v/>
      </c>
      <c r="KJ101" s="197" t="str">
        <f t="shared" si="1593"/>
        <v/>
      </c>
      <c r="KK101" s="198" t="str">
        <f t="shared" si="1594"/>
        <v/>
      </c>
      <c r="KL101" s="197" t="str">
        <f t="shared" si="1595"/>
        <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t="str">
        <f t="shared" si="1475"/>
        <v/>
      </c>
      <c r="KV101" s="196" t="str">
        <f t="shared" si="1597"/>
        <v/>
      </c>
      <c r="KW101" s="197" t="str">
        <f t="shared" si="1598"/>
        <v/>
      </c>
      <c r="KX101" s="198" t="str">
        <f t="shared" si="1599"/>
        <v/>
      </c>
      <c r="KY101" s="197" t="str">
        <f t="shared" si="1600"/>
        <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t="str">
        <f t="shared" si="1477"/>
        <v/>
      </c>
      <c r="LI101" s="196" t="str">
        <f t="shared" si="1602"/>
        <v/>
      </c>
      <c r="LJ101" s="197" t="str">
        <f t="shared" si="1603"/>
        <v/>
      </c>
      <c r="LK101" s="198" t="str">
        <f t="shared" si="1604"/>
        <v/>
      </c>
      <c r="LL101" s="197" t="str">
        <f t="shared" si="1605"/>
        <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t="str">
        <f t="shared" si="1479"/>
        <v/>
      </c>
      <c r="LV101" s="196" t="str">
        <f t="shared" si="1607"/>
        <v/>
      </c>
      <c r="LW101" s="197" t="str">
        <f t="shared" si="1608"/>
        <v/>
      </c>
      <c r="LX101" s="198" t="str">
        <f t="shared" si="1609"/>
        <v/>
      </c>
      <c r="LY101" s="197" t="str">
        <f t="shared" si="1610"/>
        <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t="str">
        <f t="shared" si="1481"/>
        <v/>
      </c>
    </row>
    <row r="102" spans="1:345">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f>
        <v/>
      </c>
      <c r="G102" s="200" t="str">
        <f>IF(AND('World Cup'!$AL$51&lt;&gt;"",'World Cup'!$AM$51&lt;&gt;""),'World Cup'!$AM$51,"")</f>
        <v/>
      </c>
      <c r="I102" s="196" t="str">
        <f t="shared" si="1482"/>
        <v/>
      </c>
      <c r="J102" s="197" t="str">
        <f t="shared" si="1483"/>
        <v/>
      </c>
      <c r="K102" s="198" t="str">
        <f t="shared" si="1484"/>
        <v/>
      </c>
      <c r="L102" s="197" t="str">
        <f t="shared" si="1485"/>
        <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t="str">
        <f t="shared" si="1431"/>
        <v/>
      </c>
      <c r="V102" s="196" t="str">
        <f t="shared" si="1487"/>
        <v/>
      </c>
      <c r="W102" s="197" t="str">
        <f t="shared" si="1488"/>
        <v/>
      </c>
      <c r="X102" s="198" t="str">
        <f t="shared" si="1489"/>
        <v/>
      </c>
      <c r="Y102" s="197" t="str">
        <f t="shared" si="1490"/>
        <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t="str">
        <f t="shared" si="1433"/>
        <v/>
      </c>
      <c r="AI102" s="196" t="str">
        <f t="shared" si="1492"/>
        <v/>
      </c>
      <c r="AJ102" s="197" t="str">
        <f t="shared" si="1493"/>
        <v/>
      </c>
      <c r="AK102" s="198" t="str">
        <f t="shared" si="1494"/>
        <v/>
      </c>
      <c r="AL102" s="197" t="str">
        <f t="shared" si="1495"/>
        <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t="str">
        <f t="shared" si="1435"/>
        <v/>
      </c>
      <c r="AV102" s="196" t="str">
        <f t="shared" si="1497"/>
        <v/>
      </c>
      <c r="AW102" s="197" t="str">
        <f t="shared" si="1498"/>
        <v/>
      </c>
      <c r="AX102" s="198" t="str">
        <f t="shared" si="1499"/>
        <v/>
      </c>
      <c r="AY102" s="197" t="str">
        <f t="shared" si="1500"/>
        <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t="str">
        <f t="shared" si="1437"/>
        <v/>
      </c>
      <c r="BI102" s="196" t="str">
        <f t="shared" si="1502"/>
        <v/>
      </c>
      <c r="BJ102" s="197" t="str">
        <f t="shared" si="1503"/>
        <v/>
      </c>
      <c r="BK102" s="198" t="str">
        <f t="shared" si="1504"/>
        <v/>
      </c>
      <c r="BL102" s="197" t="str">
        <f t="shared" si="1505"/>
        <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t="str">
        <f t="shared" si="1439"/>
        <v/>
      </c>
      <c r="BV102" s="196" t="str">
        <f t="shared" si="1507"/>
        <v/>
      </c>
      <c r="BW102" s="197" t="str">
        <f t="shared" si="1508"/>
        <v/>
      </c>
      <c r="BX102" s="198" t="str">
        <f t="shared" si="1509"/>
        <v/>
      </c>
      <c r="BY102" s="197" t="str">
        <f t="shared" si="1510"/>
        <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t="str">
        <f t="shared" si="1441"/>
        <v/>
      </c>
      <c r="CI102" s="196" t="str">
        <f t="shared" si="1512"/>
        <v/>
      </c>
      <c r="CJ102" s="197" t="str">
        <f t="shared" si="1513"/>
        <v/>
      </c>
      <c r="CK102" s="198" t="str">
        <f t="shared" si="1514"/>
        <v/>
      </c>
      <c r="CL102" s="197" t="str">
        <f t="shared" si="1515"/>
        <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t="str">
        <f t="shared" si="1443"/>
        <v/>
      </c>
      <c r="CV102" s="196" t="str">
        <f t="shared" si="1517"/>
        <v/>
      </c>
      <c r="CW102" s="197" t="str">
        <f t="shared" si="1518"/>
        <v/>
      </c>
      <c r="CX102" s="198" t="str">
        <f t="shared" si="1519"/>
        <v/>
      </c>
      <c r="CY102" s="197" t="str">
        <f t="shared" si="1520"/>
        <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t="str">
        <f t="shared" si="1445"/>
        <v/>
      </c>
      <c r="DI102" s="196" t="str">
        <f t="shared" si="1522"/>
        <v/>
      </c>
      <c r="DJ102" s="197" t="str">
        <f t="shared" si="1523"/>
        <v/>
      </c>
      <c r="DK102" s="198" t="str">
        <f t="shared" si="1524"/>
        <v/>
      </c>
      <c r="DL102" s="197" t="str">
        <f t="shared" si="1525"/>
        <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t="str">
        <f t="shared" si="1447"/>
        <v/>
      </c>
      <c r="DV102" s="196" t="str">
        <f t="shared" si="1527"/>
        <v/>
      </c>
      <c r="DW102" s="197" t="str">
        <f t="shared" si="1528"/>
        <v/>
      </c>
      <c r="DX102" s="198" t="str">
        <f t="shared" si="1529"/>
        <v/>
      </c>
      <c r="DY102" s="197" t="str">
        <f t="shared" si="1530"/>
        <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t="str">
        <f t="shared" si="1449"/>
        <v/>
      </c>
      <c r="EI102" s="196" t="str">
        <f t="shared" si="1532"/>
        <v/>
      </c>
      <c r="EJ102" s="197" t="str">
        <f t="shared" si="1533"/>
        <v/>
      </c>
      <c r="EK102" s="198" t="str">
        <f t="shared" si="1534"/>
        <v/>
      </c>
      <c r="EL102" s="197" t="str">
        <f t="shared" si="1535"/>
        <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t="str">
        <f t="shared" si="1451"/>
        <v/>
      </c>
      <c r="EV102" s="196" t="str">
        <f t="shared" si="1537"/>
        <v/>
      </c>
      <c r="EW102" s="197" t="str">
        <f t="shared" si="1538"/>
        <v/>
      </c>
      <c r="EX102" s="198" t="str">
        <f t="shared" si="1539"/>
        <v/>
      </c>
      <c r="EY102" s="197" t="str">
        <f t="shared" si="1540"/>
        <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t="str">
        <f t="shared" si="1453"/>
        <v/>
      </c>
      <c r="FI102" s="196" t="str">
        <f t="shared" si="1542"/>
        <v/>
      </c>
      <c r="FJ102" s="197" t="str">
        <f t="shared" si="1543"/>
        <v/>
      </c>
      <c r="FK102" s="198" t="str">
        <f t="shared" si="1544"/>
        <v/>
      </c>
      <c r="FL102" s="197" t="str">
        <f t="shared" si="1545"/>
        <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t="str">
        <f t="shared" si="1455"/>
        <v/>
      </c>
      <c r="FV102" s="196" t="str">
        <f t="shared" si="1547"/>
        <v/>
      </c>
      <c r="FW102" s="197" t="str">
        <f t="shared" si="1548"/>
        <v/>
      </c>
      <c r="FX102" s="198" t="str">
        <f t="shared" si="1549"/>
        <v/>
      </c>
      <c r="FY102" s="197" t="str">
        <f t="shared" si="1550"/>
        <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t="str">
        <f t="shared" si="1457"/>
        <v/>
      </c>
      <c r="GI102" s="196" t="str">
        <f t="shared" si="1552"/>
        <v/>
      </c>
      <c r="GJ102" s="197" t="str">
        <f t="shared" si="1553"/>
        <v/>
      </c>
      <c r="GK102" s="198" t="str">
        <f t="shared" si="1554"/>
        <v/>
      </c>
      <c r="GL102" s="197" t="str">
        <f t="shared" si="1555"/>
        <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t="str">
        <f t="shared" si="1459"/>
        <v/>
      </c>
      <c r="GV102" s="196" t="str">
        <f t="shared" si="1557"/>
        <v/>
      </c>
      <c r="GW102" s="197" t="str">
        <f t="shared" si="1558"/>
        <v/>
      </c>
      <c r="GX102" s="198" t="str">
        <f t="shared" si="1559"/>
        <v/>
      </c>
      <c r="GY102" s="197" t="str">
        <f t="shared" si="1560"/>
        <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t="str">
        <f t="shared" si="1461"/>
        <v/>
      </c>
      <c r="HI102" s="196" t="str">
        <f t="shared" si="1562"/>
        <v/>
      </c>
      <c r="HJ102" s="197" t="str">
        <f t="shared" si="1563"/>
        <v/>
      </c>
      <c r="HK102" s="198" t="str">
        <f t="shared" si="1564"/>
        <v/>
      </c>
      <c r="HL102" s="197" t="str">
        <f t="shared" si="1565"/>
        <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t="str">
        <f t="shared" si="1463"/>
        <v/>
      </c>
      <c r="HV102" s="196" t="str">
        <f t="shared" si="1567"/>
        <v/>
      </c>
      <c r="HW102" s="197" t="str">
        <f t="shared" si="1568"/>
        <v/>
      </c>
      <c r="HX102" s="198" t="str">
        <f t="shared" si="1569"/>
        <v/>
      </c>
      <c r="HY102" s="197" t="str">
        <f t="shared" si="1570"/>
        <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t="str">
        <f t="shared" si="1465"/>
        <v/>
      </c>
      <c r="II102" s="196" t="str">
        <f t="shared" si="1572"/>
        <v/>
      </c>
      <c r="IJ102" s="197" t="str">
        <f t="shared" si="1573"/>
        <v/>
      </c>
      <c r="IK102" s="198" t="str">
        <f t="shared" si="1574"/>
        <v/>
      </c>
      <c r="IL102" s="197" t="str">
        <f t="shared" si="1575"/>
        <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t="str">
        <f t="shared" si="1467"/>
        <v/>
      </c>
      <c r="IV102" s="196" t="str">
        <f t="shared" si="1577"/>
        <v/>
      </c>
      <c r="IW102" s="197" t="str">
        <f t="shared" si="1578"/>
        <v/>
      </c>
      <c r="IX102" s="198" t="str">
        <f t="shared" si="1579"/>
        <v/>
      </c>
      <c r="IY102" s="197" t="str">
        <f t="shared" si="1580"/>
        <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t="str">
        <f t="shared" si="1469"/>
        <v/>
      </c>
      <c r="JI102" s="196" t="str">
        <f t="shared" si="1582"/>
        <v/>
      </c>
      <c r="JJ102" s="197" t="str">
        <f t="shared" si="1583"/>
        <v/>
      </c>
      <c r="JK102" s="198" t="str">
        <f t="shared" si="1584"/>
        <v/>
      </c>
      <c r="JL102" s="197" t="str">
        <f t="shared" si="1585"/>
        <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t="str">
        <f t="shared" si="1471"/>
        <v/>
      </c>
      <c r="JV102" s="196" t="str">
        <f t="shared" si="1587"/>
        <v/>
      </c>
      <c r="JW102" s="197" t="str">
        <f t="shared" si="1588"/>
        <v/>
      </c>
      <c r="JX102" s="198" t="str">
        <f t="shared" si="1589"/>
        <v/>
      </c>
      <c r="JY102" s="197" t="str">
        <f t="shared" si="1590"/>
        <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t="str">
        <f t="shared" si="1473"/>
        <v/>
      </c>
      <c r="KI102" s="196" t="str">
        <f t="shared" si="1592"/>
        <v/>
      </c>
      <c r="KJ102" s="197" t="str">
        <f t="shared" si="1593"/>
        <v/>
      </c>
      <c r="KK102" s="198" t="str">
        <f t="shared" si="1594"/>
        <v/>
      </c>
      <c r="KL102" s="197" t="str">
        <f t="shared" si="1595"/>
        <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t="str">
        <f t="shared" si="1475"/>
        <v/>
      </c>
      <c r="KV102" s="196" t="str">
        <f t="shared" si="1597"/>
        <v/>
      </c>
      <c r="KW102" s="197" t="str">
        <f t="shared" si="1598"/>
        <v/>
      </c>
      <c r="KX102" s="198" t="str">
        <f t="shared" si="1599"/>
        <v/>
      </c>
      <c r="KY102" s="197" t="str">
        <f t="shared" si="1600"/>
        <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t="str">
        <f t="shared" si="1477"/>
        <v/>
      </c>
      <c r="LI102" s="196" t="str">
        <f t="shared" si="1602"/>
        <v/>
      </c>
      <c r="LJ102" s="197" t="str">
        <f t="shared" si="1603"/>
        <v/>
      </c>
      <c r="LK102" s="198" t="str">
        <f t="shared" si="1604"/>
        <v/>
      </c>
      <c r="LL102" s="197" t="str">
        <f t="shared" si="1605"/>
        <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t="str">
        <f t="shared" si="1479"/>
        <v/>
      </c>
      <c r="LV102" s="196" t="str">
        <f t="shared" si="1607"/>
        <v/>
      </c>
      <c r="LW102" s="197" t="str">
        <f t="shared" si="1608"/>
        <v/>
      </c>
      <c r="LX102" s="198" t="str">
        <f t="shared" si="1609"/>
        <v/>
      </c>
      <c r="LY102" s="197" t="str">
        <f t="shared" si="1610"/>
        <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t="str">
        <f t="shared" si="1481"/>
        <v/>
      </c>
    </row>
    <row r="103" spans="1:345">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f>
        <v/>
      </c>
      <c r="G103" s="200" t="str">
        <f>IF(AND('World Cup'!$AO$51&lt;&gt;"",'World Cup'!$AP$51&lt;&gt;""),'World Cup'!$AP$51,"")</f>
        <v/>
      </c>
      <c r="I103" s="196" t="str">
        <f t="shared" si="1482"/>
        <v/>
      </c>
      <c r="J103" s="197" t="str">
        <f t="shared" si="1483"/>
        <v/>
      </c>
      <c r="K103" s="198" t="str">
        <f t="shared" si="1484"/>
        <v/>
      </c>
      <c r="L103" s="197" t="str">
        <f t="shared" si="1485"/>
        <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t="str">
        <f t="shared" si="1431"/>
        <v/>
      </c>
      <c r="V103" s="196" t="str">
        <f t="shared" si="1487"/>
        <v/>
      </c>
      <c r="W103" s="197" t="str">
        <f t="shared" si="1488"/>
        <v/>
      </c>
      <c r="X103" s="198" t="str">
        <f t="shared" si="1489"/>
        <v/>
      </c>
      <c r="Y103" s="197" t="str">
        <f t="shared" si="1490"/>
        <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t="str">
        <f t="shared" si="1433"/>
        <v/>
      </c>
      <c r="AI103" s="196" t="str">
        <f t="shared" si="1492"/>
        <v/>
      </c>
      <c r="AJ103" s="197" t="str">
        <f t="shared" si="1493"/>
        <v/>
      </c>
      <c r="AK103" s="198" t="str">
        <f t="shared" si="1494"/>
        <v/>
      </c>
      <c r="AL103" s="197" t="str">
        <f t="shared" si="1495"/>
        <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t="str">
        <f t="shared" si="1435"/>
        <v/>
      </c>
      <c r="AV103" s="196" t="str">
        <f t="shared" si="1497"/>
        <v/>
      </c>
      <c r="AW103" s="197" t="str">
        <f t="shared" si="1498"/>
        <v/>
      </c>
      <c r="AX103" s="198" t="str">
        <f t="shared" si="1499"/>
        <v/>
      </c>
      <c r="AY103" s="197" t="str">
        <f t="shared" si="1500"/>
        <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t="str">
        <f t="shared" si="1437"/>
        <v/>
      </c>
      <c r="BI103" s="196" t="str">
        <f t="shared" si="1502"/>
        <v/>
      </c>
      <c r="BJ103" s="197" t="str">
        <f t="shared" si="1503"/>
        <v/>
      </c>
      <c r="BK103" s="198" t="str">
        <f t="shared" si="1504"/>
        <v/>
      </c>
      <c r="BL103" s="197" t="str">
        <f t="shared" si="1505"/>
        <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t="str">
        <f t="shared" si="1439"/>
        <v/>
      </c>
      <c r="BV103" s="196" t="str">
        <f t="shared" si="1507"/>
        <v/>
      </c>
      <c r="BW103" s="197" t="str">
        <f t="shared" si="1508"/>
        <v/>
      </c>
      <c r="BX103" s="198" t="str">
        <f t="shared" si="1509"/>
        <v/>
      </c>
      <c r="BY103" s="197" t="str">
        <f t="shared" si="1510"/>
        <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t="str">
        <f t="shared" si="1441"/>
        <v/>
      </c>
      <c r="CI103" s="196" t="str">
        <f t="shared" si="1512"/>
        <v/>
      </c>
      <c r="CJ103" s="197" t="str">
        <f t="shared" si="1513"/>
        <v/>
      </c>
      <c r="CK103" s="198" t="str">
        <f t="shared" si="1514"/>
        <v/>
      </c>
      <c r="CL103" s="197" t="str">
        <f t="shared" si="1515"/>
        <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t="str">
        <f t="shared" si="1443"/>
        <v/>
      </c>
      <c r="CV103" s="196" t="str">
        <f t="shared" si="1517"/>
        <v/>
      </c>
      <c r="CW103" s="197" t="str">
        <f t="shared" si="1518"/>
        <v/>
      </c>
      <c r="CX103" s="198" t="str">
        <f t="shared" si="1519"/>
        <v/>
      </c>
      <c r="CY103" s="197" t="str">
        <f t="shared" si="1520"/>
        <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t="str">
        <f t="shared" si="1445"/>
        <v/>
      </c>
      <c r="DI103" s="196" t="str">
        <f t="shared" si="1522"/>
        <v/>
      </c>
      <c r="DJ103" s="197" t="str">
        <f t="shared" si="1523"/>
        <v/>
      </c>
      <c r="DK103" s="198" t="str">
        <f t="shared" si="1524"/>
        <v/>
      </c>
      <c r="DL103" s="197" t="str">
        <f t="shared" si="1525"/>
        <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t="str">
        <f t="shared" si="1447"/>
        <v/>
      </c>
      <c r="DV103" s="196" t="str">
        <f t="shared" si="1527"/>
        <v/>
      </c>
      <c r="DW103" s="197" t="str">
        <f t="shared" si="1528"/>
        <v/>
      </c>
      <c r="DX103" s="198" t="str">
        <f t="shared" si="1529"/>
        <v/>
      </c>
      <c r="DY103" s="197" t="str">
        <f t="shared" si="1530"/>
        <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t="str">
        <f t="shared" si="1449"/>
        <v/>
      </c>
      <c r="EI103" s="196" t="str">
        <f t="shared" si="1532"/>
        <v/>
      </c>
      <c r="EJ103" s="197" t="str">
        <f t="shared" si="1533"/>
        <v/>
      </c>
      <c r="EK103" s="198" t="str">
        <f t="shared" si="1534"/>
        <v/>
      </c>
      <c r="EL103" s="197" t="str">
        <f t="shared" si="1535"/>
        <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t="str">
        <f t="shared" si="1451"/>
        <v/>
      </c>
      <c r="EV103" s="196" t="str">
        <f t="shared" si="1537"/>
        <v/>
      </c>
      <c r="EW103" s="197" t="str">
        <f t="shared" si="1538"/>
        <v/>
      </c>
      <c r="EX103" s="198" t="str">
        <f t="shared" si="1539"/>
        <v/>
      </c>
      <c r="EY103" s="197" t="str">
        <f t="shared" si="1540"/>
        <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t="str">
        <f t="shared" si="1453"/>
        <v/>
      </c>
      <c r="FI103" s="196" t="str">
        <f t="shared" si="1542"/>
        <v/>
      </c>
      <c r="FJ103" s="197" t="str">
        <f t="shared" si="1543"/>
        <v/>
      </c>
      <c r="FK103" s="198" t="str">
        <f t="shared" si="1544"/>
        <v/>
      </c>
      <c r="FL103" s="197" t="str">
        <f t="shared" si="1545"/>
        <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t="str">
        <f t="shared" si="1455"/>
        <v/>
      </c>
      <c r="FV103" s="196" t="str">
        <f t="shared" si="1547"/>
        <v/>
      </c>
      <c r="FW103" s="197" t="str">
        <f t="shared" si="1548"/>
        <v/>
      </c>
      <c r="FX103" s="198" t="str">
        <f t="shared" si="1549"/>
        <v/>
      </c>
      <c r="FY103" s="197" t="str">
        <f t="shared" si="1550"/>
        <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t="str">
        <f t="shared" si="1457"/>
        <v/>
      </c>
      <c r="GI103" s="196" t="str">
        <f t="shared" si="1552"/>
        <v/>
      </c>
      <c r="GJ103" s="197" t="str">
        <f t="shared" si="1553"/>
        <v/>
      </c>
      <c r="GK103" s="198" t="str">
        <f t="shared" si="1554"/>
        <v/>
      </c>
      <c r="GL103" s="197" t="str">
        <f t="shared" si="1555"/>
        <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t="str">
        <f t="shared" si="1459"/>
        <v/>
      </c>
      <c r="GV103" s="196" t="str">
        <f t="shared" si="1557"/>
        <v/>
      </c>
      <c r="GW103" s="197" t="str">
        <f t="shared" si="1558"/>
        <v/>
      </c>
      <c r="GX103" s="198" t="str">
        <f t="shared" si="1559"/>
        <v/>
      </c>
      <c r="GY103" s="197" t="str">
        <f t="shared" si="1560"/>
        <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t="str">
        <f t="shared" si="1461"/>
        <v/>
      </c>
      <c r="HI103" s="196" t="str">
        <f t="shared" si="1562"/>
        <v/>
      </c>
      <c r="HJ103" s="197" t="str">
        <f t="shared" si="1563"/>
        <v/>
      </c>
      <c r="HK103" s="198" t="str">
        <f t="shared" si="1564"/>
        <v/>
      </c>
      <c r="HL103" s="197" t="str">
        <f t="shared" si="1565"/>
        <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t="str">
        <f t="shared" si="1463"/>
        <v/>
      </c>
      <c r="HV103" s="196" t="str">
        <f t="shared" si="1567"/>
        <v/>
      </c>
      <c r="HW103" s="197" t="str">
        <f t="shared" si="1568"/>
        <v/>
      </c>
      <c r="HX103" s="198" t="str">
        <f t="shared" si="1569"/>
        <v/>
      </c>
      <c r="HY103" s="197" t="str">
        <f t="shared" si="1570"/>
        <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t="str">
        <f t="shared" si="1465"/>
        <v/>
      </c>
      <c r="II103" s="196" t="str">
        <f t="shared" si="1572"/>
        <v/>
      </c>
      <c r="IJ103" s="197" t="str">
        <f t="shared" si="1573"/>
        <v/>
      </c>
      <c r="IK103" s="198" t="str">
        <f t="shared" si="1574"/>
        <v/>
      </c>
      <c r="IL103" s="197" t="str">
        <f t="shared" si="1575"/>
        <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t="str">
        <f t="shared" si="1467"/>
        <v/>
      </c>
      <c r="IV103" s="196" t="str">
        <f t="shared" si="1577"/>
        <v/>
      </c>
      <c r="IW103" s="197" t="str">
        <f t="shared" si="1578"/>
        <v/>
      </c>
      <c r="IX103" s="198" t="str">
        <f t="shared" si="1579"/>
        <v/>
      </c>
      <c r="IY103" s="197" t="str">
        <f t="shared" si="1580"/>
        <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t="str">
        <f t="shared" si="1469"/>
        <v/>
      </c>
      <c r="JI103" s="196" t="str">
        <f t="shared" si="1582"/>
        <v/>
      </c>
      <c r="JJ103" s="197" t="str">
        <f t="shared" si="1583"/>
        <v/>
      </c>
      <c r="JK103" s="198" t="str">
        <f t="shared" si="1584"/>
        <v/>
      </c>
      <c r="JL103" s="197" t="str">
        <f t="shared" si="1585"/>
        <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t="str">
        <f t="shared" si="1471"/>
        <v/>
      </c>
      <c r="JV103" s="196" t="str">
        <f t="shared" si="1587"/>
        <v/>
      </c>
      <c r="JW103" s="197" t="str">
        <f t="shared" si="1588"/>
        <v/>
      </c>
      <c r="JX103" s="198" t="str">
        <f t="shared" si="1589"/>
        <v/>
      </c>
      <c r="JY103" s="197" t="str">
        <f t="shared" si="1590"/>
        <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t="str">
        <f t="shared" si="1473"/>
        <v/>
      </c>
      <c r="KI103" s="196" t="str">
        <f t="shared" si="1592"/>
        <v/>
      </c>
      <c r="KJ103" s="197" t="str">
        <f t="shared" si="1593"/>
        <v/>
      </c>
      <c r="KK103" s="198" t="str">
        <f t="shared" si="1594"/>
        <v/>
      </c>
      <c r="KL103" s="197" t="str">
        <f t="shared" si="1595"/>
        <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t="str">
        <f t="shared" si="1475"/>
        <v/>
      </c>
      <c r="KV103" s="196" t="str">
        <f t="shared" si="1597"/>
        <v/>
      </c>
      <c r="KW103" s="197" t="str">
        <f t="shared" si="1598"/>
        <v/>
      </c>
      <c r="KX103" s="198" t="str">
        <f t="shared" si="1599"/>
        <v/>
      </c>
      <c r="KY103" s="197" t="str">
        <f t="shared" si="1600"/>
        <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t="str">
        <f t="shared" si="1477"/>
        <v/>
      </c>
      <c r="LI103" s="196" t="str">
        <f t="shared" si="1602"/>
        <v/>
      </c>
      <c r="LJ103" s="197" t="str">
        <f t="shared" si="1603"/>
        <v/>
      </c>
      <c r="LK103" s="198" t="str">
        <f t="shared" si="1604"/>
        <v/>
      </c>
      <c r="LL103" s="197" t="str">
        <f t="shared" si="1605"/>
        <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t="str">
        <f t="shared" si="1479"/>
        <v/>
      </c>
      <c r="LV103" s="196" t="str">
        <f t="shared" si="1607"/>
        <v/>
      </c>
      <c r="LW103" s="197" t="str">
        <f t="shared" si="1608"/>
        <v/>
      </c>
      <c r="LX103" s="198" t="str">
        <f t="shared" si="1609"/>
        <v/>
      </c>
      <c r="LY103" s="197" t="str">
        <f t="shared" si="1610"/>
        <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t="str">
        <f t="shared" si="1481"/>
        <v/>
      </c>
    </row>
    <row r="104" spans="1:345">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f>
        <v/>
      </c>
      <c r="G104" s="200" t="str">
        <f>IF(AND('World Cup'!$AR$51&lt;&gt;"",'World Cup'!$AS$51&lt;&gt;""),'World Cup'!$AS$51,"")</f>
        <v/>
      </c>
      <c r="I104" s="196" t="str">
        <f t="shared" si="1482"/>
        <v/>
      </c>
      <c r="J104" s="197" t="str">
        <f t="shared" si="1483"/>
        <v/>
      </c>
      <c r="K104" s="198" t="str">
        <f t="shared" si="1484"/>
        <v/>
      </c>
      <c r="L104" s="197" t="str">
        <f t="shared" si="1485"/>
        <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t="str">
        <f t="shared" si="1431"/>
        <v/>
      </c>
      <c r="V104" s="196" t="str">
        <f t="shared" si="1487"/>
        <v/>
      </c>
      <c r="W104" s="197" t="str">
        <f t="shared" si="1488"/>
        <v/>
      </c>
      <c r="X104" s="198" t="str">
        <f t="shared" si="1489"/>
        <v/>
      </c>
      <c r="Y104" s="197" t="str">
        <f t="shared" si="1490"/>
        <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t="str">
        <f t="shared" si="1433"/>
        <v/>
      </c>
      <c r="AI104" s="196" t="str">
        <f t="shared" si="1492"/>
        <v/>
      </c>
      <c r="AJ104" s="197" t="str">
        <f t="shared" si="1493"/>
        <v/>
      </c>
      <c r="AK104" s="198" t="str">
        <f t="shared" si="1494"/>
        <v/>
      </c>
      <c r="AL104" s="197" t="str">
        <f t="shared" si="1495"/>
        <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t="str">
        <f t="shared" si="1435"/>
        <v/>
      </c>
      <c r="AV104" s="196" t="str">
        <f t="shared" si="1497"/>
        <v/>
      </c>
      <c r="AW104" s="197" t="str">
        <f t="shared" si="1498"/>
        <v/>
      </c>
      <c r="AX104" s="198" t="str">
        <f t="shared" si="1499"/>
        <v/>
      </c>
      <c r="AY104" s="197" t="str">
        <f t="shared" si="1500"/>
        <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t="str">
        <f t="shared" si="1437"/>
        <v/>
      </c>
      <c r="BI104" s="196" t="str">
        <f t="shared" si="1502"/>
        <v/>
      </c>
      <c r="BJ104" s="197" t="str">
        <f t="shared" si="1503"/>
        <v/>
      </c>
      <c r="BK104" s="198" t="str">
        <f t="shared" si="1504"/>
        <v/>
      </c>
      <c r="BL104" s="197" t="str">
        <f t="shared" si="1505"/>
        <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t="str">
        <f t="shared" si="1439"/>
        <v/>
      </c>
      <c r="BV104" s="196" t="str">
        <f t="shared" si="1507"/>
        <v/>
      </c>
      <c r="BW104" s="197" t="str">
        <f t="shared" si="1508"/>
        <v/>
      </c>
      <c r="BX104" s="198" t="str">
        <f t="shared" si="1509"/>
        <v/>
      </c>
      <c r="BY104" s="197" t="str">
        <f t="shared" si="1510"/>
        <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t="str">
        <f t="shared" si="1441"/>
        <v/>
      </c>
      <c r="CI104" s="196" t="str">
        <f t="shared" si="1512"/>
        <v/>
      </c>
      <c r="CJ104" s="197" t="str">
        <f t="shared" si="1513"/>
        <v/>
      </c>
      <c r="CK104" s="198" t="str">
        <f t="shared" si="1514"/>
        <v/>
      </c>
      <c r="CL104" s="197" t="str">
        <f t="shared" si="1515"/>
        <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t="str">
        <f t="shared" si="1443"/>
        <v/>
      </c>
      <c r="CV104" s="196" t="str">
        <f t="shared" si="1517"/>
        <v/>
      </c>
      <c r="CW104" s="197" t="str">
        <f t="shared" si="1518"/>
        <v/>
      </c>
      <c r="CX104" s="198" t="str">
        <f t="shared" si="1519"/>
        <v/>
      </c>
      <c r="CY104" s="197" t="str">
        <f t="shared" si="1520"/>
        <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t="str">
        <f t="shared" si="1445"/>
        <v/>
      </c>
      <c r="DI104" s="196" t="str">
        <f t="shared" si="1522"/>
        <v/>
      </c>
      <c r="DJ104" s="197" t="str">
        <f t="shared" si="1523"/>
        <v/>
      </c>
      <c r="DK104" s="198" t="str">
        <f t="shared" si="1524"/>
        <v/>
      </c>
      <c r="DL104" s="197" t="str">
        <f t="shared" si="1525"/>
        <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t="str">
        <f t="shared" si="1447"/>
        <v/>
      </c>
      <c r="DV104" s="196" t="str">
        <f t="shared" si="1527"/>
        <v/>
      </c>
      <c r="DW104" s="197" t="str">
        <f t="shared" si="1528"/>
        <v/>
      </c>
      <c r="DX104" s="198" t="str">
        <f t="shared" si="1529"/>
        <v/>
      </c>
      <c r="DY104" s="197" t="str">
        <f t="shared" si="1530"/>
        <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t="str">
        <f t="shared" si="1449"/>
        <v/>
      </c>
      <c r="EI104" s="196" t="str">
        <f t="shared" si="1532"/>
        <v/>
      </c>
      <c r="EJ104" s="197" t="str">
        <f t="shared" si="1533"/>
        <v/>
      </c>
      <c r="EK104" s="198" t="str">
        <f t="shared" si="1534"/>
        <v/>
      </c>
      <c r="EL104" s="197" t="str">
        <f t="shared" si="1535"/>
        <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t="str">
        <f t="shared" si="1451"/>
        <v/>
      </c>
      <c r="EV104" s="196" t="str">
        <f t="shared" si="1537"/>
        <v/>
      </c>
      <c r="EW104" s="197" t="str">
        <f t="shared" si="1538"/>
        <v/>
      </c>
      <c r="EX104" s="198" t="str">
        <f t="shared" si="1539"/>
        <v/>
      </c>
      <c r="EY104" s="197" t="str">
        <f t="shared" si="1540"/>
        <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t="str">
        <f t="shared" si="1453"/>
        <v/>
      </c>
      <c r="FI104" s="196" t="str">
        <f t="shared" si="1542"/>
        <v/>
      </c>
      <c r="FJ104" s="197" t="str">
        <f t="shared" si="1543"/>
        <v/>
      </c>
      <c r="FK104" s="198" t="str">
        <f t="shared" si="1544"/>
        <v/>
      </c>
      <c r="FL104" s="197" t="str">
        <f t="shared" si="1545"/>
        <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t="str">
        <f t="shared" si="1455"/>
        <v/>
      </c>
      <c r="FV104" s="196" t="str">
        <f t="shared" si="1547"/>
        <v/>
      </c>
      <c r="FW104" s="197" t="str">
        <f t="shared" si="1548"/>
        <v/>
      </c>
      <c r="FX104" s="198" t="str">
        <f t="shared" si="1549"/>
        <v/>
      </c>
      <c r="FY104" s="197" t="str">
        <f t="shared" si="1550"/>
        <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t="str">
        <f t="shared" si="1457"/>
        <v/>
      </c>
      <c r="GI104" s="196" t="str">
        <f t="shared" si="1552"/>
        <v/>
      </c>
      <c r="GJ104" s="197" t="str">
        <f t="shared" si="1553"/>
        <v/>
      </c>
      <c r="GK104" s="198" t="str">
        <f t="shared" si="1554"/>
        <v/>
      </c>
      <c r="GL104" s="197" t="str">
        <f t="shared" si="1555"/>
        <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t="str">
        <f t="shared" si="1459"/>
        <v/>
      </c>
      <c r="GV104" s="196" t="str">
        <f t="shared" si="1557"/>
        <v/>
      </c>
      <c r="GW104" s="197" t="str">
        <f t="shared" si="1558"/>
        <v/>
      </c>
      <c r="GX104" s="198" t="str">
        <f t="shared" si="1559"/>
        <v/>
      </c>
      <c r="GY104" s="197" t="str">
        <f t="shared" si="1560"/>
        <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t="str">
        <f t="shared" si="1461"/>
        <v/>
      </c>
      <c r="HI104" s="196" t="str">
        <f t="shared" si="1562"/>
        <v/>
      </c>
      <c r="HJ104" s="197" t="str">
        <f t="shared" si="1563"/>
        <v/>
      </c>
      <c r="HK104" s="198" t="str">
        <f t="shared" si="1564"/>
        <v/>
      </c>
      <c r="HL104" s="197" t="str">
        <f t="shared" si="1565"/>
        <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t="str">
        <f t="shared" si="1463"/>
        <v/>
      </c>
      <c r="HV104" s="196" t="str">
        <f t="shared" si="1567"/>
        <v/>
      </c>
      <c r="HW104" s="197" t="str">
        <f t="shared" si="1568"/>
        <v/>
      </c>
      <c r="HX104" s="198" t="str">
        <f t="shared" si="1569"/>
        <v/>
      </c>
      <c r="HY104" s="197" t="str">
        <f t="shared" si="1570"/>
        <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t="str">
        <f t="shared" si="1465"/>
        <v/>
      </c>
      <c r="II104" s="196" t="str">
        <f t="shared" si="1572"/>
        <v/>
      </c>
      <c r="IJ104" s="197" t="str">
        <f t="shared" si="1573"/>
        <v/>
      </c>
      <c r="IK104" s="198" t="str">
        <f t="shared" si="1574"/>
        <v/>
      </c>
      <c r="IL104" s="197" t="str">
        <f t="shared" si="1575"/>
        <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t="str">
        <f t="shared" si="1467"/>
        <v/>
      </c>
      <c r="IV104" s="196" t="str">
        <f t="shared" si="1577"/>
        <v/>
      </c>
      <c r="IW104" s="197" t="str">
        <f t="shared" si="1578"/>
        <v/>
      </c>
      <c r="IX104" s="198" t="str">
        <f t="shared" si="1579"/>
        <v/>
      </c>
      <c r="IY104" s="197" t="str">
        <f t="shared" si="1580"/>
        <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t="str">
        <f t="shared" si="1469"/>
        <v/>
      </c>
      <c r="JI104" s="196" t="str">
        <f t="shared" si="1582"/>
        <v/>
      </c>
      <c r="JJ104" s="197" t="str">
        <f t="shared" si="1583"/>
        <v/>
      </c>
      <c r="JK104" s="198" t="str">
        <f t="shared" si="1584"/>
        <v/>
      </c>
      <c r="JL104" s="197" t="str">
        <f t="shared" si="1585"/>
        <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t="str">
        <f t="shared" si="1471"/>
        <v/>
      </c>
      <c r="JV104" s="196" t="str">
        <f t="shared" si="1587"/>
        <v/>
      </c>
      <c r="JW104" s="197" t="str">
        <f t="shared" si="1588"/>
        <v/>
      </c>
      <c r="JX104" s="198" t="str">
        <f t="shared" si="1589"/>
        <v/>
      </c>
      <c r="JY104" s="197" t="str">
        <f t="shared" si="1590"/>
        <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t="str">
        <f t="shared" si="1473"/>
        <v/>
      </c>
      <c r="KI104" s="196" t="str">
        <f t="shared" si="1592"/>
        <v/>
      </c>
      <c r="KJ104" s="197" t="str">
        <f t="shared" si="1593"/>
        <v/>
      </c>
      <c r="KK104" s="198" t="str">
        <f t="shared" si="1594"/>
        <v/>
      </c>
      <c r="KL104" s="197" t="str">
        <f t="shared" si="1595"/>
        <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t="str">
        <f t="shared" si="1475"/>
        <v/>
      </c>
      <c r="KV104" s="196" t="str">
        <f t="shared" si="1597"/>
        <v/>
      </c>
      <c r="KW104" s="197" t="str">
        <f t="shared" si="1598"/>
        <v/>
      </c>
      <c r="KX104" s="198" t="str">
        <f t="shared" si="1599"/>
        <v/>
      </c>
      <c r="KY104" s="197" t="str">
        <f t="shared" si="1600"/>
        <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t="str">
        <f t="shared" si="1477"/>
        <v/>
      </c>
      <c r="LI104" s="196" t="str">
        <f t="shared" si="1602"/>
        <v/>
      </c>
      <c r="LJ104" s="197" t="str">
        <f t="shared" si="1603"/>
        <v/>
      </c>
      <c r="LK104" s="198" t="str">
        <f t="shared" si="1604"/>
        <v/>
      </c>
      <c r="LL104" s="197" t="str">
        <f t="shared" si="1605"/>
        <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t="str">
        <f t="shared" si="1479"/>
        <v/>
      </c>
      <c r="LV104" s="196" t="str">
        <f t="shared" si="1607"/>
        <v/>
      </c>
      <c r="LW104" s="197" t="str">
        <f t="shared" si="1608"/>
        <v/>
      </c>
      <c r="LX104" s="198" t="str">
        <f t="shared" si="1609"/>
        <v/>
      </c>
      <c r="LY104" s="197" t="str">
        <f t="shared" si="1610"/>
        <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t="str">
        <f t="shared" si="1481"/>
        <v/>
      </c>
    </row>
    <row r="105" spans="1:345">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f>
        <v/>
      </c>
      <c r="G105" s="200" t="str">
        <f>IF(AND('World Cup'!$AU$51&lt;&gt;"",'World Cup'!$AV$51&lt;&gt;""),'World Cup'!$AV$51,"")</f>
        <v/>
      </c>
      <c r="I105" s="196" t="str">
        <f t="shared" si="1482"/>
        <v/>
      </c>
      <c r="J105" s="197" t="str">
        <f t="shared" si="1483"/>
        <v/>
      </c>
      <c r="K105" s="198" t="str">
        <f t="shared" si="1484"/>
        <v/>
      </c>
      <c r="L105" s="197" t="str">
        <f t="shared" si="1485"/>
        <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t="str">
        <f t="shared" si="1431"/>
        <v/>
      </c>
      <c r="V105" s="196" t="str">
        <f t="shared" si="1487"/>
        <v/>
      </c>
      <c r="W105" s="197" t="str">
        <f t="shared" si="1488"/>
        <v/>
      </c>
      <c r="X105" s="198" t="str">
        <f t="shared" si="1489"/>
        <v/>
      </c>
      <c r="Y105" s="197" t="str">
        <f t="shared" si="1490"/>
        <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t="str">
        <f t="shared" si="1433"/>
        <v/>
      </c>
      <c r="AI105" s="196" t="str">
        <f t="shared" si="1492"/>
        <v/>
      </c>
      <c r="AJ105" s="197" t="str">
        <f t="shared" si="1493"/>
        <v/>
      </c>
      <c r="AK105" s="198" t="str">
        <f t="shared" si="1494"/>
        <v/>
      </c>
      <c r="AL105" s="197" t="str">
        <f t="shared" si="1495"/>
        <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t="str">
        <f t="shared" si="1435"/>
        <v/>
      </c>
      <c r="AV105" s="196" t="str">
        <f t="shared" si="1497"/>
        <v/>
      </c>
      <c r="AW105" s="197" t="str">
        <f t="shared" si="1498"/>
        <v/>
      </c>
      <c r="AX105" s="198" t="str">
        <f t="shared" si="1499"/>
        <v/>
      </c>
      <c r="AY105" s="197" t="str">
        <f t="shared" si="1500"/>
        <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t="str">
        <f t="shared" si="1437"/>
        <v/>
      </c>
      <c r="BI105" s="196" t="str">
        <f t="shared" si="1502"/>
        <v/>
      </c>
      <c r="BJ105" s="197" t="str">
        <f t="shared" si="1503"/>
        <v/>
      </c>
      <c r="BK105" s="198" t="str">
        <f t="shared" si="1504"/>
        <v/>
      </c>
      <c r="BL105" s="197" t="str">
        <f t="shared" si="1505"/>
        <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t="str">
        <f t="shared" si="1439"/>
        <v/>
      </c>
      <c r="BV105" s="196" t="str">
        <f t="shared" si="1507"/>
        <v/>
      </c>
      <c r="BW105" s="197" t="str">
        <f t="shared" si="1508"/>
        <v/>
      </c>
      <c r="BX105" s="198" t="str">
        <f t="shared" si="1509"/>
        <v/>
      </c>
      <c r="BY105" s="197" t="str">
        <f t="shared" si="1510"/>
        <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t="str">
        <f t="shared" si="1441"/>
        <v/>
      </c>
      <c r="CI105" s="196" t="str">
        <f t="shared" si="1512"/>
        <v/>
      </c>
      <c r="CJ105" s="197" t="str">
        <f t="shared" si="1513"/>
        <v/>
      </c>
      <c r="CK105" s="198" t="str">
        <f t="shared" si="1514"/>
        <v/>
      </c>
      <c r="CL105" s="197" t="str">
        <f t="shared" si="1515"/>
        <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t="str">
        <f t="shared" si="1443"/>
        <v/>
      </c>
      <c r="CV105" s="196" t="str">
        <f t="shared" si="1517"/>
        <v/>
      </c>
      <c r="CW105" s="197" t="str">
        <f t="shared" si="1518"/>
        <v/>
      </c>
      <c r="CX105" s="198" t="str">
        <f t="shared" si="1519"/>
        <v/>
      </c>
      <c r="CY105" s="197" t="str">
        <f t="shared" si="1520"/>
        <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t="str">
        <f t="shared" si="1445"/>
        <v/>
      </c>
      <c r="DI105" s="196" t="str">
        <f t="shared" si="1522"/>
        <v/>
      </c>
      <c r="DJ105" s="197" t="str">
        <f t="shared" si="1523"/>
        <v/>
      </c>
      <c r="DK105" s="198" t="str">
        <f t="shared" si="1524"/>
        <v/>
      </c>
      <c r="DL105" s="197" t="str">
        <f t="shared" si="1525"/>
        <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t="str">
        <f t="shared" si="1447"/>
        <v/>
      </c>
      <c r="DV105" s="196" t="str">
        <f t="shared" si="1527"/>
        <v/>
      </c>
      <c r="DW105" s="197" t="str">
        <f t="shared" si="1528"/>
        <v/>
      </c>
      <c r="DX105" s="198" t="str">
        <f t="shared" si="1529"/>
        <v/>
      </c>
      <c r="DY105" s="197" t="str">
        <f t="shared" si="1530"/>
        <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t="str">
        <f t="shared" si="1449"/>
        <v/>
      </c>
      <c r="EI105" s="196" t="str">
        <f t="shared" si="1532"/>
        <v/>
      </c>
      <c r="EJ105" s="197" t="str">
        <f t="shared" si="1533"/>
        <v/>
      </c>
      <c r="EK105" s="198" t="str">
        <f t="shared" si="1534"/>
        <v/>
      </c>
      <c r="EL105" s="197" t="str">
        <f t="shared" si="1535"/>
        <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t="str">
        <f t="shared" si="1451"/>
        <v/>
      </c>
      <c r="EV105" s="196" t="str">
        <f t="shared" si="1537"/>
        <v/>
      </c>
      <c r="EW105" s="197" t="str">
        <f t="shared" si="1538"/>
        <v/>
      </c>
      <c r="EX105" s="198" t="str">
        <f t="shared" si="1539"/>
        <v/>
      </c>
      <c r="EY105" s="197" t="str">
        <f t="shared" si="1540"/>
        <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t="str">
        <f t="shared" si="1453"/>
        <v/>
      </c>
      <c r="FI105" s="196" t="str">
        <f t="shared" si="1542"/>
        <v/>
      </c>
      <c r="FJ105" s="197" t="str">
        <f t="shared" si="1543"/>
        <v/>
      </c>
      <c r="FK105" s="198" t="str">
        <f t="shared" si="1544"/>
        <v/>
      </c>
      <c r="FL105" s="197" t="str">
        <f t="shared" si="1545"/>
        <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t="str">
        <f t="shared" si="1455"/>
        <v/>
      </c>
      <c r="FV105" s="196" t="str">
        <f t="shared" si="1547"/>
        <v/>
      </c>
      <c r="FW105" s="197" t="str">
        <f t="shared" si="1548"/>
        <v/>
      </c>
      <c r="FX105" s="198" t="str">
        <f t="shared" si="1549"/>
        <v/>
      </c>
      <c r="FY105" s="197" t="str">
        <f t="shared" si="1550"/>
        <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t="str">
        <f t="shared" si="1457"/>
        <v/>
      </c>
      <c r="GI105" s="196" t="str">
        <f t="shared" si="1552"/>
        <v/>
      </c>
      <c r="GJ105" s="197" t="str">
        <f t="shared" si="1553"/>
        <v/>
      </c>
      <c r="GK105" s="198" t="str">
        <f t="shared" si="1554"/>
        <v/>
      </c>
      <c r="GL105" s="197" t="str">
        <f t="shared" si="1555"/>
        <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t="str">
        <f t="shared" si="1459"/>
        <v/>
      </c>
      <c r="GV105" s="196" t="str">
        <f t="shared" si="1557"/>
        <v/>
      </c>
      <c r="GW105" s="197" t="str">
        <f t="shared" si="1558"/>
        <v/>
      </c>
      <c r="GX105" s="198" t="str">
        <f t="shared" si="1559"/>
        <v/>
      </c>
      <c r="GY105" s="197" t="str">
        <f t="shared" si="1560"/>
        <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t="str">
        <f t="shared" si="1461"/>
        <v/>
      </c>
      <c r="HI105" s="196" t="str">
        <f t="shared" si="1562"/>
        <v/>
      </c>
      <c r="HJ105" s="197" t="str">
        <f t="shared" si="1563"/>
        <v/>
      </c>
      <c r="HK105" s="198" t="str">
        <f t="shared" si="1564"/>
        <v/>
      </c>
      <c r="HL105" s="197" t="str">
        <f t="shared" si="1565"/>
        <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t="str">
        <f t="shared" si="1463"/>
        <v/>
      </c>
      <c r="HV105" s="196" t="str">
        <f t="shared" si="1567"/>
        <v/>
      </c>
      <c r="HW105" s="197" t="str">
        <f t="shared" si="1568"/>
        <v/>
      </c>
      <c r="HX105" s="198" t="str">
        <f t="shared" si="1569"/>
        <v/>
      </c>
      <c r="HY105" s="197" t="str">
        <f t="shared" si="1570"/>
        <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t="str">
        <f t="shared" si="1465"/>
        <v/>
      </c>
      <c r="II105" s="196" t="str">
        <f t="shared" si="1572"/>
        <v/>
      </c>
      <c r="IJ105" s="197" t="str">
        <f t="shared" si="1573"/>
        <v/>
      </c>
      <c r="IK105" s="198" t="str">
        <f t="shared" si="1574"/>
        <v/>
      </c>
      <c r="IL105" s="197" t="str">
        <f t="shared" si="1575"/>
        <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t="str">
        <f t="shared" si="1467"/>
        <v/>
      </c>
      <c r="IV105" s="196" t="str">
        <f t="shared" si="1577"/>
        <v/>
      </c>
      <c r="IW105" s="197" t="str">
        <f t="shared" si="1578"/>
        <v/>
      </c>
      <c r="IX105" s="198" t="str">
        <f t="shared" si="1579"/>
        <v/>
      </c>
      <c r="IY105" s="197" t="str">
        <f t="shared" si="1580"/>
        <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t="str">
        <f t="shared" si="1469"/>
        <v/>
      </c>
      <c r="JI105" s="196" t="str">
        <f t="shared" si="1582"/>
        <v/>
      </c>
      <c r="JJ105" s="197" t="str">
        <f t="shared" si="1583"/>
        <v/>
      </c>
      <c r="JK105" s="198" t="str">
        <f t="shared" si="1584"/>
        <v/>
      </c>
      <c r="JL105" s="197" t="str">
        <f t="shared" si="1585"/>
        <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t="str">
        <f t="shared" si="1471"/>
        <v/>
      </c>
      <c r="JV105" s="196" t="str">
        <f t="shared" si="1587"/>
        <v/>
      </c>
      <c r="JW105" s="197" t="str">
        <f t="shared" si="1588"/>
        <v/>
      </c>
      <c r="JX105" s="198" t="str">
        <f t="shared" si="1589"/>
        <v/>
      </c>
      <c r="JY105" s="197" t="str">
        <f t="shared" si="1590"/>
        <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t="str">
        <f t="shared" si="1473"/>
        <v/>
      </c>
      <c r="KI105" s="196" t="str">
        <f t="shared" si="1592"/>
        <v/>
      </c>
      <c r="KJ105" s="197" t="str">
        <f t="shared" si="1593"/>
        <v/>
      </c>
      <c r="KK105" s="198" t="str">
        <f t="shared" si="1594"/>
        <v/>
      </c>
      <c r="KL105" s="197" t="str">
        <f t="shared" si="1595"/>
        <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t="str">
        <f t="shared" si="1475"/>
        <v/>
      </c>
      <c r="KV105" s="196" t="str">
        <f t="shared" si="1597"/>
        <v/>
      </c>
      <c r="KW105" s="197" t="str">
        <f t="shared" si="1598"/>
        <v/>
      </c>
      <c r="KX105" s="198" t="str">
        <f t="shared" si="1599"/>
        <v/>
      </c>
      <c r="KY105" s="197" t="str">
        <f t="shared" si="1600"/>
        <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t="str">
        <f t="shared" si="1477"/>
        <v/>
      </c>
      <c r="LI105" s="196" t="str">
        <f t="shared" si="1602"/>
        <v/>
      </c>
      <c r="LJ105" s="197" t="str">
        <f t="shared" si="1603"/>
        <v/>
      </c>
      <c r="LK105" s="198" t="str">
        <f t="shared" si="1604"/>
        <v/>
      </c>
      <c r="LL105" s="197" t="str">
        <f t="shared" si="1605"/>
        <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t="str">
        <f t="shared" si="1479"/>
        <v/>
      </c>
      <c r="LV105" s="196" t="str">
        <f t="shared" si="1607"/>
        <v/>
      </c>
      <c r="LW105" s="197" t="str">
        <f t="shared" si="1608"/>
        <v/>
      </c>
      <c r="LX105" s="198" t="str">
        <f t="shared" si="1609"/>
        <v/>
      </c>
      <c r="LY105" s="197" t="str">
        <f t="shared" si="1610"/>
        <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t="str">
        <f t="shared" si="1481"/>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f>
        <v/>
      </c>
      <c r="G107" s="200" t="str">
        <f>IF(AND('World Cup'!$B$61&lt;&gt;"",'World Cup'!$C$61&lt;&gt;""),'World Cup'!$C$61,"")</f>
        <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f>
        <v/>
      </c>
      <c r="G108" s="200" t="str">
        <f>IF(AND('World Cup'!$E$61&lt;&gt;"",'World Cup'!$F$61&lt;&gt;""),'World Cup'!$F$61,"")</f>
        <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f>
        <v/>
      </c>
      <c r="G109" s="200" t="str">
        <f>IF(AND('World Cup'!$H$61&lt;&gt;"",'World Cup'!$I$61&lt;&gt;""),'World Cup'!$I$61,"")</f>
        <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f>
        <v/>
      </c>
      <c r="G110" s="200" t="str">
        <f>IF(AND('World Cup'!$K$61&lt;&gt;"",'World Cup'!$L$61&lt;&gt;""),'World Cup'!$L$61,"")</f>
        <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f>
        <v/>
      </c>
      <c r="G111" s="200" t="str">
        <f>IF(AND('World Cup'!$N$61&lt;&gt;"",'World Cup'!$O$61&lt;&gt;""),'World Cup'!$O$61,"")</f>
        <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f>
        <v/>
      </c>
      <c r="G112" s="200" t="str">
        <f>IF(AND('World Cup'!$Q$61&lt;&gt;"",'World Cup'!$R$61&lt;&gt;""),'World Cup'!$R$61,"")</f>
        <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f>
        <v/>
      </c>
      <c r="G113" s="200" t="str">
        <f>IF(AND('World Cup'!$T$61&lt;&gt;"",'World Cup'!$U$61&lt;&gt;""),'World Cup'!$U$61,"")</f>
        <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f>
        <v/>
      </c>
      <c r="G114" s="200" t="str">
        <f>IF(AND('World Cup'!$W$61&lt;&gt;"",'World Cup'!$X$61&lt;&gt;""),'World Cup'!$X$61,"")</f>
        <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f>
        <v/>
      </c>
      <c r="G116" s="200" t="str">
        <f>IF(AND('World Cup'!$C$71&lt;&gt;"",'World Cup'!$E$71&lt;&gt;""),'World Cup'!$E$71,"")</f>
        <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f>
        <v/>
      </c>
      <c r="G117" s="200" t="str">
        <f>IF(AND('World Cup'!$I$71&lt;&gt;"",'World Cup'!$K$71&lt;&gt;""),'World Cup'!$K$71,"")</f>
        <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f>
        <v/>
      </c>
      <c r="G118" s="200" t="str">
        <f>IF(AND('World Cup'!$O$71&lt;&gt;"",'World Cup'!$Q$71&lt;&gt;""),'World Cup'!$Q$71,"")</f>
        <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f>
        <v/>
      </c>
      <c r="G119" s="200" t="str">
        <f>IF(AND('World Cup'!$U$71&lt;&gt;"",'World Cup'!$W$71&lt;&gt;""),'World Cup'!$W$71,"")</f>
        <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f>
        <v/>
      </c>
      <c r="G121" s="200" t="str">
        <f>IF(AND('World Cup'!$F$81&lt;&gt;"",'World Cup'!$H$81&lt;&gt;""),'World Cup'!$H$81,"")</f>
        <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f>
        <v/>
      </c>
      <c r="G122" s="200" t="str">
        <f>IF(AND('World Cup'!$R$81&lt;&gt;"",'World Cup'!$T$81&lt;&gt;""),'World Cup'!$T$81,"")</f>
        <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1</v>
      </c>
      <c r="P134" s="345">
        <f t="shared" si="1717"/>
        <v>0</v>
      </c>
      <c r="Q134" s="345">
        <f t="shared" si="1718"/>
        <v>0</v>
      </c>
      <c r="R134" s="345">
        <f t="shared" si="1719"/>
        <v>0</v>
      </c>
      <c r="S134" s="345">
        <f t="shared" si="1720"/>
        <v>0</v>
      </c>
      <c r="T134" s="346"/>
      <c r="V134" s="147"/>
      <c r="W134" s="147"/>
      <c r="X134" s="147"/>
      <c r="Y134" s="347"/>
      <c r="Z134" s="345"/>
      <c r="AA134" s="345"/>
      <c r="AB134" s="345">
        <f t="shared" si="1721"/>
        <v>1</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1</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1</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1</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1</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1</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1</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1</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1</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1</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1</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1</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1</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1</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1</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1</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1</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1</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1</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1</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1</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1</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1</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1</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1</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1</v>
      </c>
      <c r="P135" s="345">
        <f t="shared" si="1717"/>
        <v>0</v>
      </c>
      <c r="Q135" s="345">
        <f t="shared" si="1718"/>
        <v>0</v>
      </c>
      <c r="R135" s="345">
        <f t="shared" si="1719"/>
        <v>0</v>
      </c>
      <c r="S135" s="345">
        <f t="shared" si="1720"/>
        <v>0</v>
      </c>
      <c r="T135" s="346"/>
      <c r="V135" s="147"/>
      <c r="W135" s="147"/>
      <c r="X135" s="147"/>
      <c r="Y135" s="347"/>
      <c r="Z135" s="345"/>
      <c r="AA135" s="345"/>
      <c r="AB135" s="345">
        <f t="shared" si="1721"/>
        <v>1</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1</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1</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1</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1</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1</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1</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1</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1</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1</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1</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1</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1</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1</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1</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1</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1</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1</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1</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1</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1</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1</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1</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1</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1</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1</v>
      </c>
      <c r="P136" s="345">
        <f t="shared" si="1717"/>
        <v>0</v>
      </c>
      <c r="Q136" s="345">
        <f t="shared" si="1718"/>
        <v>0</v>
      </c>
      <c r="R136" s="345">
        <f t="shared" si="1719"/>
        <v>0</v>
      </c>
      <c r="S136" s="345">
        <f t="shared" si="1720"/>
        <v>0</v>
      </c>
      <c r="T136" s="346"/>
      <c r="V136" s="147"/>
      <c r="W136" s="147"/>
      <c r="X136" s="147"/>
      <c r="Y136" s="347"/>
      <c r="Z136" s="345"/>
      <c r="AA136" s="345"/>
      <c r="AB136" s="345">
        <f t="shared" si="1721"/>
        <v>1</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1</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1</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1</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1</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1</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1</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1</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1</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1</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1</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1</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1</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1</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1</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1</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1</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1</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1</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1</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1</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1</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1</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1</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1</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1</v>
      </c>
      <c r="P137" s="345">
        <f t="shared" si="1717"/>
        <v>0</v>
      </c>
      <c r="Q137" s="345">
        <f t="shared" si="1718"/>
        <v>0</v>
      </c>
      <c r="R137" s="345">
        <f t="shared" si="1719"/>
        <v>0</v>
      </c>
      <c r="S137" s="345">
        <f t="shared" si="1720"/>
        <v>0</v>
      </c>
      <c r="T137" s="346"/>
      <c r="V137" s="147"/>
      <c r="W137" s="147"/>
      <c r="X137" s="147"/>
      <c r="Y137" s="347"/>
      <c r="Z137" s="345"/>
      <c r="AA137" s="345"/>
      <c r="AB137" s="345">
        <f t="shared" si="1721"/>
        <v>1</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1</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1</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1</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1</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1</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1</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1</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1</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1</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1</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1</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1</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1</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1</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1</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1</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1</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1</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1</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1</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1</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1</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1</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1</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1</v>
      </c>
      <c r="P138" s="345">
        <f t="shared" si="1717"/>
        <v>0</v>
      </c>
      <c r="Q138" s="345">
        <f t="shared" si="1718"/>
        <v>0</v>
      </c>
      <c r="R138" s="345">
        <f t="shared" si="1719"/>
        <v>0</v>
      </c>
      <c r="S138" s="345">
        <f t="shared" si="1720"/>
        <v>0</v>
      </c>
      <c r="T138" s="346"/>
      <c r="V138" s="147"/>
      <c r="W138" s="147"/>
      <c r="X138" s="147"/>
      <c r="Y138" s="347"/>
      <c r="Z138" s="345"/>
      <c r="AA138" s="345"/>
      <c r="AB138" s="345">
        <f t="shared" si="1721"/>
        <v>1</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1</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1</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1</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1</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1</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1</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1</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1</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1</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1</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1</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1</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1</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1</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1</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1</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1</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1</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1</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1</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1</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1</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1</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1</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1</v>
      </c>
      <c r="P139" s="345">
        <f t="shared" si="1717"/>
        <v>0</v>
      </c>
      <c r="Q139" s="345">
        <f t="shared" si="1718"/>
        <v>0</v>
      </c>
      <c r="R139" s="345">
        <f t="shared" si="1719"/>
        <v>0</v>
      </c>
      <c r="S139" s="345">
        <f t="shared" si="1720"/>
        <v>0</v>
      </c>
      <c r="T139" s="346"/>
      <c r="Y139" s="346"/>
      <c r="Z139" s="346"/>
      <c r="AA139" s="346"/>
      <c r="AB139" s="345">
        <f t="shared" si="1721"/>
        <v>1</v>
      </c>
      <c r="AC139" s="345">
        <f t="shared" si="1722"/>
        <v>0</v>
      </c>
      <c r="AD139" s="345">
        <f t="shared" si="1723"/>
        <v>0</v>
      </c>
      <c r="AE139" s="345">
        <f t="shared" si="1724"/>
        <v>0</v>
      </c>
      <c r="AF139" s="345">
        <f t="shared" si="1725"/>
        <v>0</v>
      </c>
      <c r="AG139" s="346"/>
      <c r="AL139" s="346"/>
      <c r="AM139" s="346"/>
      <c r="AN139" s="346"/>
      <c r="AO139" s="345">
        <f t="shared" si="1726"/>
        <v>1</v>
      </c>
      <c r="AP139" s="345">
        <f t="shared" si="1727"/>
        <v>0</v>
      </c>
      <c r="AQ139" s="345">
        <f t="shared" si="1728"/>
        <v>0</v>
      </c>
      <c r="AR139" s="345">
        <f t="shared" si="1729"/>
        <v>0</v>
      </c>
      <c r="AS139" s="345">
        <f t="shared" si="1730"/>
        <v>0</v>
      </c>
      <c r="AT139" s="346"/>
      <c r="AY139" s="346"/>
      <c r="AZ139" s="346"/>
      <c r="BA139" s="346"/>
      <c r="BB139" s="345">
        <f t="shared" si="1731"/>
        <v>1</v>
      </c>
      <c r="BC139" s="345">
        <f t="shared" si="1732"/>
        <v>0</v>
      </c>
      <c r="BD139" s="345">
        <f t="shared" si="1733"/>
        <v>0</v>
      </c>
      <c r="BE139" s="345">
        <f t="shared" si="1734"/>
        <v>0</v>
      </c>
      <c r="BF139" s="345">
        <f t="shared" si="1735"/>
        <v>0</v>
      </c>
      <c r="BG139" s="346"/>
      <c r="BL139" s="346"/>
      <c r="BM139" s="346"/>
      <c r="BN139" s="346"/>
      <c r="BO139" s="345">
        <f t="shared" si="1736"/>
        <v>1</v>
      </c>
      <c r="BP139" s="345">
        <f t="shared" si="1737"/>
        <v>0</v>
      </c>
      <c r="BQ139" s="345">
        <f t="shared" si="1738"/>
        <v>0</v>
      </c>
      <c r="BR139" s="345">
        <f t="shared" si="1739"/>
        <v>0</v>
      </c>
      <c r="BS139" s="345">
        <f t="shared" si="1740"/>
        <v>0</v>
      </c>
      <c r="BT139" s="346"/>
      <c r="BY139" s="346"/>
      <c r="BZ139" s="346"/>
      <c r="CA139" s="346"/>
      <c r="CB139" s="345">
        <f t="shared" si="1741"/>
        <v>1</v>
      </c>
      <c r="CC139" s="345">
        <f t="shared" si="1742"/>
        <v>0</v>
      </c>
      <c r="CD139" s="345">
        <f t="shared" si="1743"/>
        <v>0</v>
      </c>
      <c r="CE139" s="345">
        <f t="shared" si="1744"/>
        <v>0</v>
      </c>
      <c r="CF139" s="345">
        <f t="shared" si="1745"/>
        <v>0</v>
      </c>
      <c r="CG139" s="346"/>
      <c r="CL139" s="346"/>
      <c r="CM139" s="346"/>
      <c r="CN139" s="346"/>
      <c r="CO139" s="345">
        <f t="shared" si="1746"/>
        <v>1</v>
      </c>
      <c r="CP139" s="345">
        <f t="shared" si="1747"/>
        <v>0</v>
      </c>
      <c r="CQ139" s="345">
        <f t="shared" si="1748"/>
        <v>0</v>
      </c>
      <c r="CR139" s="345">
        <f t="shared" si="1749"/>
        <v>0</v>
      </c>
      <c r="CS139" s="345">
        <f t="shared" si="1750"/>
        <v>0</v>
      </c>
      <c r="CT139" s="346"/>
      <c r="CY139" s="346"/>
      <c r="CZ139" s="346"/>
      <c r="DA139" s="346"/>
      <c r="DB139" s="345">
        <f t="shared" si="1751"/>
        <v>1</v>
      </c>
      <c r="DC139" s="345">
        <f t="shared" si="1752"/>
        <v>0</v>
      </c>
      <c r="DD139" s="345">
        <f t="shared" si="1753"/>
        <v>0</v>
      </c>
      <c r="DE139" s="345">
        <f t="shared" si="1754"/>
        <v>0</v>
      </c>
      <c r="DF139" s="345">
        <f t="shared" si="1755"/>
        <v>0</v>
      </c>
      <c r="DG139" s="346"/>
      <c r="DL139" s="346"/>
      <c r="DM139" s="346"/>
      <c r="DN139" s="346"/>
      <c r="DO139" s="345">
        <f t="shared" si="1756"/>
        <v>1</v>
      </c>
      <c r="DP139" s="345">
        <f t="shared" si="1757"/>
        <v>0</v>
      </c>
      <c r="DQ139" s="345">
        <f t="shared" si="1758"/>
        <v>0</v>
      </c>
      <c r="DR139" s="345">
        <f t="shared" si="1759"/>
        <v>0</v>
      </c>
      <c r="DS139" s="345">
        <f t="shared" si="1760"/>
        <v>0</v>
      </c>
      <c r="DT139" s="346"/>
      <c r="DY139" s="346"/>
      <c r="DZ139" s="346"/>
      <c r="EA139" s="346"/>
      <c r="EB139" s="345">
        <f t="shared" si="1761"/>
        <v>1</v>
      </c>
      <c r="EC139" s="345">
        <f t="shared" si="1762"/>
        <v>0</v>
      </c>
      <c r="ED139" s="345">
        <f t="shared" si="1763"/>
        <v>0</v>
      </c>
      <c r="EE139" s="345">
        <f t="shared" si="1764"/>
        <v>0</v>
      </c>
      <c r="EF139" s="345">
        <f t="shared" si="1765"/>
        <v>0</v>
      </c>
      <c r="EG139" s="346"/>
      <c r="EL139" s="346"/>
      <c r="EM139" s="346"/>
      <c r="EN139" s="346"/>
      <c r="EO139" s="345">
        <f t="shared" si="1766"/>
        <v>1</v>
      </c>
      <c r="EP139" s="345">
        <f t="shared" si="1767"/>
        <v>0</v>
      </c>
      <c r="EQ139" s="345">
        <f t="shared" si="1768"/>
        <v>0</v>
      </c>
      <c r="ER139" s="345">
        <f t="shared" si="1769"/>
        <v>0</v>
      </c>
      <c r="ES139" s="345">
        <f t="shared" si="1770"/>
        <v>0</v>
      </c>
      <c r="ET139" s="346"/>
      <c r="EY139" s="346"/>
      <c r="EZ139" s="346"/>
      <c r="FA139" s="346"/>
      <c r="FB139" s="345">
        <f t="shared" si="1771"/>
        <v>1</v>
      </c>
      <c r="FC139" s="345">
        <f t="shared" si="1772"/>
        <v>0</v>
      </c>
      <c r="FD139" s="345">
        <f t="shared" si="1773"/>
        <v>0</v>
      </c>
      <c r="FE139" s="345">
        <f t="shared" si="1774"/>
        <v>0</v>
      </c>
      <c r="FF139" s="345">
        <f t="shared" si="1775"/>
        <v>0</v>
      </c>
      <c r="FG139" s="346"/>
      <c r="FL139" s="346"/>
      <c r="FM139" s="346"/>
      <c r="FN139" s="346"/>
      <c r="FO139" s="345">
        <f t="shared" si="1776"/>
        <v>1</v>
      </c>
      <c r="FP139" s="345">
        <f t="shared" si="1777"/>
        <v>0</v>
      </c>
      <c r="FQ139" s="345">
        <f t="shared" si="1778"/>
        <v>0</v>
      </c>
      <c r="FR139" s="345">
        <f t="shared" si="1779"/>
        <v>0</v>
      </c>
      <c r="FS139" s="345">
        <f t="shared" si="1780"/>
        <v>0</v>
      </c>
      <c r="FT139" s="346"/>
      <c r="FY139" s="346"/>
      <c r="FZ139" s="346"/>
      <c r="GA139" s="346"/>
      <c r="GB139" s="345">
        <f t="shared" si="1781"/>
        <v>1</v>
      </c>
      <c r="GC139" s="345">
        <f t="shared" si="1782"/>
        <v>0</v>
      </c>
      <c r="GD139" s="345">
        <f t="shared" si="1783"/>
        <v>0</v>
      </c>
      <c r="GE139" s="345">
        <f t="shared" si="1784"/>
        <v>0</v>
      </c>
      <c r="GF139" s="345">
        <f t="shared" si="1785"/>
        <v>0</v>
      </c>
      <c r="GG139" s="346"/>
      <c r="GL139" s="346"/>
      <c r="GM139" s="346"/>
      <c r="GN139" s="346"/>
      <c r="GO139" s="345">
        <f t="shared" si="1786"/>
        <v>1</v>
      </c>
      <c r="GP139" s="345">
        <f t="shared" si="1787"/>
        <v>0</v>
      </c>
      <c r="GQ139" s="345">
        <f t="shared" si="1788"/>
        <v>0</v>
      </c>
      <c r="GR139" s="345">
        <f t="shared" si="1789"/>
        <v>0</v>
      </c>
      <c r="GS139" s="345">
        <f t="shared" si="1790"/>
        <v>0</v>
      </c>
      <c r="GT139" s="346"/>
      <c r="GY139" s="346"/>
      <c r="GZ139" s="346"/>
      <c r="HA139" s="346"/>
      <c r="HB139" s="345">
        <f t="shared" si="1791"/>
        <v>1</v>
      </c>
      <c r="HC139" s="345">
        <f t="shared" si="1792"/>
        <v>0</v>
      </c>
      <c r="HD139" s="345">
        <f t="shared" si="1793"/>
        <v>0</v>
      </c>
      <c r="HE139" s="345">
        <f t="shared" si="1794"/>
        <v>0</v>
      </c>
      <c r="HF139" s="345">
        <f t="shared" si="1795"/>
        <v>0</v>
      </c>
      <c r="HG139" s="346"/>
      <c r="HL139" s="346"/>
      <c r="HM139" s="346"/>
      <c r="HN139" s="346"/>
      <c r="HO139" s="345">
        <f t="shared" si="1796"/>
        <v>1</v>
      </c>
      <c r="HP139" s="345">
        <f t="shared" si="1797"/>
        <v>0</v>
      </c>
      <c r="HQ139" s="345">
        <f t="shared" si="1798"/>
        <v>0</v>
      </c>
      <c r="HR139" s="345">
        <f t="shared" si="1799"/>
        <v>0</v>
      </c>
      <c r="HS139" s="345">
        <f t="shared" si="1800"/>
        <v>0</v>
      </c>
      <c r="HT139" s="346"/>
      <c r="HY139" s="346"/>
      <c r="HZ139" s="346"/>
      <c r="IA139" s="346"/>
      <c r="IB139" s="345">
        <f t="shared" si="1801"/>
        <v>1</v>
      </c>
      <c r="IC139" s="345">
        <f t="shared" si="1802"/>
        <v>0</v>
      </c>
      <c r="ID139" s="345">
        <f t="shared" si="1803"/>
        <v>0</v>
      </c>
      <c r="IE139" s="345">
        <f t="shared" si="1804"/>
        <v>0</v>
      </c>
      <c r="IF139" s="345">
        <f t="shared" si="1805"/>
        <v>0</v>
      </c>
      <c r="IG139" s="346"/>
      <c r="IL139" s="346"/>
      <c r="IM139" s="346"/>
      <c r="IN139" s="346"/>
      <c r="IO139" s="345">
        <f t="shared" si="1806"/>
        <v>1</v>
      </c>
      <c r="IP139" s="345">
        <f t="shared" si="1807"/>
        <v>0</v>
      </c>
      <c r="IQ139" s="345">
        <f t="shared" si="1808"/>
        <v>0</v>
      </c>
      <c r="IR139" s="345">
        <f t="shared" si="1809"/>
        <v>0</v>
      </c>
      <c r="IS139" s="345">
        <f t="shared" si="1810"/>
        <v>0</v>
      </c>
      <c r="IT139" s="346"/>
      <c r="IY139" s="346"/>
      <c r="IZ139" s="346"/>
      <c r="JA139" s="346"/>
      <c r="JB139" s="345">
        <f t="shared" si="1811"/>
        <v>1</v>
      </c>
      <c r="JC139" s="345">
        <f t="shared" si="1812"/>
        <v>0</v>
      </c>
      <c r="JD139" s="345">
        <f t="shared" si="1813"/>
        <v>0</v>
      </c>
      <c r="JE139" s="345">
        <f t="shared" si="1814"/>
        <v>0</v>
      </c>
      <c r="JF139" s="345">
        <f t="shared" si="1815"/>
        <v>0</v>
      </c>
      <c r="JG139" s="346"/>
      <c r="JL139" s="346"/>
      <c r="JM139" s="346"/>
      <c r="JN139" s="346"/>
      <c r="JO139" s="345">
        <f t="shared" si="1816"/>
        <v>1</v>
      </c>
      <c r="JP139" s="345">
        <f t="shared" si="1817"/>
        <v>0</v>
      </c>
      <c r="JQ139" s="345">
        <f t="shared" si="1818"/>
        <v>0</v>
      </c>
      <c r="JR139" s="345">
        <f t="shared" si="1819"/>
        <v>0</v>
      </c>
      <c r="JS139" s="345">
        <f t="shared" si="1820"/>
        <v>0</v>
      </c>
      <c r="JT139" s="346"/>
      <c r="JY139" s="346"/>
      <c r="JZ139" s="346"/>
      <c r="KA139" s="346"/>
      <c r="KB139" s="345">
        <f t="shared" si="1821"/>
        <v>1</v>
      </c>
      <c r="KC139" s="345">
        <f t="shared" si="1822"/>
        <v>0</v>
      </c>
      <c r="KD139" s="345">
        <f t="shared" si="1823"/>
        <v>0</v>
      </c>
      <c r="KE139" s="345">
        <f t="shared" si="1824"/>
        <v>0</v>
      </c>
      <c r="KF139" s="345">
        <f t="shared" si="1825"/>
        <v>0</v>
      </c>
      <c r="KG139" s="346"/>
      <c r="KL139" s="346"/>
      <c r="KM139" s="346"/>
      <c r="KN139" s="346"/>
      <c r="KO139" s="345">
        <f t="shared" si="1826"/>
        <v>1</v>
      </c>
      <c r="KP139" s="345">
        <f t="shared" si="1827"/>
        <v>0</v>
      </c>
      <c r="KQ139" s="345">
        <f t="shared" si="1828"/>
        <v>0</v>
      </c>
      <c r="KR139" s="345">
        <f t="shared" si="1829"/>
        <v>0</v>
      </c>
      <c r="KS139" s="345">
        <f t="shared" si="1830"/>
        <v>0</v>
      </c>
      <c r="KT139" s="346"/>
      <c r="KY139" s="346"/>
      <c r="KZ139" s="346"/>
      <c r="LA139" s="346"/>
      <c r="LB139" s="345">
        <f t="shared" si="1831"/>
        <v>1</v>
      </c>
      <c r="LC139" s="345">
        <f t="shared" si="1832"/>
        <v>0</v>
      </c>
      <c r="LD139" s="345">
        <f t="shared" si="1833"/>
        <v>0</v>
      </c>
      <c r="LE139" s="345">
        <f t="shared" si="1834"/>
        <v>0</v>
      </c>
      <c r="LF139" s="345">
        <f t="shared" si="1835"/>
        <v>0</v>
      </c>
      <c r="LG139" s="346"/>
      <c r="LL139" s="346"/>
      <c r="LM139" s="346"/>
      <c r="LN139" s="346"/>
      <c r="LO139" s="345">
        <f t="shared" si="1836"/>
        <v>1</v>
      </c>
      <c r="LP139" s="345">
        <f t="shared" si="1837"/>
        <v>0</v>
      </c>
      <c r="LQ139" s="345">
        <f t="shared" si="1838"/>
        <v>0</v>
      </c>
      <c r="LR139" s="345">
        <f t="shared" si="1839"/>
        <v>0</v>
      </c>
      <c r="LS139" s="345">
        <f t="shared" si="1840"/>
        <v>0</v>
      </c>
      <c r="LT139" s="346"/>
      <c r="LY139" s="346"/>
      <c r="LZ139" s="346"/>
      <c r="MA139" s="346"/>
      <c r="MB139" s="345">
        <f t="shared" si="1841"/>
        <v>1</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1</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1</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1</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1</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1</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1</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1</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1</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1</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1</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1</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1</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1</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1</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1</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1</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1</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1</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1</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1</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1</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1</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1</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1</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1</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1</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1</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1</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1</v>
      </c>
      <c r="P143" s="345">
        <f t="shared" si="1847"/>
        <v>0</v>
      </c>
      <c r="Q143" s="345">
        <f t="shared" si="1848"/>
        <v>0</v>
      </c>
      <c r="R143" s="345">
        <f t="shared" si="1849"/>
        <v>0</v>
      </c>
      <c r="S143" s="345">
        <f t="shared" si="1850"/>
        <v>0</v>
      </c>
      <c r="T143" s="346"/>
      <c r="V143"/>
      <c r="W143"/>
      <c r="X143"/>
      <c r="Y143" s="345"/>
      <c r="Z143" s="345"/>
      <c r="AA143" s="345"/>
      <c r="AB143" s="345">
        <f t="shared" si="1851"/>
        <v>1</v>
      </c>
      <c r="AC143" s="345">
        <f t="shared" si="1852"/>
        <v>0</v>
      </c>
      <c r="AD143" s="345">
        <f t="shared" si="1853"/>
        <v>0</v>
      </c>
      <c r="AE143" s="345">
        <f t="shared" si="1854"/>
        <v>0</v>
      </c>
      <c r="AF143" s="345">
        <f t="shared" si="1855"/>
        <v>0</v>
      </c>
      <c r="AG143" s="346"/>
      <c r="AI143"/>
      <c r="AJ143"/>
      <c r="AK143"/>
      <c r="AL143" s="345"/>
      <c r="AM143" s="345"/>
      <c r="AN143" s="345"/>
      <c r="AO143" s="345">
        <f t="shared" si="1856"/>
        <v>1</v>
      </c>
      <c r="AP143" s="345">
        <f t="shared" si="1857"/>
        <v>0</v>
      </c>
      <c r="AQ143" s="345">
        <f t="shared" si="1858"/>
        <v>0</v>
      </c>
      <c r="AR143" s="345">
        <f t="shared" si="1859"/>
        <v>0</v>
      </c>
      <c r="AS143" s="345">
        <f t="shared" si="1860"/>
        <v>0</v>
      </c>
      <c r="AT143" s="346"/>
      <c r="AV143"/>
      <c r="AW143"/>
      <c r="AX143"/>
      <c r="AY143" s="345"/>
      <c r="AZ143" s="345"/>
      <c r="BA143" s="345"/>
      <c r="BB143" s="345">
        <f t="shared" si="1861"/>
        <v>1</v>
      </c>
      <c r="BC143" s="345">
        <f t="shared" si="1862"/>
        <v>0</v>
      </c>
      <c r="BD143" s="345">
        <f t="shared" si="1863"/>
        <v>0</v>
      </c>
      <c r="BE143" s="345">
        <f t="shared" si="1864"/>
        <v>0</v>
      </c>
      <c r="BF143" s="345">
        <f t="shared" si="1865"/>
        <v>0</v>
      </c>
      <c r="BG143" s="346"/>
      <c r="BI143"/>
      <c r="BJ143"/>
      <c r="BK143"/>
      <c r="BL143" s="345"/>
      <c r="BM143" s="345"/>
      <c r="BN143" s="345"/>
      <c r="BO143" s="345">
        <f t="shared" si="1866"/>
        <v>1</v>
      </c>
      <c r="BP143" s="345">
        <f t="shared" si="1867"/>
        <v>0</v>
      </c>
      <c r="BQ143" s="345">
        <f t="shared" si="1868"/>
        <v>0</v>
      </c>
      <c r="BR143" s="345">
        <f t="shared" si="1869"/>
        <v>0</v>
      </c>
      <c r="BS143" s="345">
        <f t="shared" si="1870"/>
        <v>0</v>
      </c>
      <c r="BT143" s="346"/>
      <c r="BV143"/>
      <c r="BW143"/>
      <c r="BX143"/>
      <c r="BY143" s="345"/>
      <c r="BZ143" s="345"/>
      <c r="CA143" s="345"/>
      <c r="CB143" s="345">
        <f t="shared" si="1871"/>
        <v>1</v>
      </c>
      <c r="CC143" s="345">
        <f t="shared" si="1872"/>
        <v>0</v>
      </c>
      <c r="CD143" s="345">
        <f t="shared" si="1873"/>
        <v>0</v>
      </c>
      <c r="CE143" s="345">
        <f t="shared" si="1874"/>
        <v>0</v>
      </c>
      <c r="CF143" s="345">
        <f t="shared" si="1875"/>
        <v>0</v>
      </c>
      <c r="CG143" s="346"/>
      <c r="CI143"/>
      <c r="CJ143"/>
      <c r="CK143"/>
      <c r="CL143" s="345"/>
      <c r="CM143" s="345"/>
      <c r="CN143" s="345"/>
      <c r="CO143" s="345">
        <f t="shared" si="1876"/>
        <v>1</v>
      </c>
      <c r="CP143" s="345">
        <f t="shared" si="1877"/>
        <v>0</v>
      </c>
      <c r="CQ143" s="345">
        <f t="shared" si="1878"/>
        <v>0</v>
      </c>
      <c r="CR143" s="345">
        <f t="shared" si="1879"/>
        <v>0</v>
      </c>
      <c r="CS143" s="345">
        <f t="shared" si="1880"/>
        <v>0</v>
      </c>
      <c r="CT143" s="346"/>
      <c r="CV143"/>
      <c r="CW143"/>
      <c r="CX143"/>
      <c r="CY143" s="345"/>
      <c r="CZ143" s="345"/>
      <c r="DA143" s="345"/>
      <c r="DB143" s="345">
        <f t="shared" si="1881"/>
        <v>1</v>
      </c>
      <c r="DC143" s="345">
        <f t="shared" si="1882"/>
        <v>0</v>
      </c>
      <c r="DD143" s="345">
        <f t="shared" si="1883"/>
        <v>0</v>
      </c>
      <c r="DE143" s="345">
        <f t="shared" si="1884"/>
        <v>0</v>
      </c>
      <c r="DF143" s="345">
        <f t="shared" si="1885"/>
        <v>0</v>
      </c>
      <c r="DG143" s="346"/>
      <c r="DI143"/>
      <c r="DJ143"/>
      <c r="DK143"/>
      <c r="DL143" s="345"/>
      <c r="DM143" s="345"/>
      <c r="DN143" s="345"/>
      <c r="DO143" s="345">
        <f t="shared" si="1886"/>
        <v>1</v>
      </c>
      <c r="DP143" s="345">
        <f t="shared" si="1887"/>
        <v>0</v>
      </c>
      <c r="DQ143" s="345">
        <f t="shared" si="1888"/>
        <v>0</v>
      </c>
      <c r="DR143" s="345">
        <f t="shared" si="1889"/>
        <v>0</v>
      </c>
      <c r="DS143" s="345">
        <f t="shared" si="1890"/>
        <v>0</v>
      </c>
      <c r="DT143" s="346"/>
      <c r="DV143"/>
      <c r="DW143"/>
      <c r="DX143"/>
      <c r="DY143" s="345"/>
      <c r="DZ143" s="345"/>
      <c r="EA143" s="345"/>
      <c r="EB143" s="345">
        <f t="shared" si="1891"/>
        <v>1</v>
      </c>
      <c r="EC143" s="345">
        <f t="shared" si="1892"/>
        <v>0</v>
      </c>
      <c r="ED143" s="345">
        <f t="shared" si="1893"/>
        <v>0</v>
      </c>
      <c r="EE143" s="345">
        <f t="shared" si="1894"/>
        <v>0</v>
      </c>
      <c r="EF143" s="345">
        <f t="shared" si="1895"/>
        <v>0</v>
      </c>
      <c r="EG143" s="346"/>
      <c r="EI143"/>
      <c r="EJ143"/>
      <c r="EK143"/>
      <c r="EL143" s="345"/>
      <c r="EM143" s="345"/>
      <c r="EN143" s="345"/>
      <c r="EO143" s="345">
        <f t="shared" si="1896"/>
        <v>1</v>
      </c>
      <c r="EP143" s="345">
        <f t="shared" si="1897"/>
        <v>0</v>
      </c>
      <c r="EQ143" s="345">
        <f t="shared" si="1898"/>
        <v>0</v>
      </c>
      <c r="ER143" s="345">
        <f t="shared" si="1899"/>
        <v>0</v>
      </c>
      <c r="ES143" s="345">
        <f t="shared" si="1900"/>
        <v>0</v>
      </c>
      <c r="ET143" s="346"/>
      <c r="EV143"/>
      <c r="EW143"/>
      <c r="EX143"/>
      <c r="EY143" s="345"/>
      <c r="EZ143" s="345"/>
      <c r="FA143" s="345"/>
      <c r="FB143" s="345">
        <f t="shared" si="1901"/>
        <v>1</v>
      </c>
      <c r="FC143" s="345">
        <f t="shared" si="1902"/>
        <v>0</v>
      </c>
      <c r="FD143" s="345">
        <f t="shared" si="1903"/>
        <v>0</v>
      </c>
      <c r="FE143" s="345">
        <f t="shared" si="1904"/>
        <v>0</v>
      </c>
      <c r="FF143" s="345">
        <f t="shared" si="1905"/>
        <v>0</v>
      </c>
      <c r="FG143" s="346"/>
      <c r="FI143"/>
      <c r="FJ143"/>
      <c r="FK143"/>
      <c r="FL143" s="345"/>
      <c r="FM143" s="345"/>
      <c r="FN143" s="345"/>
      <c r="FO143" s="345">
        <f t="shared" si="1906"/>
        <v>1</v>
      </c>
      <c r="FP143" s="345">
        <f t="shared" si="1907"/>
        <v>0</v>
      </c>
      <c r="FQ143" s="345">
        <f t="shared" si="1908"/>
        <v>0</v>
      </c>
      <c r="FR143" s="345">
        <f t="shared" si="1909"/>
        <v>0</v>
      </c>
      <c r="FS143" s="345">
        <f t="shared" si="1910"/>
        <v>0</v>
      </c>
      <c r="FT143" s="346"/>
      <c r="FV143"/>
      <c r="FW143"/>
      <c r="FX143"/>
      <c r="FY143" s="345"/>
      <c r="FZ143" s="345"/>
      <c r="GA143" s="345"/>
      <c r="GB143" s="345">
        <f t="shared" si="1911"/>
        <v>1</v>
      </c>
      <c r="GC143" s="345">
        <f t="shared" si="1912"/>
        <v>0</v>
      </c>
      <c r="GD143" s="345">
        <f t="shared" si="1913"/>
        <v>0</v>
      </c>
      <c r="GE143" s="345">
        <f t="shared" si="1914"/>
        <v>0</v>
      </c>
      <c r="GF143" s="345">
        <f t="shared" si="1915"/>
        <v>0</v>
      </c>
      <c r="GG143" s="346"/>
      <c r="GI143"/>
      <c r="GJ143"/>
      <c r="GK143"/>
      <c r="GL143" s="345"/>
      <c r="GM143" s="345"/>
      <c r="GN143" s="345"/>
      <c r="GO143" s="345">
        <f t="shared" si="1916"/>
        <v>1</v>
      </c>
      <c r="GP143" s="345">
        <f t="shared" si="1917"/>
        <v>0</v>
      </c>
      <c r="GQ143" s="345">
        <f t="shared" si="1918"/>
        <v>0</v>
      </c>
      <c r="GR143" s="345">
        <f t="shared" si="1919"/>
        <v>0</v>
      </c>
      <c r="GS143" s="345">
        <f t="shared" si="1920"/>
        <v>0</v>
      </c>
      <c r="GT143" s="346"/>
      <c r="GV143"/>
      <c r="GW143"/>
      <c r="GX143"/>
      <c r="GY143" s="345"/>
      <c r="GZ143" s="345"/>
      <c r="HA143" s="345"/>
      <c r="HB143" s="345">
        <f t="shared" si="1921"/>
        <v>1</v>
      </c>
      <c r="HC143" s="345">
        <f t="shared" si="1922"/>
        <v>0</v>
      </c>
      <c r="HD143" s="345">
        <f t="shared" si="1923"/>
        <v>0</v>
      </c>
      <c r="HE143" s="345">
        <f t="shared" si="1924"/>
        <v>0</v>
      </c>
      <c r="HF143" s="345">
        <f t="shared" si="1925"/>
        <v>0</v>
      </c>
      <c r="HG143" s="346"/>
      <c r="HI143"/>
      <c r="HJ143"/>
      <c r="HK143"/>
      <c r="HL143" s="345"/>
      <c r="HM143" s="345"/>
      <c r="HN143" s="345"/>
      <c r="HO143" s="345">
        <f t="shared" si="1926"/>
        <v>1</v>
      </c>
      <c r="HP143" s="345">
        <f t="shared" si="1927"/>
        <v>0</v>
      </c>
      <c r="HQ143" s="345">
        <f t="shared" si="1928"/>
        <v>0</v>
      </c>
      <c r="HR143" s="345">
        <f t="shared" si="1929"/>
        <v>0</v>
      </c>
      <c r="HS143" s="345">
        <f t="shared" si="1930"/>
        <v>0</v>
      </c>
      <c r="HT143" s="346"/>
      <c r="HV143"/>
      <c r="HW143"/>
      <c r="HX143"/>
      <c r="HY143" s="345"/>
      <c r="HZ143" s="345"/>
      <c r="IA143" s="345"/>
      <c r="IB143" s="345">
        <f t="shared" si="1931"/>
        <v>1</v>
      </c>
      <c r="IC143" s="345">
        <f t="shared" si="1932"/>
        <v>0</v>
      </c>
      <c r="ID143" s="345">
        <f t="shared" si="1933"/>
        <v>0</v>
      </c>
      <c r="IE143" s="345">
        <f t="shared" si="1934"/>
        <v>0</v>
      </c>
      <c r="IF143" s="345">
        <f t="shared" si="1935"/>
        <v>0</v>
      </c>
      <c r="IG143" s="346"/>
      <c r="II143"/>
      <c r="IJ143"/>
      <c r="IK143"/>
      <c r="IL143" s="345"/>
      <c r="IM143" s="345"/>
      <c r="IN143" s="345"/>
      <c r="IO143" s="345">
        <f t="shared" si="1936"/>
        <v>1</v>
      </c>
      <c r="IP143" s="345">
        <f t="shared" si="1937"/>
        <v>0</v>
      </c>
      <c r="IQ143" s="345">
        <f t="shared" si="1938"/>
        <v>0</v>
      </c>
      <c r="IR143" s="345">
        <f t="shared" si="1939"/>
        <v>0</v>
      </c>
      <c r="IS143" s="345">
        <f t="shared" si="1940"/>
        <v>0</v>
      </c>
      <c r="IT143" s="346"/>
      <c r="IV143"/>
      <c r="IW143"/>
      <c r="IX143"/>
      <c r="IY143" s="345"/>
      <c r="IZ143" s="345"/>
      <c r="JA143" s="345"/>
      <c r="JB143" s="345">
        <f t="shared" si="1941"/>
        <v>1</v>
      </c>
      <c r="JC143" s="345">
        <f t="shared" si="1942"/>
        <v>0</v>
      </c>
      <c r="JD143" s="345">
        <f t="shared" si="1943"/>
        <v>0</v>
      </c>
      <c r="JE143" s="345">
        <f t="shared" si="1944"/>
        <v>0</v>
      </c>
      <c r="JF143" s="345">
        <f t="shared" si="1945"/>
        <v>0</v>
      </c>
      <c r="JG143" s="346"/>
      <c r="JI143"/>
      <c r="JJ143"/>
      <c r="JK143"/>
      <c r="JL143" s="345"/>
      <c r="JM143" s="345"/>
      <c r="JN143" s="345"/>
      <c r="JO143" s="345">
        <f t="shared" si="1946"/>
        <v>1</v>
      </c>
      <c r="JP143" s="345">
        <f t="shared" si="1947"/>
        <v>0</v>
      </c>
      <c r="JQ143" s="345">
        <f t="shared" si="1948"/>
        <v>0</v>
      </c>
      <c r="JR143" s="345">
        <f t="shared" si="1949"/>
        <v>0</v>
      </c>
      <c r="JS143" s="345">
        <f t="shared" si="1950"/>
        <v>0</v>
      </c>
      <c r="JT143" s="346"/>
      <c r="JV143"/>
      <c r="JW143"/>
      <c r="JX143"/>
      <c r="JY143" s="345"/>
      <c r="JZ143" s="345"/>
      <c r="KA143" s="345"/>
      <c r="KB143" s="345">
        <f t="shared" si="1951"/>
        <v>1</v>
      </c>
      <c r="KC143" s="345">
        <f t="shared" si="1952"/>
        <v>0</v>
      </c>
      <c r="KD143" s="345">
        <f t="shared" si="1953"/>
        <v>0</v>
      </c>
      <c r="KE143" s="345">
        <f t="shared" si="1954"/>
        <v>0</v>
      </c>
      <c r="KF143" s="345">
        <f t="shared" si="1955"/>
        <v>0</v>
      </c>
      <c r="KG143" s="346"/>
      <c r="KI143"/>
      <c r="KJ143"/>
      <c r="KK143"/>
      <c r="KL143" s="345"/>
      <c r="KM143" s="345"/>
      <c r="KN143" s="345"/>
      <c r="KO143" s="345">
        <f t="shared" si="1956"/>
        <v>1</v>
      </c>
      <c r="KP143" s="345">
        <f t="shared" si="1957"/>
        <v>0</v>
      </c>
      <c r="KQ143" s="345">
        <f t="shared" si="1958"/>
        <v>0</v>
      </c>
      <c r="KR143" s="345">
        <f t="shared" si="1959"/>
        <v>0</v>
      </c>
      <c r="KS143" s="345">
        <f t="shared" si="1960"/>
        <v>0</v>
      </c>
      <c r="KT143" s="346"/>
      <c r="KV143"/>
      <c r="KW143"/>
      <c r="KX143"/>
      <c r="KY143" s="345"/>
      <c r="KZ143" s="345"/>
      <c r="LA143" s="345"/>
      <c r="LB143" s="345">
        <f t="shared" si="1961"/>
        <v>1</v>
      </c>
      <c r="LC143" s="345">
        <f t="shared" si="1962"/>
        <v>0</v>
      </c>
      <c r="LD143" s="345">
        <f t="shared" si="1963"/>
        <v>0</v>
      </c>
      <c r="LE143" s="345">
        <f t="shared" si="1964"/>
        <v>0</v>
      </c>
      <c r="LF143" s="345">
        <f t="shared" si="1965"/>
        <v>0</v>
      </c>
      <c r="LG143" s="346"/>
      <c r="LI143"/>
      <c r="LJ143"/>
      <c r="LK143"/>
      <c r="LL143" s="345"/>
      <c r="LM143" s="345"/>
      <c r="LN143" s="345"/>
      <c r="LO143" s="345">
        <f t="shared" si="1966"/>
        <v>1</v>
      </c>
      <c r="LP143" s="345">
        <f t="shared" si="1967"/>
        <v>0</v>
      </c>
      <c r="LQ143" s="345">
        <f t="shared" si="1968"/>
        <v>0</v>
      </c>
      <c r="LR143" s="345">
        <f t="shared" si="1969"/>
        <v>0</v>
      </c>
      <c r="LS143" s="345">
        <f t="shared" si="1970"/>
        <v>0</v>
      </c>
      <c r="LT143" s="346"/>
      <c r="LV143"/>
      <c r="LW143"/>
      <c r="LX143"/>
      <c r="LY143" s="345"/>
      <c r="LZ143" s="345"/>
      <c r="MA143" s="345"/>
      <c r="MB143" s="345">
        <f t="shared" si="1971"/>
        <v>1</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1</v>
      </c>
      <c r="P144" s="345">
        <f t="shared" si="1847"/>
        <v>0</v>
      </c>
      <c r="Q144" s="345">
        <f t="shared" si="1848"/>
        <v>0</v>
      </c>
      <c r="R144" s="345">
        <f t="shared" si="1849"/>
        <v>0</v>
      </c>
      <c r="S144" s="345">
        <f t="shared" si="1850"/>
        <v>0</v>
      </c>
      <c r="T144" s="346"/>
      <c r="V144"/>
      <c r="W144"/>
      <c r="X144"/>
      <c r="Y144" s="345"/>
      <c r="Z144" s="345"/>
      <c r="AA144" s="345"/>
      <c r="AB144" s="345">
        <f t="shared" si="1851"/>
        <v>1</v>
      </c>
      <c r="AC144" s="345">
        <f t="shared" si="1852"/>
        <v>0</v>
      </c>
      <c r="AD144" s="345">
        <f t="shared" si="1853"/>
        <v>0</v>
      </c>
      <c r="AE144" s="345">
        <f t="shared" si="1854"/>
        <v>0</v>
      </c>
      <c r="AF144" s="345">
        <f t="shared" si="1855"/>
        <v>0</v>
      </c>
      <c r="AG144" s="346"/>
      <c r="AI144"/>
      <c r="AJ144"/>
      <c r="AK144"/>
      <c r="AL144" s="345"/>
      <c r="AM144" s="345"/>
      <c r="AN144" s="345"/>
      <c r="AO144" s="345">
        <f t="shared" si="1856"/>
        <v>1</v>
      </c>
      <c r="AP144" s="345">
        <f t="shared" si="1857"/>
        <v>0</v>
      </c>
      <c r="AQ144" s="345">
        <f t="shared" si="1858"/>
        <v>0</v>
      </c>
      <c r="AR144" s="345">
        <f t="shared" si="1859"/>
        <v>0</v>
      </c>
      <c r="AS144" s="345">
        <f t="shared" si="1860"/>
        <v>0</v>
      </c>
      <c r="AT144" s="346"/>
      <c r="AV144"/>
      <c r="AW144"/>
      <c r="AX144"/>
      <c r="AY144" s="345"/>
      <c r="AZ144" s="345"/>
      <c r="BA144" s="345"/>
      <c r="BB144" s="345">
        <f t="shared" si="1861"/>
        <v>1</v>
      </c>
      <c r="BC144" s="345">
        <f t="shared" si="1862"/>
        <v>0</v>
      </c>
      <c r="BD144" s="345">
        <f t="shared" si="1863"/>
        <v>0</v>
      </c>
      <c r="BE144" s="345">
        <f t="shared" si="1864"/>
        <v>0</v>
      </c>
      <c r="BF144" s="345">
        <f t="shared" si="1865"/>
        <v>0</v>
      </c>
      <c r="BG144" s="346"/>
      <c r="BI144"/>
      <c r="BJ144"/>
      <c r="BK144"/>
      <c r="BL144" s="345"/>
      <c r="BM144" s="345"/>
      <c r="BN144" s="345"/>
      <c r="BO144" s="345">
        <f t="shared" si="1866"/>
        <v>1</v>
      </c>
      <c r="BP144" s="345">
        <f t="shared" si="1867"/>
        <v>0</v>
      </c>
      <c r="BQ144" s="345">
        <f t="shared" si="1868"/>
        <v>0</v>
      </c>
      <c r="BR144" s="345">
        <f t="shared" si="1869"/>
        <v>0</v>
      </c>
      <c r="BS144" s="345">
        <f t="shared" si="1870"/>
        <v>0</v>
      </c>
      <c r="BT144" s="346"/>
      <c r="BV144"/>
      <c r="BW144"/>
      <c r="BX144"/>
      <c r="BY144" s="345"/>
      <c r="BZ144" s="345"/>
      <c r="CA144" s="345"/>
      <c r="CB144" s="345">
        <f t="shared" si="1871"/>
        <v>1</v>
      </c>
      <c r="CC144" s="345">
        <f t="shared" si="1872"/>
        <v>0</v>
      </c>
      <c r="CD144" s="345">
        <f t="shared" si="1873"/>
        <v>0</v>
      </c>
      <c r="CE144" s="345">
        <f t="shared" si="1874"/>
        <v>0</v>
      </c>
      <c r="CF144" s="345">
        <f t="shared" si="1875"/>
        <v>0</v>
      </c>
      <c r="CG144" s="346"/>
      <c r="CI144"/>
      <c r="CJ144"/>
      <c r="CK144"/>
      <c r="CL144" s="345"/>
      <c r="CM144" s="345"/>
      <c r="CN144" s="345"/>
      <c r="CO144" s="345">
        <f t="shared" si="1876"/>
        <v>1</v>
      </c>
      <c r="CP144" s="345">
        <f t="shared" si="1877"/>
        <v>0</v>
      </c>
      <c r="CQ144" s="345">
        <f t="shared" si="1878"/>
        <v>0</v>
      </c>
      <c r="CR144" s="345">
        <f t="shared" si="1879"/>
        <v>0</v>
      </c>
      <c r="CS144" s="345">
        <f t="shared" si="1880"/>
        <v>0</v>
      </c>
      <c r="CT144" s="346"/>
      <c r="CV144"/>
      <c r="CW144"/>
      <c r="CX144"/>
      <c r="CY144" s="345"/>
      <c r="CZ144" s="345"/>
      <c r="DA144" s="345"/>
      <c r="DB144" s="345">
        <f t="shared" si="1881"/>
        <v>1</v>
      </c>
      <c r="DC144" s="345">
        <f t="shared" si="1882"/>
        <v>0</v>
      </c>
      <c r="DD144" s="345">
        <f t="shared" si="1883"/>
        <v>0</v>
      </c>
      <c r="DE144" s="345">
        <f t="shared" si="1884"/>
        <v>0</v>
      </c>
      <c r="DF144" s="345">
        <f t="shared" si="1885"/>
        <v>0</v>
      </c>
      <c r="DG144" s="346"/>
      <c r="DI144"/>
      <c r="DJ144"/>
      <c r="DK144"/>
      <c r="DL144" s="345"/>
      <c r="DM144" s="345"/>
      <c r="DN144" s="345"/>
      <c r="DO144" s="345">
        <f t="shared" si="1886"/>
        <v>1</v>
      </c>
      <c r="DP144" s="345">
        <f t="shared" si="1887"/>
        <v>0</v>
      </c>
      <c r="DQ144" s="345">
        <f t="shared" si="1888"/>
        <v>0</v>
      </c>
      <c r="DR144" s="345">
        <f t="shared" si="1889"/>
        <v>0</v>
      </c>
      <c r="DS144" s="345">
        <f t="shared" si="1890"/>
        <v>0</v>
      </c>
      <c r="DT144" s="346"/>
      <c r="DV144"/>
      <c r="DW144"/>
      <c r="DX144"/>
      <c r="DY144" s="345"/>
      <c r="DZ144" s="345"/>
      <c r="EA144" s="345"/>
      <c r="EB144" s="345">
        <f t="shared" si="1891"/>
        <v>1</v>
      </c>
      <c r="EC144" s="345">
        <f t="shared" si="1892"/>
        <v>0</v>
      </c>
      <c r="ED144" s="345">
        <f t="shared" si="1893"/>
        <v>0</v>
      </c>
      <c r="EE144" s="345">
        <f t="shared" si="1894"/>
        <v>0</v>
      </c>
      <c r="EF144" s="345">
        <f t="shared" si="1895"/>
        <v>0</v>
      </c>
      <c r="EG144" s="346"/>
      <c r="EI144"/>
      <c r="EJ144"/>
      <c r="EK144"/>
      <c r="EL144" s="345"/>
      <c r="EM144" s="345"/>
      <c r="EN144" s="345"/>
      <c r="EO144" s="345">
        <f t="shared" si="1896"/>
        <v>1</v>
      </c>
      <c r="EP144" s="345">
        <f t="shared" si="1897"/>
        <v>0</v>
      </c>
      <c r="EQ144" s="345">
        <f t="shared" si="1898"/>
        <v>0</v>
      </c>
      <c r="ER144" s="345">
        <f t="shared" si="1899"/>
        <v>0</v>
      </c>
      <c r="ES144" s="345">
        <f t="shared" si="1900"/>
        <v>0</v>
      </c>
      <c r="ET144" s="346"/>
      <c r="EV144"/>
      <c r="EW144"/>
      <c r="EX144"/>
      <c r="EY144" s="345"/>
      <c r="EZ144" s="345"/>
      <c r="FA144" s="345"/>
      <c r="FB144" s="345">
        <f t="shared" si="1901"/>
        <v>1</v>
      </c>
      <c r="FC144" s="345">
        <f t="shared" si="1902"/>
        <v>0</v>
      </c>
      <c r="FD144" s="345">
        <f t="shared" si="1903"/>
        <v>0</v>
      </c>
      <c r="FE144" s="345">
        <f t="shared" si="1904"/>
        <v>0</v>
      </c>
      <c r="FF144" s="345">
        <f t="shared" si="1905"/>
        <v>0</v>
      </c>
      <c r="FG144" s="346"/>
      <c r="FI144"/>
      <c r="FJ144"/>
      <c r="FK144"/>
      <c r="FL144" s="345"/>
      <c r="FM144" s="345"/>
      <c r="FN144" s="345"/>
      <c r="FO144" s="345">
        <f t="shared" si="1906"/>
        <v>1</v>
      </c>
      <c r="FP144" s="345">
        <f t="shared" si="1907"/>
        <v>0</v>
      </c>
      <c r="FQ144" s="345">
        <f t="shared" si="1908"/>
        <v>0</v>
      </c>
      <c r="FR144" s="345">
        <f t="shared" si="1909"/>
        <v>0</v>
      </c>
      <c r="FS144" s="345">
        <f t="shared" si="1910"/>
        <v>0</v>
      </c>
      <c r="FT144" s="346"/>
      <c r="FV144"/>
      <c r="FW144"/>
      <c r="FX144"/>
      <c r="FY144" s="345"/>
      <c r="FZ144" s="345"/>
      <c r="GA144" s="345"/>
      <c r="GB144" s="345">
        <f t="shared" si="1911"/>
        <v>1</v>
      </c>
      <c r="GC144" s="345">
        <f t="shared" si="1912"/>
        <v>0</v>
      </c>
      <c r="GD144" s="345">
        <f t="shared" si="1913"/>
        <v>0</v>
      </c>
      <c r="GE144" s="345">
        <f t="shared" si="1914"/>
        <v>0</v>
      </c>
      <c r="GF144" s="345">
        <f t="shared" si="1915"/>
        <v>0</v>
      </c>
      <c r="GG144" s="346"/>
      <c r="GI144"/>
      <c r="GJ144"/>
      <c r="GK144"/>
      <c r="GL144" s="345"/>
      <c r="GM144" s="345"/>
      <c r="GN144" s="345"/>
      <c r="GO144" s="345">
        <f t="shared" si="1916"/>
        <v>1</v>
      </c>
      <c r="GP144" s="345">
        <f t="shared" si="1917"/>
        <v>0</v>
      </c>
      <c r="GQ144" s="345">
        <f t="shared" si="1918"/>
        <v>0</v>
      </c>
      <c r="GR144" s="345">
        <f t="shared" si="1919"/>
        <v>0</v>
      </c>
      <c r="GS144" s="345">
        <f t="shared" si="1920"/>
        <v>0</v>
      </c>
      <c r="GT144" s="346"/>
      <c r="GV144"/>
      <c r="GW144"/>
      <c r="GX144"/>
      <c r="GY144" s="345"/>
      <c r="GZ144" s="345"/>
      <c r="HA144" s="345"/>
      <c r="HB144" s="345">
        <f t="shared" si="1921"/>
        <v>1</v>
      </c>
      <c r="HC144" s="345">
        <f t="shared" si="1922"/>
        <v>0</v>
      </c>
      <c r="HD144" s="345">
        <f t="shared" si="1923"/>
        <v>0</v>
      </c>
      <c r="HE144" s="345">
        <f t="shared" si="1924"/>
        <v>0</v>
      </c>
      <c r="HF144" s="345">
        <f t="shared" si="1925"/>
        <v>0</v>
      </c>
      <c r="HG144" s="346"/>
      <c r="HI144"/>
      <c r="HJ144"/>
      <c r="HK144"/>
      <c r="HL144" s="345"/>
      <c r="HM144" s="345"/>
      <c r="HN144" s="345"/>
      <c r="HO144" s="345">
        <f t="shared" si="1926"/>
        <v>1</v>
      </c>
      <c r="HP144" s="345">
        <f t="shared" si="1927"/>
        <v>0</v>
      </c>
      <c r="HQ144" s="345">
        <f t="shared" si="1928"/>
        <v>0</v>
      </c>
      <c r="HR144" s="345">
        <f t="shared" si="1929"/>
        <v>0</v>
      </c>
      <c r="HS144" s="345">
        <f t="shared" si="1930"/>
        <v>0</v>
      </c>
      <c r="HT144" s="346"/>
      <c r="HV144"/>
      <c r="HW144"/>
      <c r="HX144"/>
      <c r="HY144" s="345"/>
      <c r="HZ144" s="345"/>
      <c r="IA144" s="345"/>
      <c r="IB144" s="345">
        <f t="shared" si="1931"/>
        <v>1</v>
      </c>
      <c r="IC144" s="345">
        <f t="shared" si="1932"/>
        <v>0</v>
      </c>
      <c r="ID144" s="345">
        <f t="shared" si="1933"/>
        <v>0</v>
      </c>
      <c r="IE144" s="345">
        <f t="shared" si="1934"/>
        <v>0</v>
      </c>
      <c r="IF144" s="345">
        <f t="shared" si="1935"/>
        <v>0</v>
      </c>
      <c r="IG144" s="346"/>
      <c r="II144"/>
      <c r="IJ144"/>
      <c r="IK144"/>
      <c r="IL144" s="345"/>
      <c r="IM144" s="345"/>
      <c r="IN144" s="345"/>
      <c r="IO144" s="345">
        <f t="shared" si="1936"/>
        <v>1</v>
      </c>
      <c r="IP144" s="345">
        <f t="shared" si="1937"/>
        <v>0</v>
      </c>
      <c r="IQ144" s="345">
        <f t="shared" si="1938"/>
        <v>0</v>
      </c>
      <c r="IR144" s="345">
        <f t="shared" si="1939"/>
        <v>0</v>
      </c>
      <c r="IS144" s="345">
        <f t="shared" si="1940"/>
        <v>0</v>
      </c>
      <c r="IT144" s="346"/>
      <c r="IV144"/>
      <c r="IW144"/>
      <c r="IX144"/>
      <c r="IY144" s="345"/>
      <c r="IZ144" s="345"/>
      <c r="JA144" s="345"/>
      <c r="JB144" s="345">
        <f t="shared" si="1941"/>
        <v>1</v>
      </c>
      <c r="JC144" s="345">
        <f t="shared" si="1942"/>
        <v>0</v>
      </c>
      <c r="JD144" s="345">
        <f t="shared" si="1943"/>
        <v>0</v>
      </c>
      <c r="JE144" s="345">
        <f t="shared" si="1944"/>
        <v>0</v>
      </c>
      <c r="JF144" s="345">
        <f t="shared" si="1945"/>
        <v>0</v>
      </c>
      <c r="JG144" s="346"/>
      <c r="JI144"/>
      <c r="JJ144"/>
      <c r="JK144"/>
      <c r="JL144" s="345"/>
      <c r="JM144" s="345"/>
      <c r="JN144" s="345"/>
      <c r="JO144" s="345">
        <f t="shared" si="1946"/>
        <v>1</v>
      </c>
      <c r="JP144" s="345">
        <f t="shared" si="1947"/>
        <v>0</v>
      </c>
      <c r="JQ144" s="345">
        <f t="shared" si="1948"/>
        <v>0</v>
      </c>
      <c r="JR144" s="345">
        <f t="shared" si="1949"/>
        <v>0</v>
      </c>
      <c r="JS144" s="345">
        <f t="shared" si="1950"/>
        <v>0</v>
      </c>
      <c r="JT144" s="346"/>
      <c r="JV144"/>
      <c r="JW144"/>
      <c r="JX144"/>
      <c r="JY144" s="345"/>
      <c r="JZ144" s="345"/>
      <c r="KA144" s="345"/>
      <c r="KB144" s="345">
        <f t="shared" si="1951"/>
        <v>1</v>
      </c>
      <c r="KC144" s="345">
        <f t="shared" si="1952"/>
        <v>0</v>
      </c>
      <c r="KD144" s="345">
        <f t="shared" si="1953"/>
        <v>0</v>
      </c>
      <c r="KE144" s="345">
        <f t="shared" si="1954"/>
        <v>0</v>
      </c>
      <c r="KF144" s="345">
        <f t="shared" si="1955"/>
        <v>0</v>
      </c>
      <c r="KG144" s="346"/>
      <c r="KI144"/>
      <c r="KJ144"/>
      <c r="KK144"/>
      <c r="KL144" s="345"/>
      <c r="KM144" s="345"/>
      <c r="KN144" s="345"/>
      <c r="KO144" s="345">
        <f t="shared" si="1956"/>
        <v>1</v>
      </c>
      <c r="KP144" s="345">
        <f t="shared" si="1957"/>
        <v>0</v>
      </c>
      <c r="KQ144" s="345">
        <f t="shared" si="1958"/>
        <v>0</v>
      </c>
      <c r="KR144" s="345">
        <f t="shared" si="1959"/>
        <v>0</v>
      </c>
      <c r="KS144" s="345">
        <f t="shared" si="1960"/>
        <v>0</v>
      </c>
      <c r="KT144" s="346"/>
      <c r="KV144"/>
      <c r="KW144"/>
      <c r="KX144"/>
      <c r="KY144" s="345"/>
      <c r="KZ144" s="345"/>
      <c r="LA144" s="345"/>
      <c r="LB144" s="345">
        <f t="shared" si="1961"/>
        <v>1</v>
      </c>
      <c r="LC144" s="345">
        <f t="shared" si="1962"/>
        <v>0</v>
      </c>
      <c r="LD144" s="345">
        <f t="shared" si="1963"/>
        <v>0</v>
      </c>
      <c r="LE144" s="345">
        <f t="shared" si="1964"/>
        <v>0</v>
      </c>
      <c r="LF144" s="345">
        <f t="shared" si="1965"/>
        <v>0</v>
      </c>
      <c r="LG144" s="346"/>
      <c r="LI144"/>
      <c r="LJ144"/>
      <c r="LK144"/>
      <c r="LL144" s="345"/>
      <c r="LM144" s="345"/>
      <c r="LN144" s="345"/>
      <c r="LO144" s="345">
        <f t="shared" si="1966"/>
        <v>1</v>
      </c>
      <c r="LP144" s="345">
        <f t="shared" si="1967"/>
        <v>0</v>
      </c>
      <c r="LQ144" s="345">
        <f t="shared" si="1968"/>
        <v>0</v>
      </c>
      <c r="LR144" s="345">
        <f t="shared" si="1969"/>
        <v>0</v>
      </c>
      <c r="LS144" s="345">
        <f t="shared" si="1970"/>
        <v>0</v>
      </c>
      <c r="LT144" s="346"/>
      <c r="LV144"/>
      <c r="LW144"/>
      <c r="LX144"/>
      <c r="LY144" s="345"/>
      <c r="LZ144" s="345"/>
      <c r="MA144" s="345"/>
      <c r="MB144" s="345">
        <f t="shared" si="1971"/>
        <v>1</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0</v>
      </c>
    </row>
    <row r="8" spans="2:5">
      <c r="B8" s="105" t="s">
        <v>172</v>
      </c>
      <c r="C8" s="111">
        <v>60</v>
      </c>
      <c r="D8" s="170" t="str">
        <f>VLOOKUP($C8,Language!$D$5:$E$100,2,0)</f>
        <v>South Africa</v>
      </c>
      <c r="E8" s="521" t="b">
        <f>OR(CalcA!$K$6&gt;0,CalcA!$I$6&gt;0)</f>
        <v>0</v>
      </c>
    </row>
    <row r="9" spans="2:5">
      <c r="B9" s="105" t="s">
        <v>173</v>
      </c>
      <c r="C9" s="111">
        <v>25</v>
      </c>
      <c r="D9" s="170" t="str">
        <f>VLOOKUP($C9,Language!$D$5:$E$100,2,0)</f>
        <v>Rep. of Korea</v>
      </c>
      <c r="E9" s="521" t="b">
        <f>OR(CalcA!$K$7&gt;0,CalcA!$I$7&gt;0)</f>
        <v>0</v>
      </c>
    </row>
    <row r="10" spans="2:5">
      <c r="B10" s="105" t="s">
        <v>1045</v>
      </c>
      <c r="C10" s="360">
        <v>41</v>
      </c>
      <c r="D10" s="170" t="str">
        <f>VLOOKUP($C10,Language!$D$5:$E$100,2,0)</f>
        <v>Czech Rep.</v>
      </c>
      <c r="E10" s="521" t="b">
        <f>OR(CalcA!$K$8&gt;0,CalcA!$I$8&gt;0)</f>
        <v>0</v>
      </c>
    </row>
    <row r="11" spans="2:5" ht="15.75">
      <c r="B11" s="106"/>
      <c r="C11" s="178"/>
      <c r="D11" s="179" t="s">
        <v>20</v>
      </c>
      <c r="E11" s="521"/>
    </row>
    <row r="12" spans="2:5">
      <c r="B12" s="105" t="s">
        <v>174</v>
      </c>
      <c r="C12" s="111">
        <v>30</v>
      </c>
      <c r="D12" s="170" t="str">
        <f>VLOOKUP($C12,Language!$D$5:$E$100,2,0)</f>
        <v>Canada</v>
      </c>
      <c r="E12" s="521" t="b">
        <f>OR(CalcB!$K$5&gt;0,CalcB!$I$5&gt;0)</f>
        <v>0</v>
      </c>
    </row>
    <row r="13" spans="2:5">
      <c r="B13" s="105" t="s">
        <v>175</v>
      </c>
      <c r="C13" s="108">
        <v>65</v>
      </c>
      <c r="D13" s="170" t="str">
        <f>VLOOKUP($C13,Language!$D$5:$E$100,2,0)</f>
        <v>Bosnia/Herzeg.</v>
      </c>
      <c r="E13" s="521" t="b">
        <f>OR(CalcB!$K$6&gt;0,CalcB!$I$6&gt;0)</f>
        <v>0</v>
      </c>
    </row>
    <row r="14" spans="2:5">
      <c r="B14" s="105" t="s">
        <v>176</v>
      </c>
      <c r="C14" s="111">
        <v>55</v>
      </c>
      <c r="D14" s="170" t="str">
        <f>VLOOKUP($C14,Language!$D$5:$E$100,2,0)</f>
        <v>Qatar</v>
      </c>
      <c r="E14" s="521" t="b">
        <f>OR(CalcB!$K$7&gt;0,CalcB!$I$7&gt;0)</f>
        <v>0</v>
      </c>
    </row>
    <row r="15" spans="2:5">
      <c r="B15" s="105" t="s">
        <v>1046</v>
      </c>
      <c r="C15" s="360">
        <v>19</v>
      </c>
      <c r="D15" s="170" t="str">
        <f>VLOOKUP($C15,Language!$D$5:$E$100,2,0)</f>
        <v>Switzerland</v>
      </c>
      <c r="E15" s="521" t="b">
        <f>OR(CalcB!$K$8&gt;0,CalcB!$I$8&gt;0)</f>
        <v>0</v>
      </c>
    </row>
    <row r="16" spans="2:5" ht="15.75">
      <c r="B16" s="106"/>
      <c r="C16" s="178"/>
      <c r="D16" s="179" t="s">
        <v>21</v>
      </c>
      <c r="E16" s="521"/>
    </row>
    <row r="17" spans="2:5">
      <c r="B17" s="105" t="s">
        <v>177</v>
      </c>
      <c r="C17" s="111">
        <v>6</v>
      </c>
      <c r="D17" s="170" t="str">
        <f>VLOOKUP($C17,Language!$D$5:$E$100,2,0)</f>
        <v>Brazil</v>
      </c>
      <c r="E17" s="521" t="b">
        <f>OR(CalcC!$K$5&gt;0,CalcC!$I$5&gt;0)</f>
        <v>0</v>
      </c>
    </row>
    <row r="18" spans="2:5">
      <c r="B18" s="105" t="s">
        <v>178</v>
      </c>
      <c r="C18" s="111">
        <v>8</v>
      </c>
      <c r="D18" s="170" t="str">
        <f>VLOOKUP($C18,Language!$D$5:$E$100,2,0)</f>
        <v>Morocco</v>
      </c>
      <c r="E18" s="521" t="b">
        <f>OR(CalcC!$K$6&gt;0,CalcC!$I$6&gt;0)</f>
        <v>0</v>
      </c>
    </row>
    <row r="19" spans="2:5">
      <c r="B19" s="105" t="s">
        <v>179</v>
      </c>
      <c r="C19" s="111">
        <v>83</v>
      </c>
      <c r="D19" s="170" t="str">
        <f>VLOOKUP($C19,Language!$D$5:$E$100,2,0)</f>
        <v>Haiti</v>
      </c>
      <c r="E19" s="521" t="b">
        <f>OR(CalcC!$K$7&gt;0,CalcC!$I$7&gt;0)</f>
        <v>0</v>
      </c>
    </row>
    <row r="20" spans="2:5">
      <c r="B20" s="105" t="s">
        <v>1047</v>
      </c>
      <c r="C20" s="360">
        <v>43</v>
      </c>
      <c r="D20" s="170" t="str">
        <f>VLOOKUP($C20,Language!$D$5:$E$100,2,0)</f>
        <v>Scotland</v>
      </c>
      <c r="E20" s="521" t="b">
        <f>OR(CalcC!$K$8&gt;0,CalcC!$I$8&gt;0)</f>
        <v>0</v>
      </c>
    </row>
    <row r="21" spans="2:5" ht="15.75">
      <c r="B21" s="106"/>
      <c r="C21" s="178"/>
      <c r="D21" s="179" t="s">
        <v>25</v>
      </c>
      <c r="E21" s="521"/>
    </row>
    <row r="22" spans="2:5">
      <c r="B22" s="105" t="s">
        <v>180</v>
      </c>
      <c r="C22" s="111">
        <v>16</v>
      </c>
      <c r="D22" s="170" t="str">
        <f>VLOOKUP($C22,Language!$D$5:$E$100,2,0)</f>
        <v>USA</v>
      </c>
      <c r="E22" s="521" t="b">
        <f>OR(CalcD!$K$5&gt;0,CalcD!$I$5&gt;0)</f>
        <v>0</v>
      </c>
    </row>
    <row r="23" spans="2:5">
      <c r="B23" s="105" t="s">
        <v>181</v>
      </c>
      <c r="C23" s="111">
        <v>40</v>
      </c>
      <c r="D23" s="170" t="str">
        <f>VLOOKUP($C23,Language!$D$5:$E$100,2,0)</f>
        <v>Paraguay</v>
      </c>
      <c r="E23" s="521" t="b">
        <f>OR(CalcD!$K$6&gt;0,CalcD!$I$6&gt;0)</f>
        <v>0</v>
      </c>
    </row>
    <row r="24" spans="2:5">
      <c r="B24" s="105" t="s">
        <v>182</v>
      </c>
      <c r="C24" s="111">
        <v>27</v>
      </c>
      <c r="D24" s="170" t="str">
        <f>VLOOKUP($C24,Language!$D$5:$E$100,2,0)</f>
        <v>Australia</v>
      </c>
      <c r="E24" s="521" t="b">
        <f>OR(CalcD!$K$7&gt;0,CalcD!$I$7&gt;0)</f>
        <v>0</v>
      </c>
    </row>
    <row r="25" spans="2:5">
      <c r="B25" s="105" t="s">
        <v>1048</v>
      </c>
      <c r="C25" s="360">
        <v>22</v>
      </c>
      <c r="D25" s="170" t="str">
        <f>VLOOKUP($C25,Language!$D$5:$E$100,2,0)</f>
        <v>Turkey</v>
      </c>
      <c r="E25" s="521" t="b">
        <f>OR(CalcD!$K$8&gt;0,CalcD!$I$8&gt;0)</f>
        <v>0</v>
      </c>
    </row>
    <row r="26" spans="2:5" ht="15.75">
      <c r="B26" s="106"/>
      <c r="C26" s="178"/>
      <c r="D26" s="179" t="s">
        <v>22</v>
      </c>
      <c r="E26" s="521"/>
    </row>
    <row r="27" spans="2:5">
      <c r="B27" s="105" t="s">
        <v>183</v>
      </c>
      <c r="C27" s="111">
        <v>10</v>
      </c>
      <c r="D27" s="170" t="str">
        <f>VLOOKUP($C27,Language!$D$5:$E$100,2,0)</f>
        <v>Germany</v>
      </c>
      <c r="E27" s="521" t="b">
        <f>OR(CalcE!$K$5&gt;0,CalcE!$I$5&gt;0)</f>
        <v>0</v>
      </c>
    </row>
    <row r="28" spans="2:5">
      <c r="B28" s="105" t="s">
        <v>184</v>
      </c>
      <c r="C28" s="108">
        <v>82</v>
      </c>
      <c r="D28" s="170" t="str">
        <f>VLOOKUP($C28,Language!$D$5:$E$100,2,0)</f>
        <v>Curaçao</v>
      </c>
      <c r="E28" s="521" t="b">
        <f>OR(CalcE!$K$6&gt;0,CalcE!$I$6&gt;0)</f>
        <v>0</v>
      </c>
    </row>
    <row r="29" spans="2:5">
      <c r="B29" s="105" t="s">
        <v>185</v>
      </c>
      <c r="C29" s="111">
        <v>34</v>
      </c>
      <c r="D29" s="170" t="str">
        <f>VLOOKUP($C29,Language!$D$5:$E$100,2,0)</f>
        <v>Ivory Coast</v>
      </c>
      <c r="E29" s="521" t="b">
        <f>OR(CalcE!$K$7&gt;0,CalcE!$I$7&gt;0)</f>
        <v>0</v>
      </c>
    </row>
    <row r="30" spans="2:5">
      <c r="B30" s="105" t="s">
        <v>1049</v>
      </c>
      <c r="C30" s="360">
        <v>23</v>
      </c>
      <c r="D30" s="170" t="str">
        <f>VLOOKUP($C30,Language!$D$5:$E$100,2,0)</f>
        <v>Ecuador</v>
      </c>
      <c r="E30" s="521" t="b">
        <f>OR(CalcE!$K$8&gt;0,CalcE!$I$8&gt;0)</f>
        <v>0</v>
      </c>
    </row>
    <row r="31" spans="2:5" ht="15.75">
      <c r="B31" s="106"/>
      <c r="C31" s="178"/>
      <c r="D31" s="179" t="s">
        <v>23</v>
      </c>
      <c r="E31" s="521"/>
    </row>
    <row r="32" spans="2:5">
      <c r="B32" s="105" t="s">
        <v>266</v>
      </c>
      <c r="C32" s="108">
        <v>7</v>
      </c>
      <c r="D32" s="170" t="str">
        <f>VLOOKUP($C32,Language!$D$5:$E$100,2,0)</f>
        <v>Netherlands</v>
      </c>
      <c r="E32" s="521" t="b">
        <f>OR(CalcF!$K$5&gt;0,CalcF!$I$5&gt;0)</f>
        <v>0</v>
      </c>
    </row>
    <row r="33" spans="2:5">
      <c r="B33" s="105" t="s">
        <v>267</v>
      </c>
      <c r="C33" s="111">
        <v>18</v>
      </c>
      <c r="D33" s="170" t="str">
        <f>VLOOKUP($C33,Language!$D$5:$E$100,2,0)</f>
        <v>Japan</v>
      </c>
      <c r="E33" s="521" t="b">
        <f>OR(CalcF!$K$6&gt;0,CalcF!$I$6&gt;0)</f>
        <v>0</v>
      </c>
    </row>
    <row r="34" spans="2:5">
      <c r="B34" s="105" t="s">
        <v>268</v>
      </c>
      <c r="C34" s="108">
        <v>38</v>
      </c>
      <c r="D34" s="170" t="str">
        <f>VLOOKUP($C34,Language!$D$5:$E$100,2,0)</f>
        <v>Sweden</v>
      </c>
      <c r="E34" s="521" t="b">
        <f>OR(CalcF!$K$7&gt;0,CalcF!$I$7&gt;0)</f>
        <v>0</v>
      </c>
    </row>
    <row r="35" spans="2:5">
      <c r="B35" s="105" t="s">
        <v>1050</v>
      </c>
      <c r="C35" s="361">
        <v>44</v>
      </c>
      <c r="D35" s="170" t="str">
        <f>VLOOKUP($C35,Language!$D$5:$E$100,2,0)</f>
        <v>Tunisia</v>
      </c>
      <c r="E35" s="521" t="b">
        <f>OR(CalcF!$K$8&gt;0,CalcF!$I$8&gt;0)</f>
        <v>0</v>
      </c>
    </row>
    <row r="36" spans="2:5" ht="15.75">
      <c r="B36" s="106"/>
      <c r="C36" s="178"/>
      <c r="D36" s="179" t="s">
        <v>272</v>
      </c>
      <c r="E36" s="521"/>
    </row>
    <row r="37" spans="2:5">
      <c r="B37" s="105" t="s">
        <v>186</v>
      </c>
      <c r="C37" s="111">
        <v>9</v>
      </c>
      <c r="D37" s="170" t="str">
        <f>VLOOKUP($C37,Language!$D$5:$E$100,2,0)</f>
        <v>Belgium</v>
      </c>
      <c r="E37" s="521" t="b">
        <f>OR(CalcG!$K$5&gt;0,CalcG!$I$5&gt;0)</f>
        <v>0</v>
      </c>
    </row>
    <row r="38" spans="2:5">
      <c r="B38" s="105" t="s">
        <v>187</v>
      </c>
      <c r="C38" s="111">
        <v>29</v>
      </c>
      <c r="D38" s="170" t="str">
        <f>VLOOKUP($C38,Language!$D$5:$E$100,2,0)</f>
        <v>Egypt</v>
      </c>
      <c r="E38" s="521" t="b">
        <f>OR(CalcG!$K$6&gt;0,CalcG!$I$6&gt;0)</f>
        <v>0</v>
      </c>
    </row>
    <row r="39" spans="2:5">
      <c r="B39" s="105" t="s">
        <v>188</v>
      </c>
      <c r="C39" s="111">
        <v>21</v>
      </c>
      <c r="D39" s="170" t="str">
        <f>VLOOKUP($C39,Language!$D$5:$E$100,2,0)</f>
        <v>IR Iran</v>
      </c>
      <c r="E39" s="521" t="b">
        <f>OR(CalcG!$K$7&gt;0,CalcG!$I$7&gt;0)</f>
        <v>0</v>
      </c>
    </row>
    <row r="40" spans="2:5">
      <c r="B40" s="105" t="s">
        <v>1051</v>
      </c>
      <c r="C40" s="360">
        <v>85</v>
      </c>
      <c r="D40" s="170" t="str">
        <f>VLOOKUP($C40,Language!$D$5:$E$100,2,0)</f>
        <v>New Zealand</v>
      </c>
      <c r="E40" s="521" t="b">
        <f>OR(CalcG!$K$8&gt;0,CalcG!$I$8&gt;0)</f>
        <v>0</v>
      </c>
    </row>
    <row r="41" spans="2:5" ht="15.75">
      <c r="B41" s="106"/>
      <c r="C41" s="178"/>
      <c r="D41" s="179" t="s">
        <v>31</v>
      </c>
      <c r="E41" s="521"/>
    </row>
    <row r="42" spans="2:5">
      <c r="B42" s="105" t="s">
        <v>269</v>
      </c>
      <c r="C42" s="111">
        <v>2</v>
      </c>
      <c r="D42" s="172" t="str">
        <f>VLOOKUP($C42,Language!$D$5:$E$100,2,0)</f>
        <v>Spain</v>
      </c>
      <c r="E42" s="521" t="b">
        <f>OR(CalcH!$K$5&gt;0,CalcH!$I$5&gt;0)</f>
        <v>0</v>
      </c>
    </row>
    <row r="43" spans="2:5">
      <c r="B43" s="105" t="s">
        <v>270</v>
      </c>
      <c r="C43" s="111">
        <v>69</v>
      </c>
      <c r="D43" s="172" t="str">
        <f>VLOOKUP($C43,Language!$D$5:$E$100,2,0)</f>
        <v>Cape Verde</v>
      </c>
      <c r="E43" s="521" t="b">
        <f>OR(CalcH!$K$6&gt;0,CalcH!$I$6&gt;0)</f>
        <v>0</v>
      </c>
    </row>
    <row r="44" spans="2:5">
      <c r="B44" s="105" t="s">
        <v>271</v>
      </c>
      <c r="C44" s="111">
        <v>61</v>
      </c>
      <c r="D44" s="172" t="str">
        <f>VLOOKUP($C44,Language!$D$5:$E$100,2,0)</f>
        <v>Saudi Arabia</v>
      </c>
      <c r="E44" s="521" t="b">
        <f>OR(CalcH!$K$7&gt;0,CalcH!$I$7&gt;0)</f>
        <v>0</v>
      </c>
    </row>
    <row r="45" spans="2:5">
      <c r="B45" s="151" t="s">
        <v>1052</v>
      </c>
      <c r="C45" s="360">
        <v>17</v>
      </c>
      <c r="D45" s="172" t="str">
        <f>VLOOKUP($C45,Language!$D$5:$E$100,2,0)</f>
        <v>Uruguay</v>
      </c>
      <c r="E45" s="521" t="b">
        <f>OR(CalcH!$K$8&gt;0,CalcH!$I$8&gt;0)</f>
        <v>0</v>
      </c>
    </row>
    <row r="46" spans="2:5" ht="15.75">
      <c r="B46" s="104"/>
      <c r="C46" s="178"/>
      <c r="D46" s="179" t="s">
        <v>32</v>
      </c>
      <c r="E46" s="521"/>
    </row>
    <row r="47" spans="2:5">
      <c r="B47" s="105" t="s">
        <v>842</v>
      </c>
      <c r="C47" s="108">
        <v>1</v>
      </c>
      <c r="D47" s="170" t="str">
        <f>VLOOKUP($C47,Language!$D$5:$E$100,2,0)</f>
        <v>France</v>
      </c>
      <c r="E47" s="521" t="b">
        <f>OR(CalcI!$K$5&gt;0,CalcI!$I$5&gt;0)</f>
        <v>0</v>
      </c>
    </row>
    <row r="48" spans="2:5">
      <c r="B48" s="105" t="s">
        <v>843</v>
      </c>
      <c r="C48" s="111">
        <v>14</v>
      </c>
      <c r="D48" s="170" t="str">
        <f>VLOOKUP($C48,Language!$D$5:$E$100,2,0)</f>
        <v>Senegal</v>
      </c>
      <c r="E48" s="521" t="b">
        <f>OR(CalcI!$K$6&gt;0,CalcI!$I$6&gt;0)</f>
        <v>0</v>
      </c>
    </row>
    <row r="49" spans="2:5">
      <c r="B49" s="105" t="s">
        <v>844</v>
      </c>
      <c r="C49" s="111">
        <v>57</v>
      </c>
      <c r="D49" s="170" t="str">
        <f>VLOOKUP($C49,Language!$D$5:$E$100,2,0)</f>
        <v>Iraq</v>
      </c>
      <c r="E49" s="521" t="b">
        <f>OR(CalcI!$K$7&gt;0,CalcI!$I$7&gt;0)</f>
        <v>0</v>
      </c>
    </row>
    <row r="50" spans="2:5">
      <c r="B50" s="105" t="s">
        <v>1053</v>
      </c>
      <c r="C50" s="360">
        <v>31</v>
      </c>
      <c r="D50" s="170" t="str">
        <f>VLOOKUP($C50,Language!$D$5:$E$100,2,0)</f>
        <v>Norway</v>
      </c>
      <c r="E50" s="521" t="b">
        <f>OR(CalcI!$K$8&gt;0,CalcI!$I$8&gt;0)</f>
        <v>0</v>
      </c>
    </row>
    <row r="51" spans="2:5" ht="15.75">
      <c r="B51" s="106"/>
      <c r="C51" s="178"/>
      <c r="D51" s="179" t="s">
        <v>841</v>
      </c>
      <c r="E51" s="521"/>
    </row>
    <row r="52" spans="2:5">
      <c r="B52" s="105" t="s">
        <v>845</v>
      </c>
      <c r="C52" s="111">
        <v>3</v>
      </c>
      <c r="D52" s="170" t="str">
        <f>VLOOKUP($C52,Language!$D$5:$E$100,2,0)</f>
        <v>Argentina</v>
      </c>
      <c r="E52" s="521" t="b">
        <f>OR(CalcJ!$K$5&gt;0,CalcJ!$I$5&gt;0)</f>
        <v>0</v>
      </c>
    </row>
    <row r="53" spans="2:5">
      <c r="B53" s="105" t="s">
        <v>846</v>
      </c>
      <c r="C53" s="108">
        <v>28</v>
      </c>
      <c r="D53" s="170" t="str">
        <f>VLOOKUP($C53,Language!$D$5:$E$100,2,0)</f>
        <v>Algeria</v>
      </c>
      <c r="E53" s="521" t="b">
        <f>OR(CalcJ!$K$6&gt;0,CalcJ!$I$6&gt;0)</f>
        <v>0</v>
      </c>
    </row>
    <row r="54" spans="2:5">
      <c r="B54" s="105" t="s">
        <v>847</v>
      </c>
      <c r="C54" s="111">
        <v>24</v>
      </c>
      <c r="D54" s="170" t="str">
        <f>VLOOKUP($C54,Language!$D$5:$E$100,2,0)</f>
        <v>Austria</v>
      </c>
      <c r="E54" s="521" t="b">
        <f>OR(CalcJ!$K$7&gt;0,CalcJ!$I$7&gt;0)</f>
        <v>0</v>
      </c>
    </row>
    <row r="55" spans="2:5">
      <c r="B55" s="105" t="s">
        <v>1054</v>
      </c>
      <c r="C55" s="360">
        <v>63</v>
      </c>
      <c r="D55" s="170" t="str">
        <f>VLOOKUP($C55,Language!$D$5:$E$100,2,0)</f>
        <v>Jordan</v>
      </c>
      <c r="E55" s="521" t="b">
        <f>OR(CalcJ!$K$8&gt;0,CalcJ!$I$8&gt;0)</f>
        <v>0</v>
      </c>
    </row>
    <row r="56" spans="2:5" ht="15.75">
      <c r="B56" s="106"/>
      <c r="C56" s="178"/>
      <c r="D56" s="179" t="s">
        <v>33</v>
      </c>
      <c r="E56" s="521"/>
    </row>
    <row r="57" spans="2:5">
      <c r="B57" s="105" t="s">
        <v>848</v>
      </c>
      <c r="C57" s="111">
        <v>5</v>
      </c>
      <c r="D57" s="170" t="str">
        <f>VLOOKUP($C57,Language!$D$5:$E$100,2,0)</f>
        <v>Portugal</v>
      </c>
      <c r="E57" s="521" t="b">
        <f>OR(CalcK!$K$5&gt;0,CalcK!$I$5&gt;0)</f>
        <v>0</v>
      </c>
    </row>
    <row r="58" spans="2:5">
      <c r="B58" s="105" t="s">
        <v>849</v>
      </c>
      <c r="C58" s="111">
        <v>46</v>
      </c>
      <c r="D58" s="170" t="str">
        <f>VLOOKUP($C58,Language!$D$5:$E$100,2,0)</f>
        <v>DR Congo</v>
      </c>
      <c r="E58" s="521" t="b">
        <f>OR(CalcK!$K$6&gt;0,CalcK!$I$6&gt;0)</f>
        <v>0</v>
      </c>
    </row>
    <row r="59" spans="2:5">
      <c r="B59" s="105" t="s">
        <v>850</v>
      </c>
      <c r="C59" s="111">
        <v>50</v>
      </c>
      <c r="D59" s="170" t="str">
        <f>VLOOKUP($C59,Language!$D$5:$E$100,2,0)</f>
        <v>Uzbekistan</v>
      </c>
      <c r="E59" s="521" t="b">
        <f>OR(CalcK!$K$7&gt;0,CalcK!$I$7&gt;0)</f>
        <v>0</v>
      </c>
    </row>
    <row r="60" spans="2:5">
      <c r="B60" s="105" t="s">
        <v>1055</v>
      </c>
      <c r="C60" s="362">
        <v>13</v>
      </c>
      <c r="D60" s="170" t="str">
        <f>VLOOKUP($C60,Language!$D$5:$E$100,2,0)</f>
        <v>Colombia</v>
      </c>
      <c r="E60" s="521" t="b">
        <f>OR(CalcK!$K$8&gt;0,CalcK!$I$8&gt;0)</f>
        <v>0</v>
      </c>
    </row>
    <row r="61" spans="2:5" ht="15.75">
      <c r="B61" s="106"/>
      <c r="C61" s="178"/>
      <c r="D61" s="179" t="s">
        <v>34</v>
      </c>
      <c r="E61" s="521"/>
    </row>
    <row r="62" spans="2:5">
      <c r="B62" s="105" t="s">
        <v>851</v>
      </c>
      <c r="C62" s="111">
        <v>4</v>
      </c>
      <c r="D62" s="170" t="str">
        <f>VLOOKUP($C62,Language!$D$5:$E$100,2,0)</f>
        <v>England</v>
      </c>
      <c r="E62" s="521" t="b">
        <f>OR(CalcL!$K$5&gt;0,CalcL!$I$5&gt;0)</f>
        <v>0</v>
      </c>
    </row>
    <row r="63" spans="2:5">
      <c r="B63" s="105" t="s">
        <v>852</v>
      </c>
      <c r="C63" s="111">
        <v>11</v>
      </c>
      <c r="D63" s="170" t="str">
        <f>VLOOKUP($C63,Language!$D$5:$E$100,2,0)</f>
        <v>Croatia</v>
      </c>
      <c r="E63" s="521" t="b">
        <f>OR(CalcL!$K$6&gt;0,CalcL!$I$6&gt;0)</f>
        <v>0</v>
      </c>
    </row>
    <row r="64" spans="2:5">
      <c r="B64" s="105" t="s">
        <v>853</v>
      </c>
      <c r="C64" s="111">
        <v>74</v>
      </c>
      <c r="D64" s="170" t="str">
        <f>VLOOKUP($C64,Language!$D$5:$E$100,2,0)</f>
        <v>Ghana</v>
      </c>
      <c r="E64" s="521" t="b">
        <f>OR(CalcL!$K$7&gt;0,CalcL!$I$7&gt;0)</f>
        <v>0</v>
      </c>
    </row>
    <row r="65" spans="2:5" ht="15.75" thickBot="1">
      <c r="B65" s="107" t="s">
        <v>1056</v>
      </c>
      <c r="C65" s="363">
        <v>33</v>
      </c>
      <c r="D65" s="364" t="str">
        <f>VLOOKUP($C65,Language!$D$5:$E$100,2,0)</f>
        <v>Panama</v>
      </c>
      <c r="E65" s="522" t="b">
        <f>OR(CalcL!$K$8&gt;0,CalcL!$I$8&gt;0)</f>
        <v>0</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0</v>
      </c>
      <c r="M69" s="530" t="str">
        <f>M101</f>
        <v>3-CEFHI</v>
      </c>
      <c r="N69" s="531" t="str">
        <f>IF(Distinctness!$G$17&gt;0,INDEX(ThirdPlaced!$C$4:$C$15,MATCH(O69,ThirdPlaced!$I$4:$I$15),0),"")</f>
        <v/>
      </c>
      <c r="O69" s="532" t="str">
        <f>IFERROR(VLOOKUP(ThirdPlaced!$I$30,AssignThird!$C$8:$K$502,2,0),"")</f>
        <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0</v>
      </c>
      <c r="M70" s="534" t="str">
        <f t="shared" ref="M70:M75" si="0">M102</f>
        <v>3-EFGIJ</v>
      </c>
      <c r="N70" s="535" t="str">
        <f>IF(Distinctness!$G$17&gt;0,INDEX(ThirdPlaced!$C$4:$C$15,MATCH(O70,ThirdPlaced!$I$4:$I$15),0),"")</f>
        <v/>
      </c>
      <c r="O70" s="536" t="str">
        <f>IFERROR(VLOOKUP(ThirdPlaced!$I$30,AssignThird!$C$8:$K$502,3,0),"")</f>
        <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0</v>
      </c>
      <c r="M71" s="534" t="str">
        <f t="shared" si="0"/>
        <v>3-BEFIJ</v>
      </c>
      <c r="N71" s="535" t="str">
        <f>IF(Distinctness!$G$17&gt;0,INDEX(ThirdPlaced!$C$4:$C$15,MATCH(O71,ThirdPlaced!$I$4:$I$15),0),"")</f>
        <v/>
      </c>
      <c r="O71" s="536" t="str">
        <f>IFERROR(VLOOKUP(ThirdPlaced!$I$30,AssignThird!$C$8:$K$502,4,0),"")</f>
        <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0</v>
      </c>
      <c r="M72" s="534" t="str">
        <f t="shared" si="0"/>
        <v>3-ABCDF</v>
      </c>
      <c r="N72" s="535" t="str">
        <f>IF(Distinctness!$G$17&gt;0,INDEX(ThirdPlaced!$C$4:$C$15,MATCH(O72,ThirdPlaced!$I$4:$I$15),0),"")</f>
        <v/>
      </c>
      <c r="O72" s="536" t="str">
        <f>IFERROR(VLOOKUP(ThirdPlaced!$I$30,AssignThird!$C$8:$K$502,5,0),"")</f>
        <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0</v>
      </c>
      <c r="M73" s="534" t="str">
        <f t="shared" si="0"/>
        <v>3-AEHIJ</v>
      </c>
      <c r="N73" s="535" t="str">
        <f>IF(Distinctness!$G$17&gt;0,INDEX(ThirdPlaced!$C$4:$C$15,MATCH(O73,ThirdPlaced!$I$4:$I$15),0),"")</f>
        <v/>
      </c>
      <c r="O73" s="536" t="str">
        <f>IFERROR(VLOOKUP(ThirdPlaced!$I$30,AssignThird!$C$8:$K$502,6,0),"")</f>
        <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0</v>
      </c>
      <c r="M74" s="534" t="str">
        <f t="shared" si="0"/>
        <v>3-CDFGH</v>
      </c>
      <c r="N74" s="535" t="str">
        <f>IF(Distinctness!$G$17&gt;0,INDEX(ThirdPlaced!$C$4:$C$15,MATCH(O74,ThirdPlaced!$I$4:$I$15),0),"")</f>
        <v/>
      </c>
      <c r="O74" s="536" t="str">
        <f>IFERROR(VLOOKUP(ThirdPlaced!$I$30,AssignThird!$C$8:$K$502,7,0),"")</f>
        <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0</v>
      </c>
      <c r="M75" s="534" t="str">
        <f t="shared" si="0"/>
        <v>3-DEIJL</v>
      </c>
      <c r="N75" s="535" t="str">
        <f>IF(Distinctness!$G$17&gt;0,INDEX(ThirdPlaced!$C$4:$C$15,MATCH(O75,ThirdPlaced!$I$4:$I$15),0),"")</f>
        <v/>
      </c>
      <c r="O75" s="536" t="str">
        <f>IFERROR(VLOOKUP(ThirdPlaced!$I$30,AssignThird!$C$8:$K$502,8,0),"")</f>
        <v/>
      </c>
    </row>
    <row r="76" spans="2:15" ht="15.75" thickBot="1">
      <c r="B76" s="57" t="s">
        <v>897</v>
      </c>
      <c r="C76" s="71"/>
      <c r="D76" s="71"/>
      <c r="E76" s="42"/>
      <c r="F76" s="43"/>
      <c r="G76" s="153"/>
      <c r="H76" s="43"/>
      <c r="I76" s="43"/>
      <c r="J76" s="43"/>
      <c r="K76" s="80"/>
      <c r="L76" s="537" t="b">
        <f>IFERROR(VLOOKUP(N76,Groups!$D$7:$E$65,2,0),FALSE)</f>
        <v>0</v>
      </c>
      <c r="M76" s="538" t="str">
        <f>M108</f>
        <v>3-EHIJK</v>
      </c>
      <c r="N76" s="539" t="str">
        <f>IF(Distinctness!$G$17&gt;0,INDEX(ThirdPlaced!$C$4:$C$15,MATCH(O76,ThirdPlaced!$I$4:$I$15),0),"")</f>
        <v/>
      </c>
      <c r="O76" s="540" t="str">
        <f>IFERROR(VLOOKUP(ThirdPlaced!$I$30,AssignThird!$C$8:$K$502,9,0),"")</f>
        <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
      </c>
      <c r="J77" s="86" t="str">
        <f>VLOOKUP(D77,$M$77:$N$108,2,0)</f>
        <v/>
      </c>
      <c r="K77" s="168">
        <v>1</v>
      </c>
      <c r="M77" s="523" t="s">
        <v>2</v>
      </c>
      <c r="N77" s="524" t="str">
        <f>'World Cup'!$B$42</f>
        <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
      </c>
      <c r="J78" s="86" t="str">
        <f t="shared" ref="J78:J92" si="2">VLOOKUP(D78,$M$77:$N$108,2,0)</f>
        <v/>
      </c>
      <c r="K78" s="168">
        <v>3</v>
      </c>
      <c r="M78" s="525" t="s">
        <v>8</v>
      </c>
      <c r="N78" s="526" t="str">
        <f>'World Cup'!$B$43</f>
        <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
      </c>
      <c r="J79" s="86" t="str">
        <f t="shared" si="2"/>
        <v/>
      </c>
      <c r="K79" s="168">
        <v>4</v>
      </c>
      <c r="M79" s="525" t="s">
        <v>3</v>
      </c>
      <c r="N79" s="526" t="str">
        <f>'World Cup'!$E$42</f>
        <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
      </c>
      <c r="J80" s="86" t="str">
        <f t="shared" si="2"/>
        <v/>
      </c>
      <c r="K80" s="168">
        <v>2</v>
      </c>
      <c r="M80" s="525" t="s">
        <v>9</v>
      </c>
      <c r="N80" s="526" t="str">
        <f>'World Cup'!$E$43</f>
        <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
      </c>
      <c r="J81" s="86" t="str">
        <f t="shared" si="2"/>
        <v/>
      </c>
      <c r="K81" s="168">
        <v>6</v>
      </c>
      <c r="M81" s="525" t="s">
        <v>4</v>
      </c>
      <c r="N81" s="526" t="str">
        <f>'World Cup'!$H$42</f>
        <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
      </c>
      <c r="J82" s="86" t="str">
        <f t="shared" si="2"/>
        <v/>
      </c>
      <c r="K82" s="168">
        <v>5</v>
      </c>
      <c r="M82" s="525" t="s">
        <v>10</v>
      </c>
      <c r="N82" s="526" t="str">
        <f>'World Cup'!$H$43</f>
        <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
      </c>
      <c r="J83" s="86" t="str">
        <f t="shared" si="2"/>
        <v/>
      </c>
      <c r="K83" s="168">
        <v>7</v>
      </c>
      <c r="M83" s="525" t="s">
        <v>5</v>
      </c>
      <c r="N83" s="526" t="str">
        <f>'World Cup'!$K$42</f>
        <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
      </c>
      <c r="J84" s="86" t="str">
        <f t="shared" si="2"/>
        <v/>
      </c>
      <c r="K84" s="168">
        <v>8</v>
      </c>
      <c r="M84" s="525" t="s">
        <v>11</v>
      </c>
      <c r="N84" s="526" t="str">
        <f>'World Cup'!$K$43</f>
        <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
      </c>
      <c r="J85" s="86" t="str">
        <f t="shared" si="2"/>
        <v/>
      </c>
      <c r="K85" s="168">
        <v>10</v>
      </c>
      <c r="M85" s="525" t="s">
        <v>6</v>
      </c>
      <c r="N85" s="526" t="str">
        <f>'World Cup'!$N$42</f>
        <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
      </c>
      <c r="J86" s="86" t="str">
        <f t="shared" si="2"/>
        <v/>
      </c>
      <c r="K86" s="168">
        <v>9</v>
      </c>
      <c r="M86" s="525" t="s">
        <v>12</v>
      </c>
      <c r="N86" s="526" t="str">
        <f>'World Cup'!$N$43</f>
        <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
      </c>
      <c r="J87" s="86" t="str">
        <f t="shared" si="2"/>
        <v/>
      </c>
      <c r="K87" s="168">
        <v>12</v>
      </c>
      <c r="M87" s="525" t="s">
        <v>7</v>
      </c>
      <c r="N87" s="526" t="str">
        <f>'World Cup'!$Q$42</f>
        <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
      </c>
      <c r="J88" s="86" t="str">
        <f t="shared" si="2"/>
        <v/>
      </c>
      <c r="K88" s="168">
        <v>11</v>
      </c>
      <c r="M88" s="525" t="s">
        <v>13</v>
      </c>
      <c r="N88" s="526" t="str">
        <f>'World Cup'!$Q$43</f>
        <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
      </c>
      <c r="J89" s="86" t="str">
        <f t="shared" si="2"/>
        <v/>
      </c>
      <c r="K89" s="168">
        <v>13</v>
      </c>
      <c r="M89" s="525" t="s">
        <v>93</v>
      </c>
      <c r="N89" s="526" t="str">
        <f>'World Cup'!$T$42</f>
        <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
      </c>
      <c r="J90" s="86" t="str">
        <f t="shared" si="2"/>
        <v/>
      </c>
      <c r="K90" s="168">
        <v>15</v>
      </c>
      <c r="M90" s="525" t="s">
        <v>94</v>
      </c>
      <c r="N90" s="526" t="str">
        <f>'World Cup'!$T$43</f>
        <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
      </c>
      <c r="J91" s="86" t="str">
        <f t="shared" si="2"/>
        <v/>
      </c>
      <c r="K91" s="168">
        <v>16</v>
      </c>
      <c r="M91" s="525" t="s">
        <v>96</v>
      </c>
      <c r="N91" s="526" t="str">
        <f>'World Cup'!$W$42</f>
        <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
      </c>
      <c r="J92" s="86" t="str">
        <f t="shared" si="2"/>
        <v/>
      </c>
      <c r="K92" s="168">
        <v>14</v>
      </c>
      <c r="M92" s="527" t="s">
        <v>97</v>
      </c>
      <c r="N92" s="528" t="str">
        <f>'World Cup'!$W$43</f>
        <v/>
      </c>
    </row>
    <row r="93" spans="2:14">
      <c r="B93" s="57" t="s">
        <v>566</v>
      </c>
      <c r="C93" s="71"/>
      <c r="D93" s="71"/>
      <c r="E93" s="42"/>
      <c r="F93" s="43"/>
      <c r="G93" s="153"/>
      <c r="H93" s="43"/>
      <c r="I93" s="43"/>
      <c r="J93" s="43"/>
      <c r="K93" s="80"/>
      <c r="M93" s="523" t="s">
        <v>855</v>
      </c>
      <c r="N93" s="524" t="str">
        <f>'World Cup'!$Z$42</f>
        <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
      </c>
    </row>
    <row r="102" spans="2:25">
      <c r="B102" s="57" t="s">
        <v>133</v>
      </c>
      <c r="C102" s="71"/>
      <c r="D102" s="71"/>
      <c r="E102" s="42"/>
      <c r="F102" s="43"/>
      <c r="G102" s="153"/>
      <c r="H102" s="43"/>
      <c r="I102" s="43"/>
      <c r="J102" s="43"/>
      <c r="K102" s="81"/>
      <c r="M102" s="525" t="str">
        <f>AssignThird!$E$4</f>
        <v>3-EFGIJ</v>
      </c>
      <c r="N102" s="526" t="str">
        <f t="shared" ref="N102:N108" si="3">IF(L70,N70,"")</f>
        <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
      </c>
      <c r="Y106" s="22"/>
    </row>
    <row r="107" spans="2:25">
      <c r="B107" s="57" t="s">
        <v>134</v>
      </c>
      <c r="C107" s="71"/>
      <c r="D107" s="71"/>
      <c r="E107" s="42"/>
      <c r="F107" s="43"/>
      <c r="G107" s="153"/>
      <c r="H107" s="43"/>
      <c r="I107" s="43"/>
      <c r="J107" s="43"/>
      <c r="K107" s="81"/>
      <c r="M107" s="525" t="str">
        <f>AssignThird!$J$4</f>
        <v>3-DEIJL</v>
      </c>
      <c r="N107" s="526" t="str">
        <f t="shared" si="3"/>
        <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0</v>
      </c>
      <c r="E4" s="454">
        <f>F4-G4</f>
        <v>0</v>
      </c>
      <c r="F4" s="454">
        <f>CalcA!$F$24</f>
        <v>0</v>
      </c>
      <c r="G4" s="454">
        <f>CalcA!$G$24</f>
        <v>0</v>
      </c>
      <c r="H4" s="456">
        <f t="shared" ref="H4:H15" si="0">$D4*$S$4+($E4+$S$5/2)*$S$5+$F4*$S$6+$K4*$S$7+$L4*$S$8</f>
        <v>500000.00007499999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Qatar</v>
      </c>
      <c r="D5" s="22">
        <f>CalcB!$E$24</f>
        <v>0</v>
      </c>
      <c r="E5" s="22">
        <f t="shared" ref="E5:E15" si="1">F5-G5</f>
        <v>0</v>
      </c>
      <c r="F5" s="22">
        <f>CalcB!$F$24</f>
        <v>0</v>
      </c>
      <c r="G5" s="22">
        <f>CalcB!$G$24</f>
        <v>0</v>
      </c>
      <c r="H5" s="457">
        <f t="shared" si="0"/>
        <v>500000.00004499999</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Haiti</v>
      </c>
      <c r="D6" s="22">
        <f>CalcC!$E$24</f>
        <v>0</v>
      </c>
      <c r="E6" s="22">
        <f t="shared" si="1"/>
        <v>0</v>
      </c>
      <c r="F6" s="22">
        <f>CalcC!$F$24</f>
        <v>0</v>
      </c>
      <c r="G6" s="22">
        <f>CalcC!$G$24</f>
        <v>0</v>
      </c>
      <c r="H6" s="457">
        <f t="shared" si="0"/>
        <v>500000.00001700001</v>
      </c>
      <c r="I6" s="22" t="s">
        <v>21</v>
      </c>
      <c r="J6" s="22"/>
      <c r="K6" s="22">
        <f>SUMIFS(FairPlay!$C$6:$C$27,FairPlay!$B$6:$B$27,$C6)+SUMIFS(FairPlay!$F$6:$F$27,FairPlay!$E$6:$E$27,$C6)+SUMIFS(FairPlay!$I$6:$I$27,FairPlay!$H$6:$H$27,$C6)</f>
        <v>0</v>
      </c>
      <c r="L6" s="22">
        <f>100-INDEX(Language!$D$5:$D$100,MATCH($C6,Language!$E$5:$E$100,0),1)</f>
        <v>17</v>
      </c>
      <c r="R6" s="725" t="s">
        <v>1796</v>
      </c>
      <c r="S6" s="726">
        <v>1</v>
      </c>
    </row>
    <row r="7" spans="1:19">
      <c r="A7" s="22"/>
      <c r="B7" s="22" t="s">
        <v>29</v>
      </c>
      <c r="C7" t="str">
        <f>CalcD!$D$24</f>
        <v>Australia</v>
      </c>
      <c r="D7" s="22">
        <f>CalcD!$E$24</f>
        <v>0</v>
      </c>
      <c r="E7" s="22">
        <f t="shared" si="1"/>
        <v>0</v>
      </c>
      <c r="F7" s="22">
        <f>CalcD!$F$24</f>
        <v>0</v>
      </c>
      <c r="G7" s="22">
        <f>CalcD!$G$24</f>
        <v>0</v>
      </c>
      <c r="H7" s="457">
        <f t="shared" si="0"/>
        <v>500000.00007299997</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0</v>
      </c>
      <c r="E8" s="22">
        <f t="shared" si="1"/>
        <v>0</v>
      </c>
      <c r="F8" s="22">
        <f>CalcE!$F$24</f>
        <v>0</v>
      </c>
      <c r="G8" s="22">
        <f>CalcE!$G$24</f>
        <v>0</v>
      </c>
      <c r="H8" s="457">
        <f t="shared" si="0"/>
        <v>500000.00006599998</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0</v>
      </c>
      <c r="E9" s="22">
        <f t="shared" si="1"/>
        <v>0</v>
      </c>
      <c r="F9" s="22">
        <f>CalcF!$F$24</f>
        <v>0</v>
      </c>
      <c r="G9" s="22">
        <f>CalcF!$G$24</f>
        <v>0</v>
      </c>
      <c r="H9" s="457">
        <f t="shared" si="0"/>
        <v>500000.00006200001</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0</v>
      </c>
      <c r="E10" s="22">
        <f t="shared" si="1"/>
        <v>0</v>
      </c>
      <c r="F10" s="22">
        <f>CalcG!$F$24</f>
        <v>0</v>
      </c>
      <c r="G10" s="22">
        <f>CalcG!$G$24</f>
        <v>0</v>
      </c>
      <c r="H10" s="457">
        <f t="shared" si="0"/>
        <v>500000.00007900002</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0</v>
      </c>
      <c r="E11" s="22">
        <f t="shared" si="1"/>
        <v>0</v>
      </c>
      <c r="F11" s="22">
        <f>CalcH!$F$24</f>
        <v>0</v>
      </c>
      <c r="G11" s="22">
        <f>CalcH!$G$24</f>
        <v>0</v>
      </c>
      <c r="H11" s="457">
        <f t="shared" si="0"/>
        <v>500000.00003900001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v>
      </c>
      <c r="D12" s="22">
        <f>CalcI!$E$24</f>
        <v>0</v>
      </c>
      <c r="E12" s="22">
        <f t="shared" si="1"/>
        <v>0</v>
      </c>
      <c r="F12" s="22">
        <f>CalcI!$F$24</f>
        <v>0</v>
      </c>
      <c r="G12" s="22">
        <f>CalcI!$G$24</f>
        <v>0</v>
      </c>
      <c r="H12" s="457">
        <f t="shared" si="0"/>
        <v>500000.00004299998</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Austria</v>
      </c>
      <c r="D13" s="22">
        <f>CalcJ!$E$24</f>
        <v>0</v>
      </c>
      <c r="E13" s="22">
        <f t="shared" si="1"/>
        <v>0</v>
      </c>
      <c r="F13" s="22">
        <f>CalcJ!$F$24</f>
        <v>0</v>
      </c>
      <c r="G13" s="22">
        <f>CalcJ!$G$24</f>
        <v>0</v>
      </c>
      <c r="H13" s="457">
        <f t="shared" si="0"/>
        <v>500000.000076</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Uzbekistan</v>
      </c>
      <c r="D14" s="22">
        <f>CalcK!$E$24</f>
        <v>0</v>
      </c>
      <c r="E14" s="22">
        <f t="shared" si="1"/>
        <v>0</v>
      </c>
      <c r="F14" s="22">
        <f>CalcK!$F$24</f>
        <v>0</v>
      </c>
      <c r="G14" s="22">
        <f>CalcK!$G$24</f>
        <v>0</v>
      </c>
      <c r="H14" s="457">
        <f t="shared" si="0"/>
        <v>500000.00004999997</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0</v>
      </c>
      <c r="E15" s="28">
        <f t="shared" si="1"/>
        <v>0</v>
      </c>
      <c r="F15" s="28">
        <f>CalcL!$F$24</f>
        <v>0</v>
      </c>
      <c r="G15" s="28">
        <f>CalcL!$G$24</f>
        <v>0</v>
      </c>
      <c r="H15" s="458">
        <f t="shared" si="0"/>
        <v>500000.00002600002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IR Iran</v>
      </c>
      <c r="D17" s="408">
        <f t="shared" si="2"/>
        <v>0</v>
      </c>
      <c r="E17" s="409">
        <f t="shared" si="2"/>
        <v>0</v>
      </c>
      <c r="F17" s="410">
        <f t="shared" si="2"/>
        <v>0</v>
      </c>
      <c r="G17" s="411">
        <f t="shared" si="2"/>
        <v>0</v>
      </c>
      <c r="H17" s="412">
        <f t="shared" ref="H17:H22" si="3">LARGE($H$4:$H$15,ROW(A1))</f>
        <v>500000.00007900002</v>
      </c>
      <c r="I17" s="413" t="str">
        <f t="shared" ref="I17:I22" si="4">INDEX(I$4:I$15,MATCH($H17,$H$4:$H$15,0))</f>
        <v>G</v>
      </c>
      <c r="J17" s="451"/>
      <c r="K17" s="409">
        <f t="array" ref="K17">SUM(IF($I$17:$I$24 &lt; $I17,1))</f>
        <v>5</v>
      </c>
      <c r="L17" s="409" t="str">
        <f>INDEX($I$17:$I$24,MATCH(ROW(A1)-1,$K$17:$K$24,0))</f>
        <v>A</v>
      </c>
      <c r="M17" s="408">
        <f>D17</f>
        <v>0</v>
      </c>
      <c r="N17" s="414">
        <f>F17</f>
        <v>0</v>
      </c>
      <c r="O17" s="415" t="s">
        <v>1113</v>
      </c>
      <c r="P17" s="416">
        <f>G17</f>
        <v>0</v>
      </c>
    </row>
    <row r="18" spans="2:16">
      <c r="B18" s="417" t="s">
        <v>27</v>
      </c>
      <c r="C18" s="418" t="str">
        <f t="shared" si="2"/>
        <v>Austria</v>
      </c>
      <c r="D18" s="419">
        <f t="shared" si="2"/>
        <v>0</v>
      </c>
      <c r="E18" s="420">
        <f t="shared" si="2"/>
        <v>0</v>
      </c>
      <c r="F18" s="421">
        <f t="shared" si="2"/>
        <v>0</v>
      </c>
      <c r="G18" s="422">
        <f t="shared" si="2"/>
        <v>0</v>
      </c>
      <c r="H18" s="423">
        <f t="shared" si="3"/>
        <v>500000.000076</v>
      </c>
      <c r="I18" s="424" t="str">
        <f t="shared" si="4"/>
        <v>J</v>
      </c>
      <c r="J18" s="452"/>
      <c r="K18" s="420">
        <f t="array" ref="K18">SUM(IF($I$17:$I$24 &lt; $I18,1))</f>
        <v>6</v>
      </c>
      <c r="L18" s="420" t="str">
        <f>INDEX($I$17:$I$24,MATCH(ROW(A2)-1,$K$17:$K$24,0))</f>
        <v>B</v>
      </c>
      <c r="M18" s="419">
        <f t="shared" ref="M18:M22" si="5">D18</f>
        <v>0</v>
      </c>
      <c r="N18" s="425">
        <f t="shared" ref="N18:N22" si="6">F18</f>
        <v>0</v>
      </c>
      <c r="O18" s="426" t="s">
        <v>1113</v>
      </c>
      <c r="P18" s="427">
        <f t="shared" ref="P18:P22" si="7">G18</f>
        <v>0</v>
      </c>
    </row>
    <row r="19" spans="2:16">
      <c r="B19" s="417" t="s">
        <v>28</v>
      </c>
      <c r="C19" s="418" t="str">
        <f t="shared" si="2"/>
        <v>Rep. of Korea</v>
      </c>
      <c r="D19" s="419">
        <f t="shared" si="2"/>
        <v>0</v>
      </c>
      <c r="E19" s="420">
        <f t="shared" si="2"/>
        <v>0</v>
      </c>
      <c r="F19" s="421">
        <f t="shared" si="2"/>
        <v>0</v>
      </c>
      <c r="G19" s="422">
        <f t="shared" si="2"/>
        <v>0</v>
      </c>
      <c r="H19" s="423">
        <f t="shared" si="3"/>
        <v>500000.00007499999</v>
      </c>
      <c r="I19" s="424" t="str">
        <f t="shared" si="4"/>
        <v>A</v>
      </c>
      <c r="J19" s="452"/>
      <c r="K19" s="420">
        <f t="array" ref="K19">SUM(IF($I$17:$I$24 &lt; $I19,1))</f>
        <v>0</v>
      </c>
      <c r="L19" s="420" t="str">
        <f t="shared" ref="L19:L24" si="8">INDEX($I$17:$I$24,MATCH(ROW(A3)-1,$K$17:$K$24,0))</f>
        <v>D</v>
      </c>
      <c r="M19" s="419">
        <f t="shared" si="5"/>
        <v>0</v>
      </c>
      <c r="N19" s="425">
        <f t="shared" si="6"/>
        <v>0</v>
      </c>
      <c r="O19" s="426" t="s">
        <v>1113</v>
      </c>
      <c r="P19" s="427">
        <f t="shared" si="7"/>
        <v>0</v>
      </c>
    </row>
    <row r="20" spans="2:16">
      <c r="B20" s="417" t="s">
        <v>29</v>
      </c>
      <c r="C20" s="418" t="str">
        <f t="shared" si="2"/>
        <v>Australia</v>
      </c>
      <c r="D20" s="419">
        <f t="shared" si="2"/>
        <v>0</v>
      </c>
      <c r="E20" s="420">
        <f t="shared" si="2"/>
        <v>0</v>
      </c>
      <c r="F20" s="421">
        <f t="shared" si="2"/>
        <v>0</v>
      </c>
      <c r="G20" s="422">
        <f t="shared" si="2"/>
        <v>0</v>
      </c>
      <c r="H20" s="423">
        <f t="shared" si="3"/>
        <v>500000.00007299997</v>
      </c>
      <c r="I20" s="424" t="str">
        <f t="shared" si="4"/>
        <v>D</v>
      </c>
      <c r="J20" s="452"/>
      <c r="K20" s="420">
        <f t="array" ref="K20">SUM(IF($I$17:$I$24 &lt; $I20,1))</f>
        <v>2</v>
      </c>
      <c r="L20" s="420" t="str">
        <f t="shared" si="8"/>
        <v>E</v>
      </c>
      <c r="M20" s="419">
        <f t="shared" si="5"/>
        <v>0</v>
      </c>
      <c r="N20" s="425">
        <f t="shared" si="6"/>
        <v>0</v>
      </c>
      <c r="O20" s="426" t="s">
        <v>1113</v>
      </c>
      <c r="P20" s="427">
        <f t="shared" si="7"/>
        <v>0</v>
      </c>
    </row>
    <row r="21" spans="2:16">
      <c r="B21" s="417" t="s">
        <v>1111</v>
      </c>
      <c r="C21" s="418" t="str">
        <f t="shared" si="2"/>
        <v>Ivory Coast</v>
      </c>
      <c r="D21" s="419">
        <f t="shared" si="2"/>
        <v>0</v>
      </c>
      <c r="E21" s="420">
        <f t="shared" si="2"/>
        <v>0</v>
      </c>
      <c r="F21" s="421">
        <f t="shared" si="2"/>
        <v>0</v>
      </c>
      <c r="G21" s="422">
        <f t="shared" si="2"/>
        <v>0</v>
      </c>
      <c r="H21" s="423">
        <f t="shared" si="3"/>
        <v>500000.00006599998</v>
      </c>
      <c r="I21" s="424" t="str">
        <f t="shared" si="4"/>
        <v>E</v>
      </c>
      <c r="J21" s="452"/>
      <c r="K21" s="420">
        <f t="array" ref="K21">SUM(IF($I$17:$I$24 &lt; $I21,1))</f>
        <v>3</v>
      </c>
      <c r="L21" s="420" t="str">
        <f t="shared" si="8"/>
        <v>F</v>
      </c>
      <c r="M21" s="419">
        <f t="shared" si="5"/>
        <v>0</v>
      </c>
      <c r="N21" s="425">
        <f t="shared" si="6"/>
        <v>0</v>
      </c>
      <c r="O21" s="426" t="s">
        <v>1113</v>
      </c>
      <c r="P21" s="427">
        <f t="shared" si="7"/>
        <v>0</v>
      </c>
    </row>
    <row r="22" spans="2:16">
      <c r="B22" s="440" t="s">
        <v>1112</v>
      </c>
      <c r="C22" s="441" t="str">
        <f t="shared" si="2"/>
        <v>Sweden</v>
      </c>
      <c r="D22" s="442">
        <f t="shared" si="2"/>
        <v>0</v>
      </c>
      <c r="E22" s="443">
        <f t="shared" si="2"/>
        <v>0</v>
      </c>
      <c r="F22" s="444">
        <f t="shared" si="2"/>
        <v>0</v>
      </c>
      <c r="G22" s="445">
        <f t="shared" si="2"/>
        <v>0</v>
      </c>
      <c r="H22" s="446">
        <f t="shared" si="3"/>
        <v>500000.00006200001</v>
      </c>
      <c r="I22" s="447" t="str">
        <f t="shared" si="4"/>
        <v>F</v>
      </c>
      <c r="J22" s="452"/>
      <c r="K22" s="420">
        <f t="array" ref="K22">SUM(IF($I$17:$I$24 &lt; $I22,1))</f>
        <v>4</v>
      </c>
      <c r="L22" s="420" t="str">
        <f t="shared" si="8"/>
        <v>G</v>
      </c>
      <c r="M22" s="442">
        <f t="shared" si="5"/>
        <v>0</v>
      </c>
      <c r="N22" s="448">
        <f t="shared" si="6"/>
        <v>0</v>
      </c>
      <c r="O22" s="449" t="s">
        <v>1113</v>
      </c>
      <c r="P22" s="450">
        <f t="shared" si="7"/>
        <v>0</v>
      </c>
    </row>
    <row r="23" spans="2:16">
      <c r="B23" s="440" t="s">
        <v>1115</v>
      </c>
      <c r="C23" s="441" t="str">
        <f t="shared" ref="C23:G28" si="9">INDEX(C$4:C$15,MATCH($H23,$H$4:$H$15,0))</f>
        <v>Uzbekistan</v>
      </c>
      <c r="D23" s="442">
        <f t="shared" si="9"/>
        <v>0</v>
      </c>
      <c r="E23" s="443">
        <f t="shared" si="9"/>
        <v>0</v>
      </c>
      <c r="F23" s="444">
        <f t="shared" si="9"/>
        <v>0</v>
      </c>
      <c r="G23" s="445">
        <f t="shared" si="9"/>
        <v>0</v>
      </c>
      <c r="H23" s="446">
        <f t="shared" ref="H23:H28" si="10">LARGE($H$4:$H$15,ROW(A7))</f>
        <v>500000.00004999997</v>
      </c>
      <c r="I23" s="447" t="str">
        <f t="shared" ref="I23:I28" si="11">INDEX(I$4:I$15,MATCH($H23,$H$4:$H$15,0))</f>
        <v>K</v>
      </c>
      <c r="K23" s="420">
        <f t="array" ref="K23">SUM(IF($I$17:$I$24 &lt; $I23,1))</f>
        <v>7</v>
      </c>
      <c r="L23" s="420" t="str">
        <f t="shared" si="8"/>
        <v>J</v>
      </c>
      <c r="M23" s="442">
        <f t="shared" ref="M23:M28" si="12">D23</f>
        <v>0</v>
      </c>
      <c r="N23" s="448">
        <f t="shared" ref="N23:N28" si="13">F23</f>
        <v>0</v>
      </c>
      <c r="O23" s="449" t="s">
        <v>1113</v>
      </c>
      <c r="P23" s="450">
        <f t="shared" ref="P23:P28" si="14">G23</f>
        <v>0</v>
      </c>
    </row>
    <row r="24" spans="2:16">
      <c r="B24" s="440" t="s">
        <v>1116</v>
      </c>
      <c r="C24" s="441" t="str">
        <f t="shared" si="9"/>
        <v>Qatar</v>
      </c>
      <c r="D24" s="442">
        <f t="shared" si="9"/>
        <v>0</v>
      </c>
      <c r="E24" s="443">
        <f t="shared" si="9"/>
        <v>0</v>
      </c>
      <c r="F24" s="444">
        <f t="shared" si="9"/>
        <v>0</v>
      </c>
      <c r="G24" s="445">
        <f t="shared" si="9"/>
        <v>0</v>
      </c>
      <c r="H24" s="446">
        <f t="shared" si="10"/>
        <v>500000.00004499999</v>
      </c>
      <c r="I24" s="447" t="str">
        <f t="shared" si="11"/>
        <v>B</v>
      </c>
      <c r="K24" s="420">
        <f t="array" ref="K24">SUM(IF($I$17:$I$24 &lt; $I24,1))</f>
        <v>1</v>
      </c>
      <c r="L24" s="420" t="str">
        <f t="shared" si="8"/>
        <v>K</v>
      </c>
      <c r="M24" s="442">
        <f t="shared" si="12"/>
        <v>0</v>
      </c>
      <c r="N24" s="448">
        <f t="shared" si="13"/>
        <v>0</v>
      </c>
      <c r="O24" s="449" t="s">
        <v>1113</v>
      </c>
      <c r="P24" s="450">
        <f t="shared" si="14"/>
        <v>0</v>
      </c>
    </row>
    <row r="25" spans="2:16">
      <c r="B25" s="440" t="s">
        <v>1117</v>
      </c>
      <c r="C25" s="441" t="str">
        <f t="shared" si="9"/>
        <v>Iraq</v>
      </c>
      <c r="D25" s="442">
        <f t="shared" si="9"/>
        <v>0</v>
      </c>
      <c r="E25" s="443">
        <f t="shared" si="9"/>
        <v>0</v>
      </c>
      <c r="F25" s="444">
        <f t="shared" si="9"/>
        <v>0</v>
      </c>
      <c r="G25" s="445">
        <f t="shared" si="9"/>
        <v>0</v>
      </c>
      <c r="H25" s="446">
        <f t="shared" si="10"/>
        <v>500000.00004299998</v>
      </c>
      <c r="I25" s="447" t="str">
        <f t="shared" si="11"/>
        <v>I</v>
      </c>
      <c r="L25" s="25"/>
      <c r="M25" s="442">
        <f t="shared" si="12"/>
        <v>0</v>
      </c>
      <c r="N25" s="448">
        <f t="shared" si="13"/>
        <v>0</v>
      </c>
      <c r="O25" s="449" t="s">
        <v>1113</v>
      </c>
      <c r="P25" s="450">
        <f t="shared" si="14"/>
        <v>0</v>
      </c>
    </row>
    <row r="26" spans="2:16">
      <c r="B26" s="440" t="s">
        <v>1118</v>
      </c>
      <c r="C26" s="441" t="str">
        <f t="shared" si="9"/>
        <v>Saudi Arabia</v>
      </c>
      <c r="D26" s="442">
        <f t="shared" si="9"/>
        <v>0</v>
      </c>
      <c r="E26" s="443">
        <f t="shared" si="9"/>
        <v>0</v>
      </c>
      <c r="F26" s="444">
        <f t="shared" si="9"/>
        <v>0</v>
      </c>
      <c r="G26" s="445">
        <f t="shared" si="9"/>
        <v>0</v>
      </c>
      <c r="H26" s="446">
        <f t="shared" si="10"/>
        <v>500000.00003900001</v>
      </c>
      <c r="I26" s="447" t="str">
        <f t="shared" si="11"/>
        <v>H</v>
      </c>
      <c r="L26" s="25"/>
      <c r="M26" s="442">
        <f t="shared" si="12"/>
        <v>0</v>
      </c>
      <c r="N26" s="448">
        <f t="shared" si="13"/>
        <v>0</v>
      </c>
      <c r="O26" s="449" t="s">
        <v>1113</v>
      </c>
      <c r="P26" s="450">
        <f t="shared" si="14"/>
        <v>0</v>
      </c>
    </row>
    <row r="27" spans="2:16">
      <c r="B27" s="440" t="s">
        <v>1119</v>
      </c>
      <c r="C27" s="441" t="str">
        <f t="shared" si="9"/>
        <v>Ghana</v>
      </c>
      <c r="D27" s="442">
        <f t="shared" si="9"/>
        <v>0</v>
      </c>
      <c r="E27" s="443">
        <f t="shared" si="9"/>
        <v>0</v>
      </c>
      <c r="F27" s="444">
        <f t="shared" si="9"/>
        <v>0</v>
      </c>
      <c r="G27" s="445">
        <f t="shared" si="9"/>
        <v>0</v>
      </c>
      <c r="H27" s="446">
        <f t="shared" si="10"/>
        <v>500000.00002600002</v>
      </c>
      <c r="I27" s="447" t="str">
        <f t="shared" si="11"/>
        <v>L</v>
      </c>
      <c r="L27" s="25"/>
      <c r="M27" s="442">
        <f t="shared" si="12"/>
        <v>0</v>
      </c>
      <c r="N27" s="448">
        <f t="shared" si="13"/>
        <v>0</v>
      </c>
      <c r="O27" s="449" t="s">
        <v>1113</v>
      </c>
      <c r="P27" s="450">
        <f t="shared" si="14"/>
        <v>0</v>
      </c>
    </row>
    <row r="28" spans="2:16" ht="15.75" thickBot="1">
      <c r="B28" s="428" t="s">
        <v>1120</v>
      </c>
      <c r="C28" s="429" t="str">
        <f t="shared" si="9"/>
        <v>Haiti</v>
      </c>
      <c r="D28" s="430">
        <f t="shared" si="9"/>
        <v>0</v>
      </c>
      <c r="E28" s="431">
        <f t="shared" si="9"/>
        <v>0</v>
      </c>
      <c r="F28" s="432">
        <f t="shared" si="9"/>
        <v>0</v>
      </c>
      <c r="G28" s="433">
        <f t="shared" si="9"/>
        <v>0</v>
      </c>
      <c r="H28" s="434">
        <f t="shared" si="10"/>
        <v>500000.00001700001</v>
      </c>
      <c r="I28" s="435" t="str">
        <f t="shared" si="11"/>
        <v>C</v>
      </c>
      <c r="J28" s="403"/>
      <c r="K28" s="403"/>
      <c r="L28" s="453"/>
      <c r="M28" s="430">
        <f t="shared" si="12"/>
        <v>0</v>
      </c>
      <c r="N28" s="436">
        <f t="shared" si="13"/>
        <v>0</v>
      </c>
      <c r="O28" s="437" t="s">
        <v>1113</v>
      </c>
      <c r="P28" s="438">
        <f t="shared" si="14"/>
        <v>0</v>
      </c>
    </row>
    <row r="29" spans="2:16" ht="15.75" thickTop="1">
      <c r="L29" s="25"/>
    </row>
    <row r="30" spans="2:16">
      <c r="D30" s="22"/>
      <c r="E30" s="22"/>
      <c r="F30" s="22"/>
      <c r="G30" s="956" t="s">
        <v>1083</v>
      </c>
      <c r="H30" s="956"/>
      <c r="I30" s="420" t="str">
        <f>IF(Distinctness!$G$17&gt;0,L17&amp;L18&amp;L19&amp;L20&amp;L21&amp;L22&amp;L23&amp;L24,"")</f>
        <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0</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0</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South Africa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60</v>
      </c>
      <c r="R6" s="721">
        <f t="shared" ref="R6:R8" si="3">(1000-Q6)*($L$9&gt;0)</f>
        <v>0</v>
      </c>
      <c r="S6" s="586"/>
      <c r="T6" s="586"/>
      <c r="U6" s="599"/>
      <c r="V6" s="586"/>
      <c r="W6" s="586"/>
      <c r="X6" s="772"/>
      <c r="Y6" s="586"/>
      <c r="Z6" s="586"/>
      <c r="AA6" s="586"/>
      <c r="AB6" s="772"/>
      <c r="AC6" s="586"/>
      <c r="AD6" s="586"/>
      <c r="AE6" s="586"/>
      <c r="AF6" s="772"/>
      <c r="AG6" s="586"/>
      <c r="AH6" s="586"/>
      <c r="AI6" s="586"/>
      <c r="AJ6" s="772"/>
      <c r="AK6" s="586"/>
      <c r="AL6" s="586"/>
      <c r="AM6" s="772"/>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Rep. of Korea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0</v>
      </c>
      <c r="S7" s="586"/>
      <c r="T7" s="586"/>
      <c r="U7" s="599"/>
      <c r="V7" s="586"/>
      <c r="W7" s="586"/>
      <c r="X7" s="772"/>
      <c r="Y7" s="586"/>
      <c r="Z7" s="586"/>
      <c r="AA7" s="586"/>
      <c r="AB7" s="772"/>
      <c r="AC7" s="586"/>
      <c r="AD7" s="586"/>
      <c r="AE7" s="586"/>
      <c r="AF7" s="772"/>
      <c r="AG7" s="586"/>
      <c r="AH7" s="586"/>
      <c r="AI7" s="586"/>
      <c r="AJ7" s="772"/>
      <c r="AK7" s="586"/>
      <c r="AL7" s="586"/>
      <c r="AM7" s="772"/>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Czech Rep.</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0</v>
      </c>
      <c r="S8" s="586"/>
      <c r="T8" s="586"/>
      <c r="U8" s="599"/>
      <c r="V8" s="586"/>
      <c r="W8" s="586"/>
      <c r="X8" s="772"/>
      <c r="Y8" s="586"/>
      <c r="Z8" s="586"/>
      <c r="AA8" s="586"/>
      <c r="AB8" s="772"/>
      <c r="AC8" s="586"/>
      <c r="AD8" s="586"/>
      <c r="AE8" s="586"/>
      <c r="AF8" s="772"/>
      <c r="AG8" s="586"/>
      <c r="AH8" s="586"/>
      <c r="AI8" s="586"/>
      <c r="AJ8" s="772"/>
      <c r="AK8" s="586"/>
      <c r="AL8" s="586"/>
      <c r="AM8" s="772"/>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Mexico</v>
      </c>
      <c r="BF13" s="609" t="str">
        <v>South Africa</v>
      </c>
      <c r="BG13" s="609" t="str">
        <v>Rep. of Korea</v>
      </c>
      <c r="BH13" s="610" t="str">
        <v>Czech Rep.</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Mexico</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South Africa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Rep. of Korea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Czech Rep.</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South Africa</v>
      </c>
      <c r="J21" s="637" t="str">
        <v>Rep. of Korea</v>
      </c>
      <c r="K21" s="638" t="str">
        <v>Czech Rep.</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15</v>
      </c>
      <c r="O22" s="647" t="s">
        <v>26</v>
      </c>
      <c r="P22" s="682" t="str">
        <f>INDEX('World Cup'!$B$13:$AJ$38,1,1+(CODE($B$1)-65)*3)</f>
        <v>Mexico</v>
      </c>
      <c r="Q22" s="683" t="str">
        <f>INDEX('World Cup'!$B$13:$AJ$38,1,2+(CODE($B$1)-65)*3)</f>
        <v>South Africa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7" si="28">IF(AND(P22&lt;&gt;"",Q22&lt;&gt;"",P22&lt;&gt;Q22,R22&lt;&gt;"",S22&lt;&gt;""),1,0)</f>
        <v>0</v>
      </c>
      <c r="U22" s="650">
        <f t="shared" ref="U22:U27" si="29">IF($T22=0,0,IF($R22&gt;$S22,3,IF($R22=$S22,1,0)))</f>
        <v>0</v>
      </c>
      <c r="V22" s="651">
        <f t="shared" ref="V22:V27" si="30">IF($T22=0,0,IF($R22&lt;$S22,3,IF($R22=$S22,1,0)))</f>
        <v>0</v>
      </c>
      <c r="W22" s="652">
        <f t="shared" ref="W22:W27" si="31">IF(OR(R22="",S22=""),0,R22-S22)</f>
        <v>0</v>
      </c>
      <c r="X22" s="653">
        <f t="shared" ref="X22:X27" si="32">IF(OR(R22="",S22=""),0,R22)</f>
        <v>0</v>
      </c>
      <c r="Y22" s="654">
        <f t="shared" ref="Y22:Y27" si="33">IF(OR(R22="",S22=""),0,S22)</f>
        <v>0</v>
      </c>
      <c r="Z22" s="655" t="str">
        <f t="shared" ref="Z22:Z27" si="34">P22&amp;Q22</f>
        <v>MexicoSouth Africa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South Africa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60</v>
      </c>
      <c r="O23" s="659" t="s">
        <v>27</v>
      </c>
      <c r="P23" s="685" t="str">
        <f>INDEX('World Cup'!$B$13:$AJ$38,6,1+(CODE($B$1)-65)*3)</f>
        <v>Rep. of Korea</v>
      </c>
      <c r="Q23" s="686" t="str">
        <f>INDEX('World Cup'!$B$13:$AJ$38,6,2+(CODE($B$1)-65)*3)</f>
        <v>Czech Rep.</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Rep. of KoreaCzech Rep.</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0</v>
      </c>
      <c r="F24" s="586">
        <f t="shared" si="37"/>
        <v>0</v>
      </c>
      <c r="G24" s="711">
        <f t="shared" si="38"/>
        <v>0</v>
      </c>
      <c r="H24" s="643" t="str">
        <v/>
      </c>
      <c r="I24" s="586" t="str">
        <v/>
      </c>
      <c r="J24" s="644" t="str">
        <v/>
      </c>
      <c r="K24" s="707" t="str">
        <v/>
      </c>
      <c r="L24" s="695" t="b">
        <f t="shared" si="39"/>
        <v>0</v>
      </c>
      <c r="M24" s="695" t="b">
        <v>0</v>
      </c>
      <c r="N24" s="586">
        <f t="shared" si="40"/>
        <v>25</v>
      </c>
      <c r="O24" s="659" t="s">
        <v>28</v>
      </c>
      <c r="P24" s="685" t="str">
        <f>INDEX('World Cup'!$B$13:$AJ$38,11,1+(CODE($B$1)-65)*3)</f>
        <v>Czech Rep.</v>
      </c>
      <c r="Q24" s="686" t="str">
        <f>INDEX('World Cup'!$B$13:$AJ$38,11,2+(CODE($B$1)-65)*3)</f>
        <v>South Africa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Czech Rep.South Africa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Czech Rep.</v>
      </c>
      <c r="E25" s="712">
        <f t="shared" si="36"/>
        <v>0</v>
      </c>
      <c r="F25" s="646">
        <f t="shared" si="37"/>
        <v>0</v>
      </c>
      <c r="G25" s="713">
        <f t="shared" si="38"/>
        <v>0</v>
      </c>
      <c r="H25" s="645" t="str">
        <v/>
      </c>
      <c r="I25" s="646" t="str">
        <v/>
      </c>
      <c r="J25" s="646" t="str">
        <v/>
      </c>
      <c r="K25" s="708" t="str">
        <v/>
      </c>
      <c r="L25" s="695" t="b">
        <f t="shared" si="39"/>
        <v>0</v>
      </c>
      <c r="M25" s="695" t="b">
        <v>0</v>
      </c>
      <c r="N25" s="586">
        <f t="shared" si="40"/>
        <v>41</v>
      </c>
      <c r="O25" s="659" t="s">
        <v>29</v>
      </c>
      <c r="P25" s="685" t="str">
        <f>INDEX('World Cup'!$B$13:$AJ$38,16,1+(CODE($B$1)-65)*3)</f>
        <v>Mexico</v>
      </c>
      <c r="Q25" s="686" t="str">
        <f>INDEX('World Cup'!$B$13:$AJ$38,16,2+(CODE($B$1)-65)*3)</f>
        <v>Rep. of Korea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MexicoRep. of Korea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si="28"/>
        <v>0</v>
      </c>
      <c r="U26" s="661">
        <f t="shared" si="29"/>
        <v>0</v>
      </c>
      <c r="V26" s="586">
        <f t="shared" si="30"/>
        <v>0</v>
      </c>
      <c r="W26" s="662">
        <f t="shared" si="31"/>
        <v>0</v>
      </c>
      <c r="X26" s="663">
        <f t="shared" si="32"/>
        <v>0</v>
      </c>
      <c r="Y26" s="664">
        <f t="shared" si="33"/>
        <v>0</v>
      </c>
      <c r="Z26" s="665" t="str">
        <f t="shared" si="34"/>
        <v>Czech Rep.Mexico</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28"/>
        <v>0</v>
      </c>
      <c r="U27" s="672">
        <f t="shared" si="29"/>
        <v>0</v>
      </c>
      <c r="V27" s="671">
        <f t="shared" si="30"/>
        <v>0</v>
      </c>
      <c r="W27" s="673">
        <f t="shared" si="31"/>
        <v>0</v>
      </c>
      <c r="X27" s="674">
        <f t="shared" si="32"/>
        <v>0</v>
      </c>
      <c r="Y27" s="675">
        <f t="shared" si="33"/>
        <v>0</v>
      </c>
      <c r="Z27" s="676" t="str">
        <f t="shared" si="34"/>
        <v>South AfricaRep. of Korea</v>
      </c>
      <c r="AA27" s="677" t="str">
        <f>IF($T27,$X27&amp;Language!$E$197&amp;$Y27,"")</f>
        <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Bosnia/Herzeg.</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65</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55</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Canada</v>
      </c>
      <c r="BF13" s="609" t="str">
        <v>Bosnia/Herzeg.</v>
      </c>
      <c r="BG13" s="609" t="str">
        <v>Qatar</v>
      </c>
      <c r="BH13" s="610" t="str">
        <v>Switzerland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Canada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Bosnia/Herzeg.</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Qatar</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Switzerland</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Bosnia/Herzeg.</v>
      </c>
      <c r="J21" s="637" t="str">
        <v>Qatar</v>
      </c>
      <c r="K21" s="638" t="str">
        <v>Switzerland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Canada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30</v>
      </c>
      <c r="O22" s="647" t="s">
        <v>26</v>
      </c>
      <c r="P22" s="682" t="str">
        <f>INDEX('World Cup'!$B$13:$AJ$38,1,1+(CODE($B$1)-65)*3)</f>
        <v>Canada</v>
      </c>
      <c r="Q22" s="683" t="str">
        <f>INDEX('World Cup'!$B$13:$AJ$38,1,2+(CODE($B$1)-65)*3)</f>
        <v>Bosnia/Herzeg.</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CanadaBosnia/Herzeg.</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65</v>
      </c>
      <c r="O23" s="659" t="s">
        <v>27</v>
      </c>
      <c r="P23" s="685" t="str">
        <f>INDEX('World Cup'!$B$13:$AJ$38,6,1+(CODE($B$1)-65)*3)</f>
        <v>Qatar</v>
      </c>
      <c r="Q23" s="686" t="str">
        <f>INDEX('World Cup'!$B$13:$AJ$38,6,2+(CODE($B$1)-65)*3)</f>
        <v>Switzerland</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QatarSwitzerland</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0</v>
      </c>
      <c r="F24" s="586">
        <f t="shared" si="37"/>
        <v>0</v>
      </c>
      <c r="G24" s="711">
        <f t="shared" si="38"/>
        <v>0</v>
      </c>
      <c r="H24" s="643" t="str">
        <v/>
      </c>
      <c r="I24" s="586" t="str">
        <v/>
      </c>
      <c r="J24" s="644" t="str">
        <v/>
      </c>
      <c r="K24" s="707" t="str">
        <v/>
      </c>
      <c r="L24" s="695" t="b">
        <f t="shared" si="39"/>
        <v>0</v>
      </c>
      <c r="M24" s="695" t="b">
        <v>0</v>
      </c>
      <c r="N24" s="586">
        <f t="shared" si="40"/>
        <v>55</v>
      </c>
      <c r="O24" s="659" t="s">
        <v>28</v>
      </c>
      <c r="P24" s="685" t="str">
        <f>INDEX('World Cup'!$B$13:$AJ$38,11,1+(CODE($B$1)-65)*3)</f>
        <v>Switzerland</v>
      </c>
      <c r="Q24" s="686" t="str">
        <f>INDEX('World Cup'!$B$13:$AJ$38,11,2+(CODE($B$1)-65)*3)</f>
        <v>Bosnia/Herzeg.</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SwitzerlandBosnia/Herzeg.</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Switzerland</v>
      </c>
      <c r="E25" s="712">
        <f t="shared" si="36"/>
        <v>0</v>
      </c>
      <c r="F25" s="646">
        <f t="shared" si="37"/>
        <v>0</v>
      </c>
      <c r="G25" s="713">
        <f t="shared" si="38"/>
        <v>0</v>
      </c>
      <c r="H25" s="645" t="str">
        <v/>
      </c>
      <c r="I25" s="646" t="str">
        <v/>
      </c>
      <c r="J25" s="646" t="str">
        <v/>
      </c>
      <c r="K25" s="708" t="str">
        <v/>
      </c>
      <c r="L25" s="695" t="b">
        <f t="shared" si="39"/>
        <v>0</v>
      </c>
      <c r="M25" s="695" t="b">
        <v>0</v>
      </c>
      <c r="N25" s="586">
        <f t="shared" si="40"/>
        <v>19</v>
      </c>
      <c r="O25" s="659" t="s">
        <v>29</v>
      </c>
      <c r="P25" s="685" t="str">
        <f>INDEX('World Cup'!$B$13:$AJ$38,16,1+(CODE($B$1)-65)*3)</f>
        <v>Canada</v>
      </c>
      <c r="Q25" s="686" t="str">
        <f>INDEX('World Cup'!$B$13:$AJ$38,16,2+(CODE($B$1)-65)*3)</f>
        <v>Qatar</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CanadaQatar</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SwitzerlandCanada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Bosnia/Herzeg.Qatar</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Morocco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83</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Scotland</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Brazil</v>
      </c>
      <c r="BF13" s="609" t="str">
        <v>Morocco</v>
      </c>
      <c r="BG13" s="609" t="str">
        <v>Haiti</v>
      </c>
      <c r="BH13" s="610" t="str">
        <v>Scotland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Brazil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Morocco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Haiti</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Scotland</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Haiti</v>
      </c>
      <c r="K21" s="638" t="str">
        <v>Scotland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6</v>
      </c>
      <c r="O22" s="647" t="s">
        <v>26</v>
      </c>
      <c r="P22" s="682" t="str">
        <f>INDEX('World Cup'!$B$13:$AJ$38,1,1+(CODE($B$1)-65)*3)</f>
        <v>Brazil</v>
      </c>
      <c r="Q22" s="683" t="str">
        <f>INDEX('World Cup'!$B$13:$AJ$38,1,2+(CODE($B$1)-65)*3)</f>
        <v>Morocco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BrazilMorocco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v>
      </c>
      <c r="O23" s="659" t="s">
        <v>27</v>
      </c>
      <c r="P23" s="685" t="str">
        <f>INDEX('World Cup'!$B$13:$AJ$38,6,1+(CODE($B$1)-65)*3)</f>
        <v>Haiti</v>
      </c>
      <c r="Q23" s="686" t="str">
        <f>INDEX('World Cup'!$B$13:$AJ$38,6,2+(CODE($B$1)-65)*3)</f>
        <v>Scotland</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HaitiScotland</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Haiti</v>
      </c>
      <c r="E24" s="704">
        <f t="shared" si="36"/>
        <v>0</v>
      </c>
      <c r="F24" s="586">
        <f t="shared" si="37"/>
        <v>0</v>
      </c>
      <c r="G24" s="711">
        <f t="shared" si="38"/>
        <v>0</v>
      </c>
      <c r="H24" s="643" t="str">
        <v/>
      </c>
      <c r="I24" s="586" t="str">
        <v/>
      </c>
      <c r="J24" s="644" t="str">
        <v/>
      </c>
      <c r="K24" s="707" t="str">
        <v/>
      </c>
      <c r="L24" s="695" t="b">
        <f t="shared" si="39"/>
        <v>0</v>
      </c>
      <c r="M24" s="695" t="b">
        <v>0</v>
      </c>
      <c r="N24" s="586">
        <f t="shared" si="40"/>
        <v>83</v>
      </c>
      <c r="O24" s="659" t="s">
        <v>28</v>
      </c>
      <c r="P24" s="685" t="str">
        <f>INDEX('World Cup'!$B$13:$AJ$38,11,1+(CODE($B$1)-65)*3)</f>
        <v>Scotland</v>
      </c>
      <c r="Q24" s="686" t="str">
        <f>INDEX('World Cup'!$B$13:$AJ$38,11,2+(CODE($B$1)-65)*3)</f>
        <v>Morocco</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ScotlandMorocco</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Scotland</v>
      </c>
      <c r="E25" s="712">
        <f t="shared" si="36"/>
        <v>0</v>
      </c>
      <c r="F25" s="646">
        <f t="shared" si="37"/>
        <v>0</v>
      </c>
      <c r="G25" s="713">
        <f t="shared" si="38"/>
        <v>0</v>
      </c>
      <c r="H25" s="645" t="str">
        <v/>
      </c>
      <c r="I25" s="646" t="str">
        <v/>
      </c>
      <c r="J25" s="646" t="str">
        <v/>
      </c>
      <c r="K25" s="708" t="str">
        <v/>
      </c>
      <c r="L25" s="695" t="b">
        <f t="shared" si="39"/>
        <v>0</v>
      </c>
      <c r="M25" s="695" t="b">
        <v>0</v>
      </c>
      <c r="N25" s="586">
        <f t="shared" si="40"/>
        <v>43</v>
      </c>
      <c r="O25" s="659" t="s">
        <v>29</v>
      </c>
      <c r="P25" s="685" t="str">
        <f>INDEX('World Cup'!$B$13:$AJ$38,16,1+(CODE($B$1)-65)*3)</f>
        <v>Brazil</v>
      </c>
      <c r="Q25" s="686" t="str">
        <f>INDEX('World Cup'!$B$13:$AJ$38,16,2+(CODE($B$1)-65)*3)</f>
        <v>Haiti</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BrazilHaiti</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ScotlandBrazil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MoroccoHaiti</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0</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Paraguay</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27</v>
      </c>
      <c r="R7" s="721">
        <f t="shared" si="3"/>
        <v>0</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0</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USA</v>
      </c>
      <c r="BF13" s="609" t="str">
        <v>Paraguay</v>
      </c>
      <c r="BG13" s="609" t="str">
        <v>Australia</v>
      </c>
      <c r="BH13" s="610" t="str">
        <v>Turkey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USA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Paraguay</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Australia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Turkey</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Paraguay</v>
      </c>
      <c r="J21" s="637" t="str">
        <v>Australia</v>
      </c>
      <c r="K21" s="638" t="str">
        <v>Turkey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USA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16</v>
      </c>
      <c r="O22" s="647" t="s">
        <v>26</v>
      </c>
      <c r="P22" s="682" t="str">
        <f>INDEX('World Cup'!$B$13:$AJ$38,1,1+(CODE($B$1)-65)*3)</f>
        <v>USA</v>
      </c>
      <c r="Q22" s="683" t="str">
        <f>INDEX('World Cup'!$B$13:$AJ$38,1,2+(CODE($B$1)-65)*3)</f>
        <v>Paraguay</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USAParaguay</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Paraguay</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40</v>
      </c>
      <c r="O23" s="659" t="s">
        <v>27</v>
      </c>
      <c r="P23" s="685" t="str">
        <f>INDEX('World Cup'!$B$13:$AJ$38,6,1+(CODE($B$1)-65)*3)</f>
        <v>Australia</v>
      </c>
      <c r="Q23" s="686" t="str">
        <f>INDEX('World Cup'!$B$13:$AJ$38,6,2+(CODE($B$1)-65)*3)</f>
        <v>Turkey</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AustraliaTurkey</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0</v>
      </c>
      <c r="F24" s="586">
        <f t="shared" si="37"/>
        <v>0</v>
      </c>
      <c r="G24" s="711">
        <f t="shared" si="38"/>
        <v>0</v>
      </c>
      <c r="H24" s="643" t="str">
        <v/>
      </c>
      <c r="I24" s="586" t="str">
        <v/>
      </c>
      <c r="J24" s="644" t="str">
        <v/>
      </c>
      <c r="K24" s="707" t="str">
        <v/>
      </c>
      <c r="L24" s="695" t="b">
        <f t="shared" si="39"/>
        <v>0</v>
      </c>
      <c r="M24" s="695" t="b">
        <v>0</v>
      </c>
      <c r="N24" s="586">
        <f t="shared" si="40"/>
        <v>27</v>
      </c>
      <c r="O24" s="659" t="s">
        <v>28</v>
      </c>
      <c r="P24" s="685" t="str">
        <f>INDEX('World Cup'!$B$13:$AJ$38,11,1+(CODE($B$1)-65)*3)</f>
        <v>USA</v>
      </c>
      <c r="Q24" s="686" t="str">
        <f>INDEX('World Cup'!$B$13:$AJ$38,11,2+(CODE($B$1)-65)*3)</f>
        <v>Australia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USAAustralia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Turkey</v>
      </c>
      <c r="E25" s="712">
        <f t="shared" si="36"/>
        <v>0</v>
      </c>
      <c r="F25" s="646">
        <f t="shared" si="37"/>
        <v>0</v>
      </c>
      <c r="G25" s="713">
        <f t="shared" si="38"/>
        <v>0</v>
      </c>
      <c r="H25" s="645" t="str">
        <v/>
      </c>
      <c r="I25" s="646" t="str">
        <v/>
      </c>
      <c r="J25" s="646" t="str">
        <v/>
      </c>
      <c r="K25" s="708" t="str">
        <v/>
      </c>
      <c r="L25" s="695" t="b">
        <f t="shared" si="39"/>
        <v>0</v>
      </c>
      <c r="M25" s="695" t="b">
        <v>0</v>
      </c>
      <c r="N25" s="586">
        <f t="shared" si="40"/>
        <v>22</v>
      </c>
      <c r="O25" s="659" t="s">
        <v>29</v>
      </c>
      <c r="P25" s="685" t="str">
        <f>INDEX('World Cup'!$B$13:$AJ$38,16,1+(CODE($B$1)-65)*3)</f>
        <v>Turkey</v>
      </c>
      <c r="Q25" s="686" t="str">
        <f>INDEX('World Cup'!$B$13:$AJ$38,16,2+(CODE($B$1)-65)*3)</f>
        <v>Paraguay</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TurkeyParaguay</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TurkeyUSA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ParaguayAustralia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82</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Germany</v>
      </c>
      <c r="BF13" s="609" t="str">
        <v>Curaçao</v>
      </c>
      <c r="BG13" s="609" t="str">
        <v>Ivory Coast</v>
      </c>
      <c r="BH13" s="610" t="str">
        <v>Ecuador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Germany</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Curaçao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Ivory Coast</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Ecuador</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Curaçao</v>
      </c>
      <c r="J21" s="637" t="str">
        <v>Ivory Coast</v>
      </c>
      <c r="K21" s="638" t="str">
        <v>Ecuador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10</v>
      </c>
      <c r="O22" s="647" t="s">
        <v>26</v>
      </c>
      <c r="P22" s="682" t="str">
        <f>INDEX('World Cup'!$B$13:$AJ$38,1,1+(CODE($B$1)-65)*3)</f>
        <v>Germany</v>
      </c>
      <c r="Q22" s="683" t="str">
        <f>INDEX('World Cup'!$B$13:$AJ$38,1,2+(CODE($B$1)-65)*3)</f>
        <v>Curaçao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GermanyCuraçao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Curaçao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82</v>
      </c>
      <c r="O23" s="659" t="s">
        <v>27</v>
      </c>
      <c r="P23" s="685" t="str">
        <f>INDEX('World Cup'!$B$13:$AJ$38,6,1+(CODE($B$1)-65)*3)</f>
        <v>Ivory Coast</v>
      </c>
      <c r="Q23" s="686" t="str">
        <f>INDEX('World Cup'!$B$13:$AJ$38,6,2+(CODE($B$1)-65)*3)</f>
        <v>Ecuador</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Ivory CoastEcuador</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0</v>
      </c>
      <c r="F24" s="586">
        <f t="shared" si="37"/>
        <v>0</v>
      </c>
      <c r="G24" s="711">
        <f t="shared" si="38"/>
        <v>0</v>
      </c>
      <c r="H24" s="643" t="str">
        <v/>
      </c>
      <c r="I24" s="586" t="str">
        <v/>
      </c>
      <c r="J24" s="644" t="str">
        <v/>
      </c>
      <c r="K24" s="707" t="str">
        <v/>
      </c>
      <c r="L24" s="695" t="b">
        <f t="shared" si="39"/>
        <v>0</v>
      </c>
      <c r="M24" s="695" t="b">
        <v>0</v>
      </c>
      <c r="N24" s="586">
        <f t="shared" si="40"/>
        <v>34</v>
      </c>
      <c r="O24" s="659" t="s">
        <v>28</v>
      </c>
      <c r="P24" s="685" t="str">
        <f>INDEX('World Cup'!$B$13:$AJ$38,11,1+(CODE($B$1)-65)*3)</f>
        <v>Germany</v>
      </c>
      <c r="Q24" s="686" t="str">
        <f>INDEX('World Cup'!$B$13:$AJ$38,11,2+(CODE($B$1)-65)*3)</f>
        <v>Ivory Coast</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GermanyIvory Coast</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Ecuador</v>
      </c>
      <c r="E25" s="712">
        <f t="shared" si="36"/>
        <v>0</v>
      </c>
      <c r="F25" s="646">
        <f t="shared" si="37"/>
        <v>0</v>
      </c>
      <c r="G25" s="713">
        <f t="shared" si="38"/>
        <v>0</v>
      </c>
      <c r="H25" s="645" t="str">
        <v/>
      </c>
      <c r="I25" s="646" t="str">
        <v/>
      </c>
      <c r="J25" s="646" t="str">
        <v/>
      </c>
      <c r="K25" s="708" t="str">
        <v/>
      </c>
      <c r="L25" s="695" t="b">
        <f t="shared" si="39"/>
        <v>0</v>
      </c>
      <c r="M25" s="695" t="b">
        <v>0</v>
      </c>
      <c r="N25" s="586">
        <f t="shared" si="40"/>
        <v>23</v>
      </c>
      <c r="O25" s="659" t="s">
        <v>29</v>
      </c>
      <c r="P25" s="685" t="str">
        <f>INDEX('World Cup'!$B$13:$AJ$38,16,1+(CODE($B$1)-65)*3)</f>
        <v>Ecuador</v>
      </c>
      <c r="Q25" s="686" t="str">
        <f>INDEX('World Cup'!$B$13:$AJ$38,16,2+(CODE($B$1)-65)*3)</f>
        <v>Curaçao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EcuadorCuraçao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CuraçaoIvory Coast</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EcuadorGermany</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Japan</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44</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Japan</v>
      </c>
      <c r="BG13" s="609" t="str">
        <v>Sweden</v>
      </c>
      <c r="BH13" s="610" t="str">
        <v>Tunisia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Japan</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Sweden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Tunisia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7</v>
      </c>
      <c r="O22" s="647" t="s">
        <v>26</v>
      </c>
      <c r="P22" s="682" t="str">
        <f>INDEX('World Cup'!$B$13:$AJ$38,1,1+(CODE($B$1)-65)*3)</f>
        <v>Netherlands</v>
      </c>
      <c r="Q22" s="683" t="str">
        <f>INDEX('World Cup'!$B$13:$AJ$38,1,2+(CODE($B$1)-65)*3)</f>
        <v>Japan</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NetherlandsJapan</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18</v>
      </c>
      <c r="O23" s="659" t="s">
        <v>27</v>
      </c>
      <c r="P23" s="685" t="str">
        <f>INDEX('World Cup'!$B$13:$AJ$38,6,1+(CODE($B$1)-65)*3)</f>
        <v>Sweden</v>
      </c>
      <c r="Q23" s="686" t="str">
        <f>INDEX('World Cup'!$B$13:$AJ$38,6,2+(CODE($B$1)-65)*3)</f>
        <v>Tunisia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SwedenTunisia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0</v>
      </c>
      <c r="F24" s="586">
        <f t="shared" si="37"/>
        <v>0</v>
      </c>
      <c r="G24" s="711">
        <f t="shared" si="38"/>
        <v>0</v>
      </c>
      <c r="H24" s="643" t="str">
        <v/>
      </c>
      <c r="I24" s="586" t="str">
        <v/>
      </c>
      <c r="J24" s="644" t="str">
        <v/>
      </c>
      <c r="K24" s="707" t="str">
        <v/>
      </c>
      <c r="L24" s="695" t="b">
        <f t="shared" si="39"/>
        <v>0</v>
      </c>
      <c r="M24" s="695" t="b">
        <v>0</v>
      </c>
      <c r="N24" s="586">
        <f t="shared" si="40"/>
        <v>38</v>
      </c>
      <c r="O24" s="659" t="s">
        <v>28</v>
      </c>
      <c r="P24" s="685" t="str">
        <f>INDEX('World Cup'!$B$13:$AJ$38,11,1+(CODE($B$1)-65)*3)</f>
        <v>Netherlands</v>
      </c>
      <c r="Q24" s="686" t="str">
        <f>INDEX('World Cup'!$B$13:$AJ$38,11,2+(CODE($B$1)-65)*3)</f>
        <v>Sweden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NetherlandsSweden</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0</v>
      </c>
      <c r="H25" s="645" t="str">
        <v/>
      </c>
      <c r="I25" s="646" t="str">
        <v/>
      </c>
      <c r="J25" s="646" t="str">
        <v/>
      </c>
      <c r="K25" s="708" t="str">
        <v/>
      </c>
      <c r="L25" s="695" t="b">
        <f t="shared" si="39"/>
        <v>0</v>
      </c>
      <c r="M25" s="695" t="b">
        <v>0</v>
      </c>
      <c r="N25" s="586">
        <f t="shared" si="40"/>
        <v>44</v>
      </c>
      <c r="O25" s="659" t="s">
        <v>29</v>
      </c>
      <c r="P25" s="685" t="str">
        <f>INDEX('World Cup'!$B$13:$AJ$38,16,1+(CODE($B$1)-65)*3)</f>
        <v>Tunisia</v>
      </c>
      <c r="Q25" s="686" t="str">
        <f>INDEX('World Cup'!$B$13:$AJ$38,16,2+(CODE($B$1)-65)*3)</f>
        <v>Japan</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TunisiaJapan</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JapanSweden</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TunisiaNetherlands</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Egypt</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85</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Belgium</v>
      </c>
      <c r="BF13" s="609" t="str">
        <v>Egypt</v>
      </c>
      <c r="BG13" s="609" t="str">
        <v>IR Iran</v>
      </c>
      <c r="BH13" s="610" t="str">
        <v>New Zealand</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Belgium</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Egypt</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 Iran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New Zealand</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9</v>
      </c>
      <c r="O22" s="647" t="s">
        <v>26</v>
      </c>
      <c r="P22" s="682" t="str">
        <f>INDEX('World Cup'!$B$13:$AJ$38,1,1+(CODE($B$1)-65)*3)</f>
        <v>Belgium</v>
      </c>
      <c r="Q22" s="683" t="str">
        <f>INDEX('World Cup'!$B$13:$AJ$38,1,2+(CODE($B$1)-65)*3)</f>
        <v>Egypt</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BelgiumEgypt</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29</v>
      </c>
      <c r="O23" s="659" t="s">
        <v>27</v>
      </c>
      <c r="P23" s="685" t="str">
        <f>INDEX('World Cup'!$B$13:$AJ$38,6,1+(CODE($B$1)-65)*3)</f>
        <v>IR Iran</v>
      </c>
      <c r="Q23" s="686" t="str">
        <f>INDEX('World Cup'!$B$13:$AJ$38,6,2+(CODE($B$1)-65)*3)</f>
        <v>New Zealand</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 IranNew Zealand</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0</v>
      </c>
      <c r="F24" s="586">
        <f t="shared" si="37"/>
        <v>0</v>
      </c>
      <c r="G24" s="711">
        <f t="shared" si="38"/>
        <v>0</v>
      </c>
      <c r="H24" s="643" t="str">
        <v/>
      </c>
      <c r="I24" s="586" t="str">
        <v/>
      </c>
      <c r="J24" s="644" t="str">
        <v/>
      </c>
      <c r="K24" s="707" t="str">
        <v/>
      </c>
      <c r="L24" s="695" t="b">
        <f t="shared" si="39"/>
        <v>0</v>
      </c>
      <c r="M24" s="695" t="b">
        <v>0</v>
      </c>
      <c r="N24" s="586">
        <f t="shared" si="40"/>
        <v>21</v>
      </c>
      <c r="O24" s="659" t="s">
        <v>28</v>
      </c>
      <c r="P24" s="685" t="str">
        <f>INDEX('World Cup'!$B$13:$AJ$38,11,1+(CODE($B$1)-65)*3)</f>
        <v>Belgium</v>
      </c>
      <c r="Q24" s="686" t="str">
        <f>INDEX('World Cup'!$B$13:$AJ$38,11,2+(CODE($B$1)-65)*3)</f>
        <v>IR Iran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BelgiumIR Iran</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0</v>
      </c>
      <c r="H25" s="645" t="str">
        <v/>
      </c>
      <c r="I25" s="646" t="str">
        <v/>
      </c>
      <c r="J25" s="646" t="str">
        <v/>
      </c>
      <c r="K25" s="708" t="str">
        <v/>
      </c>
      <c r="L25" s="695" t="b">
        <f t="shared" si="39"/>
        <v>0</v>
      </c>
      <c r="M25" s="695" t="b">
        <v>0</v>
      </c>
      <c r="N25" s="586">
        <f t="shared" si="40"/>
        <v>85</v>
      </c>
      <c r="O25" s="659" t="s">
        <v>29</v>
      </c>
      <c r="P25" s="685" t="str">
        <f>INDEX('World Cup'!$B$13:$AJ$38,16,1+(CODE($B$1)-65)*3)</f>
        <v>New Zealand</v>
      </c>
      <c r="Q25" s="686" t="str">
        <f>INDEX('World Cup'!$B$13:$AJ$38,16,2+(CODE($B$1)-65)*3)</f>
        <v>Egypt</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New ZealandEgypt</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EgyptIR Iran</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New ZealandBelgium</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Saudi Arabia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61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Spain</v>
      </c>
      <c r="BF13" s="609" t="str">
        <v>Cape Verde</v>
      </c>
      <c r="BG13" s="609" t="str">
        <v>Saudi Arabia</v>
      </c>
      <c r="BH13" s="610" t="str">
        <v>Uruguay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Spain</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Cape Verde</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Saudi Arabia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Uruguay</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Cape Verde</v>
      </c>
      <c r="J21" s="637" t="str">
        <v>Saudi Arabia</v>
      </c>
      <c r="K21" s="638" t="str">
        <v>Uruguay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2</v>
      </c>
      <c r="O22" s="647" t="s">
        <v>26</v>
      </c>
      <c r="P22" s="682" t="str">
        <f>INDEX('World Cup'!$B$13:$AJ$38,1,1+(CODE($B$1)-65)*3)</f>
        <v>Spain</v>
      </c>
      <c r="Q22" s="683" t="str">
        <f>INDEX('World Cup'!$B$13:$AJ$38,1,2+(CODE($B$1)-65)*3)</f>
        <v>Cape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SpainCape Verde</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Cape Verde</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69</v>
      </c>
      <c r="O23" s="659" t="s">
        <v>27</v>
      </c>
      <c r="P23" s="685" t="str">
        <f>INDEX('World Cup'!$B$13:$AJ$38,6,1+(CODE($B$1)-65)*3)</f>
        <v>Saudi Arabia</v>
      </c>
      <c r="Q23" s="686" t="str">
        <f>INDEX('World Cup'!$B$13:$AJ$38,6,2+(CODE($B$1)-65)*3)</f>
        <v>Uruguay</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Saudi ArabiaUruguay</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0</v>
      </c>
      <c r="F24" s="586">
        <f t="shared" si="37"/>
        <v>0</v>
      </c>
      <c r="G24" s="711">
        <f t="shared" si="38"/>
        <v>0</v>
      </c>
      <c r="H24" s="643" t="str">
        <v/>
      </c>
      <c r="I24" s="586" t="str">
        <v/>
      </c>
      <c r="J24" s="644" t="str">
        <v/>
      </c>
      <c r="K24" s="707" t="str">
        <v/>
      </c>
      <c r="L24" s="695" t="b">
        <f t="shared" si="39"/>
        <v>0</v>
      </c>
      <c r="M24" s="695" t="b">
        <v>0</v>
      </c>
      <c r="N24" s="586">
        <f t="shared" si="40"/>
        <v>61</v>
      </c>
      <c r="O24" s="659" t="s">
        <v>28</v>
      </c>
      <c r="P24" s="685" t="str">
        <f>INDEX('World Cup'!$B$13:$AJ$38,11,1+(CODE($B$1)-65)*3)</f>
        <v>Spain</v>
      </c>
      <c r="Q24" s="686" t="str">
        <f>INDEX('World Cup'!$B$13:$AJ$38,11,2+(CODE($B$1)-65)*3)</f>
        <v>Saudi Arabia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SpainSaudi Arabia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Uruguay</v>
      </c>
      <c r="E25" s="712">
        <f t="shared" si="36"/>
        <v>0</v>
      </c>
      <c r="F25" s="646">
        <f t="shared" si="37"/>
        <v>0</v>
      </c>
      <c r="G25" s="713">
        <f t="shared" si="38"/>
        <v>0</v>
      </c>
      <c r="H25" s="645" t="str">
        <v/>
      </c>
      <c r="I25" s="646" t="str">
        <v/>
      </c>
      <c r="J25" s="646" t="str">
        <v/>
      </c>
      <c r="K25" s="708" t="str">
        <v/>
      </c>
      <c r="L25" s="695" t="b">
        <f t="shared" si="39"/>
        <v>0</v>
      </c>
      <c r="M25" s="695" t="b">
        <v>0</v>
      </c>
      <c r="N25" s="586">
        <f t="shared" si="40"/>
        <v>17</v>
      </c>
      <c r="O25" s="659" t="s">
        <v>29</v>
      </c>
      <c r="P25" s="685" t="str">
        <f>INDEX('World Cup'!$B$13:$AJ$38,16,1+(CODE($B$1)-65)*3)</f>
        <v>Uruguay</v>
      </c>
      <c r="Q25" s="686" t="str">
        <f>INDEX('World Cup'!$B$13:$AJ$38,16,2+(CODE($B$1)-65)*3)</f>
        <v>Cape Verde</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UruguayCape Verde</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UruguaySpain</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Senegal</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14</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57</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France</v>
      </c>
      <c r="BF13" s="609" t="str">
        <v>Senegal</v>
      </c>
      <c r="BG13" s="609" t="str">
        <v>Iraq</v>
      </c>
      <c r="BH13" s="610" t="str">
        <v>Norway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France</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Senegal</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Iraq</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Norway</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Iraq</v>
      </c>
      <c r="K21" s="638" t="str">
        <v>Norway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v>
      </c>
      <c r="O22" s="647" t="s">
        <v>26</v>
      </c>
      <c r="P22" s="682" t="str">
        <f>INDEX('World Cup'!$B$13:$AJ$38,1,1+(CODE($B$1)-65)*3)</f>
        <v>France</v>
      </c>
      <c r="Q22" s="683" t="str">
        <f>INDEX('World Cup'!$B$13:$AJ$38,1,2+(CODE($B$1)-65)*3)</f>
        <v>Senegal</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FranceSenegal</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14</v>
      </c>
      <c r="O23" s="659" t="s">
        <v>27</v>
      </c>
      <c r="P23" s="685" t="str">
        <f>INDEX('World Cup'!$B$13:$AJ$38,6,1+(CODE($B$1)-65)*3)</f>
        <v>Iraq</v>
      </c>
      <c r="Q23" s="686" t="str">
        <f>INDEX('World Cup'!$B$13:$AJ$38,6,2+(CODE($B$1)-65)*3)</f>
        <v>Norway</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IraqNorway</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0</v>
      </c>
      <c r="F24" s="586">
        <f t="shared" si="37"/>
        <v>0</v>
      </c>
      <c r="G24" s="711">
        <f t="shared" si="38"/>
        <v>0</v>
      </c>
      <c r="H24" s="643" t="str">
        <v/>
      </c>
      <c r="I24" s="586" t="str">
        <v/>
      </c>
      <c r="J24" s="644" t="str">
        <v/>
      </c>
      <c r="K24" s="707" t="str">
        <v/>
      </c>
      <c r="L24" s="695" t="b">
        <f t="shared" si="39"/>
        <v>0</v>
      </c>
      <c r="M24" s="695" t="b">
        <v>0</v>
      </c>
      <c r="N24" s="586">
        <f t="shared" si="40"/>
        <v>57</v>
      </c>
      <c r="O24" s="659" t="s">
        <v>28</v>
      </c>
      <c r="P24" s="685" t="str">
        <f>INDEX('World Cup'!$B$13:$AJ$38,11,1+(CODE($B$1)-65)*3)</f>
        <v>France</v>
      </c>
      <c r="Q24" s="686" t="str">
        <f>INDEX('World Cup'!$B$13:$AJ$38,11,2+(CODE($B$1)-65)*3)</f>
        <v>Iraq</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FranceIraq</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Norway</v>
      </c>
      <c r="E25" s="712">
        <f t="shared" si="36"/>
        <v>0</v>
      </c>
      <c r="F25" s="646">
        <f t="shared" si="37"/>
        <v>0</v>
      </c>
      <c r="G25" s="713">
        <f t="shared" si="38"/>
        <v>0</v>
      </c>
      <c r="H25" s="645" t="str">
        <v/>
      </c>
      <c r="I25" s="646" t="str">
        <v/>
      </c>
      <c r="J25" s="646" t="str">
        <v/>
      </c>
      <c r="K25" s="708" t="str">
        <v/>
      </c>
      <c r="L25" s="695" t="b">
        <f t="shared" si="39"/>
        <v>0</v>
      </c>
      <c r="M25" s="695" t="b">
        <v>0</v>
      </c>
      <c r="N25" s="586">
        <f t="shared" si="40"/>
        <v>31</v>
      </c>
      <c r="O25" s="659" t="s">
        <v>29</v>
      </c>
      <c r="P25" s="685" t="str">
        <f>INDEX('World Cup'!$B$13:$AJ$38,16,1+(CODE($B$1)-65)*3)</f>
        <v>Norway</v>
      </c>
      <c r="Q25" s="686" t="str">
        <f>INDEX('World Cup'!$B$13:$AJ$38,16,2+(CODE($B$1)-65)*3)</f>
        <v>Senegal</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NorwaySenegal</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NorwayFrance</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SenegalIraq</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Algeria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63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Algeria</v>
      </c>
      <c r="BG13" s="609" t="str">
        <v>Austria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Algeria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Jordan</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v>
      </c>
      <c r="O22" s="647" t="s">
        <v>26</v>
      </c>
      <c r="P22" s="682" t="str">
        <f>INDEX('World Cup'!$B$13:$AJ$38,1,1+(CODE($B$1)-65)*3)</f>
        <v>Argentina</v>
      </c>
      <c r="Q22" s="683" t="str">
        <f>INDEX('World Cup'!$B$13:$AJ$38,1,2+(CODE($B$1)-65)*3)</f>
        <v>Algeria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ArgentinaAlgeria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28</v>
      </c>
      <c r="O23" s="659" t="s">
        <v>27</v>
      </c>
      <c r="P23" s="685" t="str">
        <f>INDEX('World Cup'!$B$13:$AJ$38,6,1+(CODE($B$1)-65)*3)</f>
        <v>Austria</v>
      </c>
      <c r="Q23" s="686" t="str">
        <f>INDEX('World Cup'!$B$13:$AJ$38,6,2+(CODE($B$1)-65)*3)</f>
        <v>Jordan</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AustriaJordan</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0</v>
      </c>
      <c r="F24" s="586">
        <f t="shared" si="37"/>
        <v>0</v>
      </c>
      <c r="G24" s="711">
        <f t="shared" si="38"/>
        <v>0</v>
      </c>
      <c r="H24" s="643" t="str">
        <v/>
      </c>
      <c r="I24" s="586" t="str">
        <v/>
      </c>
      <c r="J24" s="644" t="str">
        <v/>
      </c>
      <c r="K24" s="707" t="str">
        <v/>
      </c>
      <c r="L24" s="695" t="b">
        <f t="shared" si="39"/>
        <v>0</v>
      </c>
      <c r="M24" s="695" t="b">
        <v>0</v>
      </c>
      <c r="N24" s="586">
        <f t="shared" si="40"/>
        <v>24</v>
      </c>
      <c r="O24" s="659" t="s">
        <v>28</v>
      </c>
      <c r="P24" s="685" t="str">
        <f>INDEX('World Cup'!$B$13:$AJ$38,11,1+(CODE($B$1)-65)*3)</f>
        <v>Argentina</v>
      </c>
      <c r="Q24" s="686" t="str">
        <f>INDEX('World Cup'!$B$13:$AJ$38,11,2+(CODE($B$1)-65)*3)</f>
        <v>Austria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ArgentinaAustria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0</v>
      </c>
      <c r="H25" s="645" t="str">
        <v/>
      </c>
      <c r="I25" s="646" t="str">
        <v/>
      </c>
      <c r="J25" s="646" t="str">
        <v/>
      </c>
      <c r="K25" s="708" t="str">
        <v/>
      </c>
      <c r="L25" s="695" t="b">
        <f t="shared" si="39"/>
        <v>0</v>
      </c>
      <c r="M25" s="695" t="b">
        <v>0</v>
      </c>
      <c r="N25" s="586">
        <f t="shared" si="40"/>
        <v>63</v>
      </c>
      <c r="O25" s="659" t="s">
        <v>29</v>
      </c>
      <c r="P25" s="685" t="str">
        <f>INDEX('World Cup'!$B$13:$AJ$38,16,1+(CODE($B$1)-65)*3)</f>
        <v>Jordan</v>
      </c>
      <c r="Q25" s="686" t="str">
        <f>INDEX('World Cup'!$B$13:$AJ$38,16,2+(CODE($B$1)-65)*3)</f>
        <v>Algeria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JordanAlgeria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AlgeriaAustria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JordanArgentina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46</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50</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DR Congo</v>
      </c>
      <c r="BG13" s="609" t="str">
        <v>Uzbekistan</v>
      </c>
      <c r="BH13" s="610" t="str">
        <v>Colombia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DR Congo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Uzbekistan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Colombia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DR Congo</v>
      </c>
      <c r="J21" s="637" t="str">
        <v>Uzbekistan</v>
      </c>
      <c r="K21" s="638" t="str">
        <v>Colombia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5</v>
      </c>
      <c r="O22" s="647" t="s">
        <v>26</v>
      </c>
      <c r="P22" s="682" t="str">
        <f>INDEX('World Cup'!$B$13:$AJ$38,1,1+(CODE($B$1)-65)*3)</f>
        <v>Portugal</v>
      </c>
      <c r="Q22" s="683" t="str">
        <f>INDEX('World Cup'!$B$13:$AJ$38,1,2+(CODE($B$1)-65)*3)</f>
        <v>DR 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PortugalDR Congo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DR Congo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46</v>
      </c>
      <c r="O23" s="659" t="s">
        <v>27</v>
      </c>
      <c r="P23" s="685" t="str">
        <f>INDEX('World Cup'!$B$13:$AJ$38,6,1+(CODE($B$1)-65)*3)</f>
        <v>Uzbekistan</v>
      </c>
      <c r="Q23" s="686" t="str">
        <f>INDEX('World Cup'!$B$13:$AJ$38,6,2+(CODE($B$1)-65)*3)</f>
        <v>Colombia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UzbekistanColombia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0</v>
      </c>
      <c r="F24" s="586">
        <f t="shared" si="37"/>
        <v>0</v>
      </c>
      <c r="G24" s="711">
        <f t="shared" si="38"/>
        <v>0</v>
      </c>
      <c r="H24" s="643" t="str">
        <v/>
      </c>
      <c r="I24" s="586" t="str">
        <v/>
      </c>
      <c r="J24" s="644" t="str">
        <v/>
      </c>
      <c r="K24" s="707" t="str">
        <v/>
      </c>
      <c r="L24" s="695" t="b">
        <f t="shared" si="39"/>
        <v>0</v>
      </c>
      <c r="M24" s="695" t="b">
        <v>0</v>
      </c>
      <c r="N24" s="586">
        <f t="shared" si="40"/>
        <v>50</v>
      </c>
      <c r="O24" s="659" t="s">
        <v>28</v>
      </c>
      <c r="P24" s="685" t="str">
        <f>INDEX('World Cup'!$B$13:$AJ$38,11,1+(CODE($B$1)-65)*3)</f>
        <v>Portugal</v>
      </c>
      <c r="Q24" s="686" t="str">
        <f>INDEX('World Cup'!$B$13:$AJ$38,11,2+(CODE($B$1)-65)*3)</f>
        <v>Uzbekistan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PortugalUzbekistan</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Colombia</v>
      </c>
      <c r="E25" s="712">
        <f t="shared" si="36"/>
        <v>0</v>
      </c>
      <c r="F25" s="646">
        <f t="shared" si="37"/>
        <v>0</v>
      </c>
      <c r="G25" s="713">
        <f t="shared" si="38"/>
        <v>0</v>
      </c>
      <c r="H25" s="645" t="str">
        <v/>
      </c>
      <c r="I25" s="646" t="str">
        <v/>
      </c>
      <c r="J25" s="646" t="str">
        <v/>
      </c>
      <c r="K25" s="708" t="str">
        <v/>
      </c>
      <c r="L25" s="695" t="b">
        <f t="shared" si="39"/>
        <v>0</v>
      </c>
      <c r="M25" s="695" t="b">
        <v>0</v>
      </c>
      <c r="N25" s="586">
        <f t="shared" si="40"/>
        <v>13</v>
      </c>
      <c r="O25" s="659" t="s">
        <v>29</v>
      </c>
      <c r="P25" s="685" t="str">
        <f>INDEX('World Cup'!$B$13:$AJ$38,16,1+(CODE($B$1)-65)*3)</f>
        <v>Colombia</v>
      </c>
      <c r="Q25" s="686" t="str">
        <f>INDEX('World Cup'!$B$13:$AJ$38,16,2+(CODE($B$1)-65)*3)</f>
        <v>DR Congo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ColombiaDR Congo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ColombiaPortugal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DR CongoUzbekistan</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74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Panama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Ghana</v>
      </c>
      <c r="BH13" s="610" t="str">
        <v>Panama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Croatia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Ghana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Panama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4</v>
      </c>
      <c r="O22" s="647" t="s">
        <v>26</v>
      </c>
      <c r="P22" s="682" t="str">
        <f>INDEX('World Cup'!$B$13:$AJ$38,1,1+(CODE($B$1)-65)*3)</f>
        <v>England</v>
      </c>
      <c r="Q22" s="683" t="str">
        <f>INDEX('World Cup'!$B$13:$AJ$38,1,2+(CODE($B$1)-65)*3)</f>
        <v>Croatia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EnglandCroatia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11</v>
      </c>
      <c r="O23" s="659" t="s">
        <v>27</v>
      </c>
      <c r="P23" s="685" t="str">
        <f>INDEX('World Cup'!$B$13:$AJ$38,6,1+(CODE($B$1)-65)*3)</f>
        <v>Ghana</v>
      </c>
      <c r="Q23" s="686" t="str">
        <f>INDEX('World Cup'!$B$13:$AJ$38,6,2+(CODE($B$1)-65)*3)</f>
        <v>Panama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GhanaPanama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0</v>
      </c>
      <c r="F24" s="586">
        <f t="shared" si="37"/>
        <v>0</v>
      </c>
      <c r="G24" s="711">
        <f t="shared" si="38"/>
        <v>0</v>
      </c>
      <c r="H24" s="643" t="str">
        <v/>
      </c>
      <c r="I24" s="586" t="str">
        <v/>
      </c>
      <c r="J24" s="644" t="str">
        <v/>
      </c>
      <c r="K24" s="707" t="str">
        <v/>
      </c>
      <c r="L24" s="695" t="b">
        <f t="shared" si="39"/>
        <v>0</v>
      </c>
      <c r="M24" s="695" t="b">
        <v>0</v>
      </c>
      <c r="N24" s="586">
        <f t="shared" si="40"/>
        <v>74</v>
      </c>
      <c r="O24" s="659" t="s">
        <v>28</v>
      </c>
      <c r="P24" s="685" t="str">
        <f>INDEX('World Cup'!$B$13:$AJ$38,11,1+(CODE($B$1)-65)*3)</f>
        <v>England</v>
      </c>
      <c r="Q24" s="686" t="str">
        <f>INDEX('World Cup'!$B$13:$AJ$38,11,2+(CODE($B$1)-65)*3)</f>
        <v>Ghana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EnglandGhana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0</v>
      </c>
      <c r="H25" s="645" t="str">
        <v/>
      </c>
      <c r="I25" s="646" t="str">
        <v/>
      </c>
      <c r="J25" s="646" t="str">
        <v/>
      </c>
      <c r="K25" s="708" t="str">
        <v/>
      </c>
      <c r="L25" s="695" t="b">
        <f t="shared" si="39"/>
        <v>0</v>
      </c>
      <c r="M25" s="695" t="b">
        <v>0</v>
      </c>
      <c r="N25" s="586">
        <f t="shared" si="40"/>
        <v>33</v>
      </c>
      <c r="O25" s="659" t="s">
        <v>29</v>
      </c>
      <c r="P25" s="685" t="str">
        <f>INDEX('World Cup'!$B$13:$AJ$38,16,1+(CODE($B$1)-65)*3)</f>
        <v>Panama</v>
      </c>
      <c r="Q25" s="686" t="str">
        <f>INDEX('World Cup'!$B$13:$AJ$38,16,2+(CODE($B$1)-65)*3)</f>
        <v>Croatia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PanamaCroatia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PanamaEngland</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CroatiaGhana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Albin Suárez</cp:lastModifiedBy>
  <cp:lastPrinted>2024-08-12T08:42:52Z</cp:lastPrinted>
  <dcterms:created xsi:type="dcterms:W3CDTF">2018-06-13T10:24:55Z</dcterms:created>
  <dcterms:modified xsi:type="dcterms:W3CDTF">2026-04-27T15:27:23Z</dcterms:modified>
</cp:coreProperties>
</file>