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Practica simulador de mercados\"/>
    </mc:Choice>
  </mc:AlternateContent>
  <bookViews>
    <workbookView xWindow="0" yWindow="0" windowWidth="23040" windowHeight="9384"/>
  </bookViews>
  <sheets>
    <sheet name="Diseño" sheetId="3" r:id="rId1"/>
    <sheet name="Tarjetas" sheetId="4" r:id="rId2"/>
    <sheet name="Ajuste" sheetId="1" r:id="rId3"/>
    <sheet name="Simulador" sheetId="2" r:id="rId4"/>
  </sheets>
  <definedNames>
    <definedName name="_xlnm._FilterDatabase" localSheetId="1" hidden="1">Tarjetas!$C$3:$H$18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4" l="1"/>
  <c r="H14" i="4"/>
  <c r="H11" i="4"/>
  <c r="H4" i="4"/>
  <c r="F4" i="4" l="1"/>
  <c r="C4" i="1"/>
  <c r="F4" i="1" l="1"/>
  <c r="F6" i="1"/>
  <c r="F7" i="1"/>
  <c r="F8" i="1"/>
  <c r="F9" i="1"/>
  <c r="F10" i="1"/>
  <c r="F11" i="1"/>
  <c r="F12" i="1"/>
  <c r="F14" i="1"/>
  <c r="F16" i="1"/>
  <c r="F17" i="1"/>
  <c r="F18" i="1"/>
  <c r="F19" i="1"/>
  <c r="G19" i="1" l="1"/>
  <c r="E19" i="1"/>
  <c r="D19" i="1"/>
  <c r="C19" i="1"/>
  <c r="E18" i="1"/>
  <c r="D18" i="1"/>
  <c r="C18" i="1"/>
  <c r="C5" i="1" l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G11" i="1"/>
  <c r="C12" i="1"/>
  <c r="D12" i="1"/>
  <c r="E12" i="1"/>
  <c r="C13" i="1"/>
  <c r="D13" i="1"/>
  <c r="E13" i="1"/>
  <c r="C14" i="1"/>
  <c r="D14" i="1"/>
  <c r="E14" i="1"/>
  <c r="G14" i="1"/>
  <c r="C15" i="1"/>
  <c r="D15" i="1"/>
  <c r="E15" i="1"/>
  <c r="C16" i="1"/>
  <c r="D16" i="1"/>
  <c r="E16" i="1"/>
  <c r="C17" i="1"/>
  <c r="D17" i="1"/>
  <c r="E17" i="1"/>
  <c r="G17" i="1"/>
  <c r="D4" i="1"/>
  <c r="E4" i="1"/>
  <c r="I4" i="1" s="1" a="1"/>
  <c r="G4" i="1"/>
  <c r="I4" i="1" l="1"/>
  <c r="Q3" i="2" s="1"/>
  <c r="I7" i="1"/>
  <c r="I6" i="1"/>
  <c r="L6" i="1"/>
  <c r="J5" i="1"/>
  <c r="K4" i="1"/>
  <c r="O3" i="2" s="1"/>
  <c r="I8" i="1"/>
  <c r="M5" i="1"/>
  <c r="J4" i="1"/>
  <c r="P3" i="2" s="1"/>
  <c r="M4" i="1"/>
  <c r="M3" i="2" s="1"/>
  <c r="K5" i="1"/>
  <c r="M7" i="1"/>
  <c r="M6" i="1"/>
  <c r="J6" i="1"/>
  <c r="J7" i="1"/>
  <c r="L8" i="1"/>
  <c r="K8" i="1"/>
  <c r="L4" i="1"/>
  <c r="N3" i="2" s="1"/>
  <c r="I5" i="1"/>
  <c r="K7" i="1"/>
  <c r="M8" i="1"/>
  <c r="K6" i="1"/>
  <c r="L5" i="1"/>
  <c r="J8" i="1"/>
  <c r="L7" i="1"/>
  <c r="Q4" i="2" l="1"/>
  <c r="Q6" i="2" s="1"/>
  <c r="Q5" i="2"/>
  <c r="O4" i="2"/>
  <c r="O6" i="2" s="1"/>
  <c r="O5" i="2"/>
  <c r="P5" i="2"/>
  <c r="P4" i="2"/>
  <c r="P6" i="2" s="1"/>
  <c r="I3" i="2"/>
  <c r="I13" i="2" s="1"/>
  <c r="J13" i="2" s="1"/>
  <c r="N5" i="2"/>
  <c r="N4" i="2"/>
  <c r="N6" i="2" s="1"/>
  <c r="M5" i="2"/>
  <c r="M4" i="2"/>
  <c r="M6" i="2" s="1"/>
  <c r="I6" i="2" l="1"/>
  <c r="I16" i="2" s="1"/>
  <c r="J16" i="2" s="1"/>
  <c r="I5" i="2"/>
  <c r="I4" i="2"/>
  <c r="I14" i="2" s="1"/>
  <c r="J14" i="2" s="1"/>
  <c r="I15" i="2" l="1"/>
  <c r="J15" i="2" s="1"/>
  <c r="K15" i="2" l="1"/>
  <c r="K13" i="2"/>
  <c r="K14" i="2"/>
  <c r="K16" i="2"/>
</calcChain>
</file>

<file path=xl/sharedStrings.xml><?xml version="1.0" encoding="utf-8"?>
<sst xmlns="http://schemas.openxmlformats.org/spreadsheetml/2006/main" count="56" uniqueCount="30">
  <si>
    <t>Precio</t>
  </si>
  <si>
    <t>Valoracion</t>
  </si>
  <si>
    <t>Utilidad</t>
  </si>
  <si>
    <t>ATRIBUTOS Y NIVELES</t>
  </si>
  <si>
    <t>Tarjeta</t>
  </si>
  <si>
    <t>Valoración</t>
  </si>
  <si>
    <t>Regresión Lineal</t>
  </si>
  <si>
    <t>Minimo:</t>
  </si>
  <si>
    <t>K</t>
  </si>
  <si>
    <t>Umbrales</t>
  </si>
  <si>
    <t>Exp</t>
  </si>
  <si>
    <t>Share</t>
  </si>
  <si>
    <t>Primera Linea</t>
  </si>
  <si>
    <t>Piscina</t>
  </si>
  <si>
    <t>Estrellas</t>
  </si>
  <si>
    <t>Oferta A</t>
  </si>
  <si>
    <t>Oferta B</t>
  </si>
  <si>
    <t>Oferta C</t>
  </si>
  <si>
    <t>Termino independiente</t>
  </si>
  <si>
    <t>Oferta D</t>
  </si>
  <si>
    <t>PREGUNTAS</t>
  </si>
  <si>
    <t>RESPUESTA</t>
  </si>
  <si>
    <t>En esta tabla se recogen las distintas preguntas (opciones para un hotel) y sus correspondientes respuestas (porcentaje de que el cliente contrate dicha opcion)</t>
  </si>
  <si>
    <t>Una vez obtenidas las valoraciones de cada opcion se hace una regresion obteniendo los coeficientes que indican la importancia de cada atributo</t>
  </si>
  <si>
    <t>Con los coeficientes de la regresion se ajusta el simulador para que la oferta A tenga la misma demanda que la oferta D que se quiere implantar y el doble que la B que a su vez debera ser el doble que la C. Para conseguir esto se juega con el precio de la oferta D y con el valor minimo y K. El valor minimo es 50 ya que es el valor a partir del cual se considera que un oferta sera contratada.</t>
  </si>
  <si>
    <t>NOTA: Para las variables categoricas como son "Piscina" y "Primera linea" los valor son:    1: Si   0:No</t>
  </si>
  <si>
    <r>
      <rPr>
        <b/>
        <sz val="11"/>
        <color theme="1"/>
        <rFont val="Calibri"/>
        <family val="2"/>
        <scheme val="minor"/>
      </rPr>
      <t>Resultado:</t>
    </r>
    <r>
      <rPr>
        <sz val="11"/>
        <color theme="1"/>
        <rFont val="Calibri"/>
        <family val="2"/>
        <scheme val="minor"/>
      </rPr>
      <t xml:space="preserve"> Para conseguir que el nuevo hotel que va a abrir tenga la misma demanda que el hotel del tipo A el precio de la hbaitacion debe ser de 215 euros por noche.</t>
    </r>
  </si>
  <si>
    <t>Primera linea de playa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</si>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</sst>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0" xfId="0" applyNumberForma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workbookViewId="0">
      <selection activeCell="I11" sqref="I11"/>
    </sheetView>
  </sheetViews>
  <sheetFormatPr baseColWidth="10" defaultColWidth="11.44140625" defaultRowHeight="14.4" x14ac:dyDescent="0.3"/>
  <cols>
    <col min="1" max="4" width="11.44140625" style="20"/>
    <col min="5" max="5" width="21.77734375" style="20" customWidth="1"/>
    <col min="6" max="6" width="20.109375" style="20" customWidth="1"/>
    <col min="7" max="16384" width="11.44140625" style="20"/>
  </cols>
  <sheetData>
    <row r="1" spans="3:6" ht="15" thickBot="1" x14ac:dyDescent="0.35"/>
    <row r="2" spans="3:6" ht="15" thickBot="1" x14ac:dyDescent="0.35">
      <c r="C2" s="60" t="s">
        <v>3</v>
      </c>
      <c r="D2" s="61"/>
      <c r="E2" s="61"/>
      <c r="F2" s="62"/>
    </row>
    <row r="3" spans="3:6" ht="15" thickBot="1" x14ac:dyDescent="0.35"/>
    <row r="4" spans="3:6" ht="15" thickBot="1" x14ac:dyDescent="0.35">
      <c r="C4" s="21" t="s">
        <v>13</v>
      </c>
      <c r="D4" s="21" t="s">
        <v>14</v>
      </c>
      <c r="E4" s="21" t="s">
        <v>27</v>
      </c>
      <c r="F4" s="21" t="s">
        <v>0</v>
      </c>
    </row>
    <row r="5" spans="3:6" x14ac:dyDescent="0.3">
      <c r="C5" s="75" t="s">
        <v>28</v>
      </c>
      <c r="D5" s="22">
        <v>2</v>
      </c>
      <c r="E5" s="75" t="s">
        <v>28</v>
      </c>
      <c r="F5" s="22">
        <v>50</v>
      </c>
    </row>
    <row r="6" spans="3:6" ht="15" thickBot="1" x14ac:dyDescent="0.35">
      <c r="C6" s="24" t="s">
        <v>29</v>
      </c>
      <c r="D6" s="72">
        <v>3</v>
      </c>
      <c r="E6" s="24" t="s">
        <v>29</v>
      </c>
      <c r="F6" s="72">
        <v>100</v>
      </c>
    </row>
    <row r="7" spans="3:6" x14ac:dyDescent="0.3">
      <c r="C7" s="73"/>
      <c r="D7" s="23">
        <v>4</v>
      </c>
      <c r="E7" s="73"/>
      <c r="F7" s="23">
        <v>150</v>
      </c>
    </row>
    <row r="8" spans="3:6" ht="15" thickBot="1" x14ac:dyDescent="0.35">
      <c r="D8" s="74">
        <v>5</v>
      </c>
      <c r="F8" s="74">
        <v>200</v>
      </c>
    </row>
    <row r="12" spans="3:6" x14ac:dyDescent="0.3">
      <c r="C12" s="68" t="s">
        <v>25</v>
      </c>
      <c r="D12" s="68"/>
      <c r="E12" s="68"/>
      <c r="F12" s="68"/>
    </row>
    <row r="13" spans="3:6" x14ac:dyDescent="0.3">
      <c r="C13" s="68"/>
      <c r="D13" s="68"/>
      <c r="E13" s="68"/>
      <c r="F13" s="68"/>
    </row>
    <row r="14" spans="3:6" x14ac:dyDescent="0.3">
      <c r="C14" s="68"/>
      <c r="D14" s="68"/>
      <c r="E14" s="68"/>
      <c r="F14" s="68"/>
    </row>
  </sheetData>
  <mergeCells count="2">
    <mergeCell ref="C2:F2"/>
    <mergeCell ref="C12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9"/>
  <sheetViews>
    <sheetView topLeftCell="B1" workbookViewId="0">
      <selection activeCell="F24" sqref="F24"/>
    </sheetView>
  </sheetViews>
  <sheetFormatPr baseColWidth="10" defaultColWidth="11.44140625" defaultRowHeight="14.4" x14ac:dyDescent="0.3"/>
  <cols>
    <col min="1" max="16384" width="11.44140625" style="14"/>
  </cols>
  <sheetData>
    <row r="2" spans="3:13" ht="15" thickBot="1" x14ac:dyDescent="0.35">
      <c r="D2" s="63" t="s">
        <v>20</v>
      </c>
      <c r="E2" s="64"/>
      <c r="F2" s="64"/>
      <c r="G2" s="65"/>
      <c r="H2" s="59" t="s">
        <v>21</v>
      </c>
    </row>
    <row r="3" spans="3:13" ht="29.4" thickBot="1" x14ac:dyDescent="0.35">
      <c r="C3" s="15" t="s">
        <v>4</v>
      </c>
      <c r="D3" s="16" t="s">
        <v>12</v>
      </c>
      <c r="E3" s="15" t="s">
        <v>14</v>
      </c>
      <c r="F3" s="44" t="s">
        <v>13</v>
      </c>
      <c r="G3" s="16" t="s">
        <v>0</v>
      </c>
      <c r="H3" s="15" t="s">
        <v>5</v>
      </c>
    </row>
    <row r="4" spans="3:13" x14ac:dyDescent="0.3">
      <c r="C4" s="17">
        <v>1</v>
      </c>
      <c r="D4" s="17">
        <v>0</v>
      </c>
      <c r="E4" s="45">
        <v>2</v>
      </c>
      <c r="F4" s="49">
        <f>Tarjetas!G45</f>
        <v>0</v>
      </c>
      <c r="G4" s="47">
        <v>50</v>
      </c>
      <c r="H4" s="7">
        <f>Tarjetas!I4</f>
        <v>0</v>
      </c>
      <c r="J4" s="66" t="s">
        <v>22</v>
      </c>
      <c r="K4" s="67"/>
      <c r="L4" s="67"/>
      <c r="M4" s="67"/>
    </row>
    <row r="5" spans="3:13" x14ac:dyDescent="0.3">
      <c r="C5" s="18">
        <v>2</v>
      </c>
      <c r="D5" s="18">
        <v>1</v>
      </c>
      <c r="E5" s="46">
        <v>5</v>
      </c>
      <c r="F5" s="42">
        <v>1</v>
      </c>
      <c r="G5" s="48">
        <v>100</v>
      </c>
      <c r="H5" s="8">
        <v>80</v>
      </c>
      <c r="J5" s="67"/>
      <c r="K5" s="67"/>
      <c r="L5" s="67"/>
      <c r="M5" s="67"/>
    </row>
    <row r="6" spans="3:13" x14ac:dyDescent="0.3">
      <c r="C6" s="18">
        <v>3</v>
      </c>
      <c r="D6" s="18">
        <v>0</v>
      </c>
      <c r="E6" s="46">
        <v>4</v>
      </c>
      <c r="F6" s="18">
        <v>1</v>
      </c>
      <c r="G6" s="48">
        <v>150</v>
      </c>
      <c r="H6" s="8">
        <v>50</v>
      </c>
      <c r="J6" s="67"/>
      <c r="K6" s="67"/>
      <c r="L6" s="67"/>
      <c r="M6" s="67"/>
    </row>
    <row r="7" spans="3:13" x14ac:dyDescent="0.3">
      <c r="C7" s="18">
        <v>4</v>
      </c>
      <c r="D7" s="18">
        <v>1</v>
      </c>
      <c r="E7" s="46">
        <v>3</v>
      </c>
      <c r="F7" s="18">
        <v>0</v>
      </c>
      <c r="G7" s="48">
        <v>50</v>
      </c>
      <c r="H7" s="8">
        <v>70</v>
      </c>
      <c r="J7" s="67"/>
      <c r="K7" s="67"/>
      <c r="L7" s="67"/>
      <c r="M7" s="67"/>
    </row>
    <row r="8" spans="3:13" x14ac:dyDescent="0.3">
      <c r="C8" s="18">
        <v>5</v>
      </c>
      <c r="D8" s="18">
        <v>1</v>
      </c>
      <c r="E8" s="46">
        <v>2</v>
      </c>
      <c r="F8" s="18">
        <v>1</v>
      </c>
      <c r="G8" s="48">
        <v>200</v>
      </c>
      <c r="H8" s="8">
        <v>30</v>
      </c>
      <c r="J8" s="67"/>
      <c r="K8" s="67"/>
      <c r="L8" s="67"/>
      <c r="M8" s="67"/>
    </row>
    <row r="9" spans="3:13" x14ac:dyDescent="0.3">
      <c r="C9" s="18">
        <v>6</v>
      </c>
      <c r="D9" s="18">
        <v>1</v>
      </c>
      <c r="E9" s="46">
        <v>3</v>
      </c>
      <c r="F9" s="18">
        <v>1</v>
      </c>
      <c r="G9" s="48">
        <v>100</v>
      </c>
      <c r="H9" s="8">
        <v>90</v>
      </c>
      <c r="J9" s="67"/>
      <c r="K9" s="67"/>
      <c r="L9" s="67"/>
      <c r="M9" s="67"/>
    </row>
    <row r="10" spans="3:13" x14ac:dyDescent="0.3">
      <c r="C10" s="18">
        <v>7</v>
      </c>
      <c r="D10" s="18">
        <v>0</v>
      </c>
      <c r="E10" s="46">
        <v>4</v>
      </c>
      <c r="F10" s="18">
        <v>0</v>
      </c>
      <c r="G10" s="48">
        <v>150</v>
      </c>
      <c r="H10" s="8">
        <v>30</v>
      </c>
      <c r="J10" s="67"/>
      <c r="K10" s="67"/>
      <c r="L10" s="67"/>
      <c r="M10" s="67"/>
    </row>
    <row r="11" spans="3:13" x14ac:dyDescent="0.3">
      <c r="C11" s="18">
        <v>8</v>
      </c>
      <c r="D11" s="18">
        <v>0</v>
      </c>
      <c r="E11" s="18">
        <v>3</v>
      </c>
      <c r="F11" s="42">
        <v>0</v>
      </c>
      <c r="G11" s="42">
        <v>200</v>
      </c>
      <c r="H11" s="8">
        <f>Tarjetas!I11</f>
        <v>0</v>
      </c>
      <c r="J11" s="67"/>
      <c r="K11" s="67"/>
      <c r="L11" s="67"/>
      <c r="M11" s="67"/>
    </row>
    <row r="12" spans="3:13" x14ac:dyDescent="0.3">
      <c r="C12" s="18">
        <v>9</v>
      </c>
      <c r="D12" s="18">
        <v>1</v>
      </c>
      <c r="E12" s="18">
        <v>5</v>
      </c>
      <c r="F12" s="18">
        <v>0</v>
      </c>
      <c r="G12" s="18">
        <v>150</v>
      </c>
      <c r="H12" s="8">
        <v>80</v>
      </c>
    </row>
    <row r="13" spans="3:13" x14ac:dyDescent="0.3">
      <c r="C13" s="18">
        <v>10</v>
      </c>
      <c r="D13" s="18">
        <v>1</v>
      </c>
      <c r="E13" s="18">
        <v>3</v>
      </c>
      <c r="F13" s="18">
        <v>0</v>
      </c>
      <c r="G13" s="18">
        <v>50</v>
      </c>
      <c r="H13" s="8">
        <v>65</v>
      </c>
    </row>
    <row r="14" spans="3:13" x14ac:dyDescent="0.3">
      <c r="C14" s="18">
        <v>11</v>
      </c>
      <c r="D14" s="18">
        <v>1</v>
      </c>
      <c r="E14" s="18">
        <v>4</v>
      </c>
      <c r="F14" s="18">
        <v>0</v>
      </c>
      <c r="G14" s="18">
        <v>150</v>
      </c>
      <c r="H14" s="8">
        <f>Tarjetas!I14</f>
        <v>0</v>
      </c>
    </row>
    <row r="15" spans="3:13" x14ac:dyDescent="0.3">
      <c r="C15" s="18">
        <v>12</v>
      </c>
      <c r="D15" s="18">
        <v>1</v>
      </c>
      <c r="E15" s="18">
        <v>5</v>
      </c>
      <c r="F15" s="18">
        <v>0</v>
      </c>
      <c r="G15" s="18">
        <v>100</v>
      </c>
      <c r="H15" s="8">
        <v>70</v>
      </c>
    </row>
    <row r="16" spans="3:13" x14ac:dyDescent="0.3">
      <c r="C16" s="18">
        <v>13</v>
      </c>
      <c r="D16" s="18">
        <v>0</v>
      </c>
      <c r="E16" s="18">
        <v>2</v>
      </c>
      <c r="F16" s="18">
        <v>1</v>
      </c>
      <c r="G16" s="18">
        <v>50</v>
      </c>
      <c r="H16" s="8">
        <v>55</v>
      </c>
    </row>
    <row r="17" spans="3:8" x14ac:dyDescent="0.3">
      <c r="C17" s="18">
        <v>14</v>
      </c>
      <c r="D17" s="18">
        <v>1</v>
      </c>
      <c r="E17" s="18">
        <v>3</v>
      </c>
      <c r="F17" s="18">
        <v>1</v>
      </c>
      <c r="G17" s="18">
        <v>50</v>
      </c>
      <c r="H17" s="8">
        <v>70</v>
      </c>
    </row>
    <row r="18" spans="3:8" x14ac:dyDescent="0.3">
      <c r="C18" s="41">
        <v>15</v>
      </c>
      <c r="D18" s="41">
        <v>0</v>
      </c>
      <c r="E18" s="41">
        <v>4</v>
      </c>
      <c r="F18" s="18">
        <v>0</v>
      </c>
      <c r="G18" s="41">
        <v>100</v>
      </c>
      <c r="H18" s="43">
        <v>55</v>
      </c>
    </row>
    <row r="19" spans="3:8" ht="15" thickBot="1" x14ac:dyDescent="0.35">
      <c r="C19" s="19">
        <v>16</v>
      </c>
      <c r="D19" s="19">
        <v>1</v>
      </c>
      <c r="E19" s="19">
        <v>3</v>
      </c>
      <c r="F19" s="19">
        <v>1</v>
      </c>
      <c r="G19" s="19">
        <v>200</v>
      </c>
      <c r="H19" s="9">
        <f>Tarjetas!I19</f>
        <v>0</v>
      </c>
    </row>
  </sheetData>
  <autoFilter ref="C3:H18"/>
  <mergeCells count="2">
    <mergeCell ref="D2:G2"/>
    <mergeCell ref="J4:M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topLeftCell="B1" workbookViewId="0">
      <selection activeCell="O16" sqref="O16"/>
    </sheetView>
  </sheetViews>
  <sheetFormatPr baseColWidth="10" defaultColWidth="11.44140625" defaultRowHeight="14.4" x14ac:dyDescent="0.3"/>
  <cols>
    <col min="1" max="5" width="11.44140625" style="10"/>
    <col min="6" max="6" width="11.44140625" style="39"/>
    <col min="7" max="11" width="11.44140625" style="10"/>
    <col min="12" max="12" width="16.21875" style="10" customWidth="1"/>
    <col min="13" max="13" width="21.109375" style="10" customWidth="1"/>
    <col min="14" max="16384" width="11.44140625" style="10"/>
  </cols>
  <sheetData>
    <row r="1" spans="3:13" x14ac:dyDescent="0.3">
      <c r="I1" s="69" t="s">
        <v>6</v>
      </c>
      <c r="J1" s="69"/>
      <c r="K1" s="69"/>
      <c r="L1" s="69"/>
      <c r="M1" s="69"/>
    </row>
    <row r="2" spans="3:13" ht="15" thickBot="1" x14ac:dyDescent="0.35"/>
    <row r="3" spans="3:13" ht="15" thickBot="1" x14ac:dyDescent="0.35">
      <c r="C3" s="6" t="s">
        <v>12</v>
      </c>
      <c r="D3" s="6" t="s">
        <v>14</v>
      </c>
      <c r="E3" s="6" t="s">
        <v>13</v>
      </c>
      <c r="F3" s="6" t="s">
        <v>0</v>
      </c>
      <c r="G3" s="6" t="s">
        <v>1</v>
      </c>
      <c r="I3" s="10" t="s">
        <v>0</v>
      </c>
      <c r="J3" s="10" t="s">
        <v>13</v>
      </c>
      <c r="K3" s="10" t="s">
        <v>14</v>
      </c>
      <c r="L3" s="10" t="s">
        <v>12</v>
      </c>
      <c r="M3" s="10" t="s">
        <v>18</v>
      </c>
    </row>
    <row r="4" spans="3:13" x14ac:dyDescent="0.3">
      <c r="C4" s="7">
        <f>Tarjetas!D4</f>
        <v>0</v>
      </c>
      <c r="D4" s="7">
        <f>Tarjetas!E4</f>
        <v>2</v>
      </c>
      <c r="E4" s="7">
        <f>Tarjetas!F4</f>
        <v>0</v>
      </c>
      <c r="F4" s="7">
        <f>Tarjetas!G4</f>
        <v>50</v>
      </c>
      <c r="G4" s="7">
        <f>Tarjetas!H4</f>
        <v>0</v>
      </c>
      <c r="I4" s="12">
        <f t="array" ref="I4:M8">LINEST(G4:G19,C4:F19,1,1)</f>
        <v>-0.34880239520958078</v>
      </c>
      <c r="J4" s="12">
        <v>23.952095808383241</v>
      </c>
      <c r="K4" s="12">
        <v>22.21556886227545</v>
      </c>
      <c r="L4" s="12">
        <v>18.353293413173656</v>
      </c>
      <c r="M4" s="12">
        <v>-5.9730538922155816</v>
      </c>
    </row>
    <row r="5" spans="3:13" x14ac:dyDescent="0.3">
      <c r="C5" s="8">
        <f>Tarjetas!D5</f>
        <v>1</v>
      </c>
      <c r="D5" s="8">
        <f>Tarjetas!E5</f>
        <v>5</v>
      </c>
      <c r="E5" s="8">
        <f>Tarjetas!F5</f>
        <v>1</v>
      </c>
      <c r="F5" s="8">
        <v>200</v>
      </c>
      <c r="G5" s="8">
        <v>80</v>
      </c>
      <c r="I5" s="12">
        <v>0.11732745723275119</v>
      </c>
      <c r="J5" s="12">
        <v>12.924187272454661</v>
      </c>
      <c r="K5" s="12">
        <v>7.2167769880554049</v>
      </c>
      <c r="L5" s="12">
        <v>12.838411902122834</v>
      </c>
      <c r="M5" s="12">
        <v>23.892989019182011</v>
      </c>
    </row>
    <row r="6" spans="3:13" x14ac:dyDescent="0.3">
      <c r="C6" s="8">
        <f>Tarjetas!D6</f>
        <v>0</v>
      </c>
      <c r="D6" s="8">
        <f>Tarjetas!E6</f>
        <v>4</v>
      </c>
      <c r="E6" s="8">
        <f>Tarjetas!F6</f>
        <v>1</v>
      </c>
      <c r="F6" s="8">
        <f>Tarjetas!G6</f>
        <v>150</v>
      </c>
      <c r="G6" s="8">
        <v>50</v>
      </c>
      <c r="I6" s="13">
        <v>0.60422853213963557</v>
      </c>
      <c r="J6" s="12">
        <v>23.604491513209286</v>
      </c>
      <c r="K6" s="40" t="e">
        <v>#N/A</v>
      </c>
      <c r="L6" s="40" t="e">
        <v>#N/A</v>
      </c>
      <c r="M6" s="12" t="e">
        <v>#N/A</v>
      </c>
    </row>
    <row r="7" spans="3:13" x14ac:dyDescent="0.3">
      <c r="C7" s="8">
        <f>Tarjetas!D7</f>
        <v>1</v>
      </c>
      <c r="D7" s="8">
        <f>Tarjetas!E7</f>
        <v>3</v>
      </c>
      <c r="E7" s="8">
        <f>Tarjetas!F7</f>
        <v>0</v>
      </c>
      <c r="F7" s="8">
        <f>Tarjetas!G7</f>
        <v>50</v>
      </c>
      <c r="G7" s="8">
        <v>70</v>
      </c>
      <c r="I7" s="12">
        <v>4.198454406951468</v>
      </c>
      <c r="J7" s="12">
        <v>11</v>
      </c>
      <c r="K7" s="10" t="e">
        <v>#N/A</v>
      </c>
      <c r="L7" s="10" t="e">
        <v>#N/A</v>
      </c>
      <c r="M7" s="12" t="e">
        <v>#N/A</v>
      </c>
    </row>
    <row r="8" spans="3:13" x14ac:dyDescent="0.3">
      <c r="C8" s="8">
        <f>Tarjetas!D8</f>
        <v>1</v>
      </c>
      <c r="D8" s="8">
        <f>Tarjetas!E8</f>
        <v>2</v>
      </c>
      <c r="E8" s="8">
        <f>Tarjetas!F8</f>
        <v>1</v>
      </c>
      <c r="F8" s="8">
        <f>Tarjetas!G8</f>
        <v>200</v>
      </c>
      <c r="G8" s="8">
        <v>30</v>
      </c>
      <c r="I8" s="12">
        <v>9357.0452844311385</v>
      </c>
      <c r="J8" s="12">
        <v>6128.8922155688615</v>
      </c>
      <c r="K8" s="10" t="e">
        <v>#N/A</v>
      </c>
      <c r="L8" s="10" t="e">
        <v>#N/A</v>
      </c>
      <c r="M8" s="12" t="e">
        <v>#N/A</v>
      </c>
    </row>
    <row r="9" spans="3:13" x14ac:dyDescent="0.3">
      <c r="C9" s="8">
        <f>Tarjetas!D9</f>
        <v>1</v>
      </c>
      <c r="D9" s="8">
        <f>Tarjetas!E9</f>
        <v>3</v>
      </c>
      <c r="E9" s="8">
        <f>Tarjetas!F9</f>
        <v>1</v>
      </c>
      <c r="F9" s="8">
        <f>Tarjetas!G9</f>
        <v>100</v>
      </c>
      <c r="G9" s="8">
        <v>90</v>
      </c>
    </row>
    <row r="10" spans="3:13" x14ac:dyDescent="0.3">
      <c r="C10" s="8">
        <f>Tarjetas!D10</f>
        <v>0</v>
      </c>
      <c r="D10" s="8">
        <f>Tarjetas!E10</f>
        <v>4</v>
      </c>
      <c r="E10" s="8">
        <f>Tarjetas!F10</f>
        <v>0</v>
      </c>
      <c r="F10" s="8">
        <f>Tarjetas!G10</f>
        <v>150</v>
      </c>
      <c r="G10" s="8">
        <v>30</v>
      </c>
    </row>
    <row r="11" spans="3:13" x14ac:dyDescent="0.3">
      <c r="C11" s="8">
        <f>Tarjetas!D11</f>
        <v>0</v>
      </c>
      <c r="D11" s="8">
        <f>Tarjetas!E11</f>
        <v>3</v>
      </c>
      <c r="E11" s="8">
        <f>Tarjetas!F11</f>
        <v>0</v>
      </c>
      <c r="F11" s="8">
        <f>Tarjetas!G11</f>
        <v>200</v>
      </c>
      <c r="G11" s="8">
        <f>Tarjetas!H11</f>
        <v>0</v>
      </c>
      <c r="I11" s="70" t="s">
        <v>23</v>
      </c>
      <c r="J11" s="70"/>
      <c r="K11" s="70"/>
      <c r="L11" s="70"/>
    </row>
    <row r="12" spans="3:13" x14ac:dyDescent="0.3">
      <c r="C12" s="8">
        <f>Tarjetas!D12</f>
        <v>1</v>
      </c>
      <c r="D12" s="8">
        <f>Tarjetas!E12</f>
        <v>5</v>
      </c>
      <c r="E12" s="8">
        <f>Tarjetas!F12</f>
        <v>0</v>
      </c>
      <c r="F12" s="8">
        <f>Tarjetas!G12</f>
        <v>150</v>
      </c>
      <c r="G12" s="8">
        <v>80</v>
      </c>
      <c r="I12" s="70"/>
      <c r="J12" s="70"/>
      <c r="K12" s="70"/>
      <c r="L12" s="70"/>
    </row>
    <row r="13" spans="3:13" x14ac:dyDescent="0.3">
      <c r="C13" s="8">
        <f>Tarjetas!D13</f>
        <v>1</v>
      </c>
      <c r="D13" s="8">
        <f>Tarjetas!E13</f>
        <v>3</v>
      </c>
      <c r="E13" s="8">
        <f>Tarjetas!F13</f>
        <v>0</v>
      </c>
      <c r="F13" s="8">
        <v>100</v>
      </c>
      <c r="G13" s="8">
        <v>65</v>
      </c>
      <c r="I13" s="70"/>
      <c r="J13" s="70"/>
      <c r="K13" s="70"/>
      <c r="L13" s="70"/>
    </row>
    <row r="14" spans="3:13" x14ac:dyDescent="0.3">
      <c r="C14" s="8">
        <f>Tarjetas!D14</f>
        <v>1</v>
      </c>
      <c r="D14" s="8">
        <f>Tarjetas!E14</f>
        <v>4</v>
      </c>
      <c r="E14" s="8">
        <f>Tarjetas!F14</f>
        <v>0</v>
      </c>
      <c r="F14" s="8">
        <f>Tarjetas!G14</f>
        <v>150</v>
      </c>
      <c r="G14" s="8">
        <f>Tarjetas!H14</f>
        <v>0</v>
      </c>
      <c r="I14" s="70"/>
      <c r="J14" s="70"/>
      <c r="K14" s="70"/>
      <c r="L14" s="70"/>
    </row>
    <row r="15" spans="3:13" x14ac:dyDescent="0.3">
      <c r="C15" s="8">
        <f>Tarjetas!D15</f>
        <v>1</v>
      </c>
      <c r="D15" s="8">
        <f>Tarjetas!E15</f>
        <v>5</v>
      </c>
      <c r="E15" s="8">
        <f>Tarjetas!F15</f>
        <v>0</v>
      </c>
      <c r="F15" s="8">
        <v>200</v>
      </c>
      <c r="G15" s="8">
        <v>70</v>
      </c>
      <c r="I15" s="70"/>
      <c r="J15" s="70"/>
      <c r="K15" s="70"/>
      <c r="L15" s="70"/>
    </row>
    <row r="16" spans="3:13" x14ac:dyDescent="0.3">
      <c r="C16" s="8">
        <f>Tarjetas!D16</f>
        <v>0</v>
      </c>
      <c r="D16" s="8">
        <f>Tarjetas!E16</f>
        <v>2</v>
      </c>
      <c r="E16" s="8">
        <f>Tarjetas!F16</f>
        <v>1</v>
      </c>
      <c r="F16" s="8">
        <f>Tarjetas!G16</f>
        <v>50</v>
      </c>
      <c r="G16" s="8">
        <v>55</v>
      </c>
      <c r="I16" s="70"/>
      <c r="J16" s="70"/>
      <c r="K16" s="70"/>
      <c r="L16" s="70"/>
    </row>
    <row r="17" spans="3:12" x14ac:dyDescent="0.3">
      <c r="C17" s="8">
        <f>Tarjetas!D17</f>
        <v>1</v>
      </c>
      <c r="D17" s="8">
        <f>Tarjetas!E17</f>
        <v>3</v>
      </c>
      <c r="E17" s="8">
        <f>Tarjetas!F17</f>
        <v>1</v>
      </c>
      <c r="F17" s="8">
        <f>Tarjetas!G17</f>
        <v>50</v>
      </c>
      <c r="G17" s="8">
        <f>Tarjetas!H17</f>
        <v>70</v>
      </c>
      <c r="I17" s="70"/>
      <c r="J17" s="70"/>
      <c r="K17" s="70"/>
      <c r="L17" s="70"/>
    </row>
    <row r="18" spans="3:12" s="39" customFormat="1" x14ac:dyDescent="0.3">
      <c r="C18" s="43">
        <f>Tarjetas!D18</f>
        <v>0</v>
      </c>
      <c r="D18" s="43">
        <f>Tarjetas!E18</f>
        <v>4</v>
      </c>
      <c r="E18" s="43">
        <f>Tarjetas!F18</f>
        <v>0</v>
      </c>
      <c r="F18" s="43">
        <f>Tarjetas!G18</f>
        <v>100</v>
      </c>
      <c r="G18" s="43">
        <v>55</v>
      </c>
    </row>
    <row r="19" spans="3:12" ht="15" thickBot="1" x14ac:dyDescent="0.35">
      <c r="C19" s="9">
        <f>Tarjetas!D19</f>
        <v>1</v>
      </c>
      <c r="D19" s="9">
        <f>Tarjetas!E19</f>
        <v>3</v>
      </c>
      <c r="E19" s="9">
        <f>Tarjetas!F19</f>
        <v>1</v>
      </c>
      <c r="F19" s="9">
        <f>Tarjetas!G19</f>
        <v>200</v>
      </c>
      <c r="G19" s="9">
        <f>Tarjetas!H19</f>
        <v>0</v>
      </c>
    </row>
  </sheetData>
  <mergeCells count="2">
    <mergeCell ref="I1:M1"/>
    <mergeCell ref="I11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workbookViewId="0">
      <selection activeCell="J24" sqref="J24"/>
    </sheetView>
  </sheetViews>
  <sheetFormatPr baseColWidth="10" defaultRowHeight="14.4" x14ac:dyDescent="0.3"/>
  <cols>
    <col min="2" max="4" width="11.44140625" style="5"/>
    <col min="5" max="5" width="11.5546875" style="5"/>
    <col min="6" max="6" width="11.44140625" style="5"/>
    <col min="8" max="8" width="11.44140625" style="5"/>
    <col min="12" max="15" width="11.44140625" style="5"/>
  </cols>
  <sheetData>
    <row r="1" spans="2:17" ht="15" thickBot="1" x14ac:dyDescent="0.35"/>
    <row r="2" spans="2:17" ht="15" thickBot="1" x14ac:dyDescent="0.35">
      <c r="C2" s="30" t="s">
        <v>12</v>
      </c>
      <c r="D2" s="31" t="s">
        <v>14</v>
      </c>
      <c r="E2" s="50" t="s">
        <v>13</v>
      </c>
      <c r="F2" s="32" t="s">
        <v>0</v>
      </c>
      <c r="I2" s="1" t="s">
        <v>2</v>
      </c>
    </row>
    <row r="3" spans="2:17" ht="15" thickBot="1" x14ac:dyDescent="0.35">
      <c r="B3" s="2" t="s">
        <v>15</v>
      </c>
      <c r="C3" s="25">
        <v>1</v>
      </c>
      <c r="D3" s="26">
        <v>4</v>
      </c>
      <c r="E3" s="51">
        <v>1</v>
      </c>
      <c r="F3" s="27">
        <v>150</v>
      </c>
      <c r="H3" s="2" t="s">
        <v>15</v>
      </c>
      <c r="I3" s="33">
        <f>SUMPRODUCT(C3:F3,N3:Q3)+M3</f>
        <v>72.874251497005986</v>
      </c>
      <c r="L3" s="11"/>
      <c r="M3" s="11">
        <f>Ajuste!M4</f>
        <v>-5.9730538922155816</v>
      </c>
      <c r="N3" s="11">
        <f>Ajuste!L4</f>
        <v>18.353293413173656</v>
      </c>
      <c r="O3" s="11">
        <f>Ajuste!K4</f>
        <v>22.21556886227545</v>
      </c>
      <c r="P3" s="53">
        <f>Ajuste!J4</f>
        <v>23.952095808383241</v>
      </c>
      <c r="Q3" s="53">
        <f>Ajuste!I4</f>
        <v>-0.34880239520958078</v>
      </c>
    </row>
    <row r="4" spans="2:17" ht="15" thickBot="1" x14ac:dyDescent="0.35">
      <c r="B4" s="3" t="s">
        <v>16</v>
      </c>
      <c r="C4" s="28">
        <v>0</v>
      </c>
      <c r="D4" s="29">
        <v>3</v>
      </c>
      <c r="E4" s="52">
        <v>1</v>
      </c>
      <c r="F4" s="54">
        <v>100</v>
      </c>
      <c r="H4" s="3" t="s">
        <v>16</v>
      </c>
      <c r="I4" s="33">
        <f t="shared" ref="I4:I5" si="0">SUMPRODUCT(C4:F4,N4:Q4)+M4</f>
        <v>49.745508982035929</v>
      </c>
      <c r="L4" s="11"/>
      <c r="M4" s="11">
        <f>M3</f>
        <v>-5.9730538922155816</v>
      </c>
      <c r="N4" s="11">
        <f>N3</f>
        <v>18.353293413173656</v>
      </c>
      <c r="O4" s="11">
        <f>O3</f>
        <v>22.21556886227545</v>
      </c>
      <c r="P4" s="53">
        <f>P3</f>
        <v>23.952095808383241</v>
      </c>
      <c r="Q4" s="53">
        <f>Q3</f>
        <v>-0.34880239520958078</v>
      </c>
    </row>
    <row r="5" spans="2:17" ht="15" thickBot="1" x14ac:dyDescent="0.35">
      <c r="B5" s="3" t="s">
        <v>17</v>
      </c>
      <c r="C5" s="28">
        <v>0</v>
      </c>
      <c r="D5" s="29">
        <v>2</v>
      </c>
      <c r="E5" s="52">
        <v>0</v>
      </c>
      <c r="F5" s="54">
        <v>50</v>
      </c>
      <c r="H5" s="3" t="s">
        <v>17</v>
      </c>
      <c r="I5" s="33">
        <f t="shared" si="0"/>
        <v>21.01796407185628</v>
      </c>
      <c r="L5" s="11"/>
      <c r="M5" s="11">
        <f t="shared" ref="M5:Q6" si="1">M3</f>
        <v>-5.9730538922155816</v>
      </c>
      <c r="N5" s="11">
        <f t="shared" si="1"/>
        <v>18.353293413173656</v>
      </c>
      <c r="O5" s="11">
        <f t="shared" si="1"/>
        <v>22.21556886227545</v>
      </c>
      <c r="P5" s="53">
        <f t="shared" si="1"/>
        <v>23.952095808383241</v>
      </c>
      <c r="Q5" s="53">
        <f t="shared" si="1"/>
        <v>-0.34880239520958078</v>
      </c>
    </row>
    <row r="6" spans="2:17" ht="15" thickBot="1" x14ac:dyDescent="0.35">
      <c r="B6" s="4" t="s">
        <v>19</v>
      </c>
      <c r="C6" s="55">
        <v>1</v>
      </c>
      <c r="D6" s="56">
        <v>5</v>
      </c>
      <c r="E6" s="57">
        <v>1</v>
      </c>
      <c r="F6" s="58">
        <v>215</v>
      </c>
      <c r="H6" s="3" t="s">
        <v>19</v>
      </c>
      <c r="I6" s="33">
        <f t="shared" ref="I6" si="2">SUMPRODUCT(C6:F6,N6:Q6)+M6</f>
        <v>72.417664670658667</v>
      </c>
      <c r="M6" s="11">
        <f t="shared" si="1"/>
        <v>-5.9730538922155816</v>
      </c>
      <c r="N6" s="11">
        <f t="shared" si="1"/>
        <v>18.353293413173656</v>
      </c>
      <c r="O6" s="11">
        <f t="shared" si="1"/>
        <v>22.21556886227545</v>
      </c>
      <c r="P6" s="53">
        <f t="shared" si="1"/>
        <v>23.952095808383241</v>
      </c>
      <c r="Q6" s="53">
        <f t="shared" si="1"/>
        <v>-0.34880239520958078</v>
      </c>
    </row>
    <row r="8" spans="2:17" x14ac:dyDescent="0.3">
      <c r="F8" s="5" t="s">
        <v>9</v>
      </c>
      <c r="G8" s="5" t="s">
        <v>7</v>
      </c>
      <c r="H8" s="5">
        <v>50</v>
      </c>
    </row>
    <row r="9" spans="2:17" x14ac:dyDescent="0.3">
      <c r="G9" s="5" t="s">
        <v>8</v>
      </c>
      <c r="H9" s="5">
        <v>2.8000000000000001E-2</v>
      </c>
    </row>
    <row r="11" spans="2:17" ht="15" thickBot="1" x14ac:dyDescent="0.35">
      <c r="B11" s="70" t="s">
        <v>24</v>
      </c>
      <c r="C11" s="70"/>
      <c r="D11" s="70"/>
      <c r="E11" s="70"/>
      <c r="F11" s="70"/>
      <c r="M11" s="71" t="s">
        <v>26</v>
      </c>
      <c r="N11" s="71"/>
      <c r="O11" s="71"/>
      <c r="P11" s="71"/>
      <c r="Q11" s="71"/>
    </row>
    <row r="12" spans="2:17" ht="15" thickBot="1" x14ac:dyDescent="0.35">
      <c r="B12" s="70"/>
      <c r="C12" s="70"/>
      <c r="D12" s="70"/>
      <c r="E12" s="70"/>
      <c r="F12" s="70"/>
      <c r="I12" s="1" t="s">
        <v>2</v>
      </c>
      <c r="J12" s="1" t="s">
        <v>10</v>
      </c>
      <c r="K12" s="1" t="s">
        <v>11</v>
      </c>
      <c r="M12" s="71"/>
      <c r="N12" s="71"/>
      <c r="O12" s="71"/>
      <c r="P12" s="71"/>
      <c r="Q12" s="71"/>
    </row>
    <row r="13" spans="2:17" x14ac:dyDescent="0.3">
      <c r="B13" s="70"/>
      <c r="C13" s="70"/>
      <c r="D13" s="70"/>
      <c r="E13" s="70"/>
      <c r="F13" s="70"/>
      <c r="H13" s="2" t="s">
        <v>15</v>
      </c>
      <c r="I13" s="33">
        <f>(I3-H$8)*$H$9</f>
        <v>0.64047904191616767</v>
      </c>
      <c r="J13" s="33">
        <f>EXP(I13)</f>
        <v>1.8973895907774139</v>
      </c>
      <c r="K13" s="36">
        <f>J13/SUM(J$13:J$16)</f>
        <v>0.3643382977083624</v>
      </c>
      <c r="M13" s="71"/>
      <c r="N13" s="71"/>
      <c r="O13" s="71"/>
      <c r="P13" s="71"/>
      <c r="Q13" s="71"/>
    </row>
    <row r="14" spans="2:17" x14ac:dyDescent="0.3">
      <c r="B14" s="70"/>
      <c r="C14" s="70"/>
      <c r="D14" s="70"/>
      <c r="E14" s="70"/>
      <c r="F14" s="70"/>
      <c r="H14" s="3" t="s">
        <v>16</v>
      </c>
      <c r="I14" s="34">
        <f>(I4-H$8)*$H$9</f>
        <v>-7.1257485029939862E-3</v>
      </c>
      <c r="J14" s="34">
        <f>EXP(I14)</f>
        <v>0.99289957944696261</v>
      </c>
      <c r="K14" s="37">
        <f>J14/SUM(J$13:J$16)</f>
        <v>0.19065738756521564</v>
      </c>
      <c r="M14" s="71"/>
      <c r="N14" s="71"/>
      <c r="O14" s="71"/>
      <c r="P14" s="71"/>
      <c r="Q14" s="71"/>
    </row>
    <row r="15" spans="2:17" x14ac:dyDescent="0.3">
      <c r="B15" s="70"/>
      <c r="C15" s="70"/>
      <c r="D15" s="70"/>
      <c r="E15" s="70"/>
      <c r="F15" s="70"/>
      <c r="H15" s="3" t="s">
        <v>17</v>
      </c>
      <c r="I15" s="34">
        <f>(I5-H$8)*$H$9</f>
        <v>-0.81149700598802421</v>
      </c>
      <c r="J15" s="34">
        <f>EXP(I15)</f>
        <v>0.44419260925479315</v>
      </c>
      <c r="K15" s="37">
        <f>J15/SUM(J$13:J$16)</f>
        <v>8.5294227341164125E-2</v>
      </c>
      <c r="M15" s="71"/>
      <c r="N15" s="71"/>
      <c r="O15" s="71"/>
      <c r="P15" s="71"/>
      <c r="Q15" s="71"/>
    </row>
    <row r="16" spans="2:17" ht="15" thickBot="1" x14ac:dyDescent="0.35">
      <c r="B16" s="70"/>
      <c r="C16" s="70"/>
      <c r="D16" s="70"/>
      <c r="E16" s="70"/>
      <c r="F16" s="70"/>
      <c r="H16" s="4" t="s">
        <v>19</v>
      </c>
      <c r="I16" s="35">
        <f>(I6-H$8)*$H$9</f>
        <v>0.62769461077844269</v>
      </c>
      <c r="J16" s="35">
        <f>EXP(I16)</f>
        <v>1.8732869418211506</v>
      </c>
      <c r="K16" s="38">
        <f>J16/SUM(J$13:J$16)</f>
        <v>0.35971008738525784</v>
      </c>
    </row>
    <row r="17" spans="2:6" x14ac:dyDescent="0.3">
      <c r="B17" s="70"/>
      <c r="C17" s="70"/>
      <c r="D17" s="70"/>
      <c r="E17" s="70"/>
      <c r="F17" s="70"/>
    </row>
    <row r="18" spans="2:6" x14ac:dyDescent="0.3">
      <c r="B18" s="70"/>
      <c r="C18" s="70"/>
      <c r="D18" s="70"/>
      <c r="E18" s="70"/>
      <c r="F18" s="70"/>
    </row>
    <row r="19" spans="2:6" x14ac:dyDescent="0.3">
      <c r="B19" s="70"/>
      <c r="C19" s="70"/>
      <c r="D19" s="70"/>
      <c r="E19" s="70"/>
      <c r="F19" s="70"/>
    </row>
  </sheetData>
  <mergeCells count="2">
    <mergeCell ref="B11:F19"/>
    <mergeCell ref="M11:Q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</vt:lpstr>
      <vt:lpstr>Tarjetas</vt:lpstr>
      <vt:lpstr>Ajuste</vt:lpstr>
      <vt:lpstr>Simulador</vt:lpstr>
    </vt:vector>
  </TitlesOfParts>
  <Company>Telefonica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MSI</cp:lastModifiedBy>
  <dcterms:created xsi:type="dcterms:W3CDTF">2017-05-28T21:12:05Z</dcterms:created>
  <dcterms:modified xsi:type="dcterms:W3CDTF">2017-06-23T13:38:00Z</dcterms:modified>
</cp:coreProperties>
</file>